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btgjmanagement-my.sharepoint.com/personal/ryan_lynch_twavelead_com/Documents/Documents/Utitlies Project/"/>
    </mc:Choice>
  </mc:AlternateContent>
  <xr:revisionPtr revIDLastSave="3380" documentId="8_{EC5286B7-CC57-4CE5-A79E-50B498F1CAFD}" xr6:coauthVersionLast="47" xr6:coauthVersionMax="47" xr10:uidLastSave="{D11D6449-F276-403A-94FD-4782631FA654}"/>
  <bookViews>
    <workbookView xWindow="28680" yWindow="-120" windowWidth="29040" windowHeight="15720" xr2:uid="{D721A33A-611E-43A9-BED7-DCAA1F00259C}"/>
  </bookViews>
  <sheets>
    <sheet name="Form" sheetId="5" r:id="rId1"/>
    <sheet name="Print" sheetId="7" r:id="rId2"/>
    <sheet name="Data" sheetId="1" r:id="rId3"/>
    <sheet name="Summary" sheetId="3" r:id="rId4"/>
    <sheet name="Sheet1 (2)" sheetId="4" r:id="rId5"/>
    <sheet name="Interface" sheetId="6" r:id="rId6"/>
    <sheet name="Deon" sheetId="10" r:id="rId7"/>
  </sheets>
  <definedNames>
    <definedName name="_xlnm._FilterDatabase" localSheetId="2" hidden="1">Data!$A$1:$K$1424</definedName>
    <definedName name="_xlnm._FilterDatabase" localSheetId="6" hidden="1">Deon!$A$1:$F$388</definedName>
    <definedName name="_xlnm._FilterDatabase" localSheetId="5" hidden="1">Interface!$A$1:$F$269</definedName>
    <definedName name="_xlnm._FilterDatabase" localSheetId="1" hidden="1">Print!$A$1:$K$332</definedName>
    <definedName name="_xlnm._FilterDatabase" localSheetId="4" hidden="1">'Sheet1 (2)'!$A$1:$L$341</definedName>
    <definedName name="_xlnm.Print_Area" localSheetId="0">Form!$A$1:$K$44</definedName>
    <definedName name="_xlnm.Print_Titles" localSheetId="2">Data!$1:$1</definedName>
  </definedNames>
  <calcPr calcId="191028"/>
  <pivotCaches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H3" i="1"/>
  <c r="I3" i="1"/>
  <c r="K3" i="1"/>
  <c r="G4" i="1"/>
  <c r="H4" i="1"/>
  <c r="I4" i="1"/>
  <c r="K4" i="1"/>
  <c r="G5" i="1"/>
  <c r="H5" i="1"/>
  <c r="I5" i="1"/>
  <c r="K5" i="1"/>
  <c r="G6" i="1"/>
  <c r="H6" i="1"/>
  <c r="I6" i="1"/>
  <c r="K6" i="1"/>
  <c r="G7" i="1"/>
  <c r="H7" i="1"/>
  <c r="I7" i="1"/>
  <c r="K7" i="1"/>
  <c r="G8" i="1"/>
  <c r="H8" i="1"/>
  <c r="I8" i="1"/>
  <c r="K8" i="1"/>
  <c r="G9" i="1"/>
  <c r="H9" i="1"/>
  <c r="I9" i="1"/>
  <c r="K9" i="1"/>
  <c r="G10" i="1"/>
  <c r="H10" i="1"/>
  <c r="I10" i="1"/>
  <c r="K10" i="1"/>
  <c r="G11" i="1"/>
  <c r="H11" i="1"/>
  <c r="I11" i="1"/>
  <c r="K11" i="1"/>
  <c r="G12" i="1"/>
  <c r="H12" i="1"/>
  <c r="I12" i="1"/>
  <c r="K12" i="1"/>
  <c r="G13" i="1"/>
  <c r="H13" i="1"/>
  <c r="I13" i="1"/>
  <c r="K13" i="1"/>
  <c r="G14" i="1"/>
  <c r="H14" i="1"/>
  <c r="I14" i="1"/>
  <c r="K14" i="1"/>
  <c r="G15" i="1"/>
  <c r="H15" i="1"/>
  <c r="I15" i="1"/>
  <c r="K15" i="1"/>
  <c r="G16" i="1"/>
  <c r="H16" i="1"/>
  <c r="I16" i="1"/>
  <c r="K16" i="1"/>
  <c r="G17" i="1"/>
  <c r="H17" i="1"/>
  <c r="I17" i="1"/>
  <c r="K17" i="1"/>
  <c r="G18" i="1"/>
  <c r="H18" i="1"/>
  <c r="I18" i="1"/>
  <c r="K18" i="1"/>
  <c r="G19" i="1"/>
  <c r="H19" i="1"/>
  <c r="I19" i="1"/>
  <c r="K19" i="1"/>
  <c r="G20" i="1"/>
  <c r="H20" i="1"/>
  <c r="I20" i="1"/>
  <c r="K20" i="1"/>
  <c r="G21" i="1"/>
  <c r="H21" i="1"/>
  <c r="I21" i="1"/>
  <c r="K21" i="1"/>
  <c r="G22" i="1"/>
  <c r="H22" i="1"/>
  <c r="I22" i="1"/>
  <c r="K22" i="1"/>
  <c r="G23" i="1"/>
  <c r="H23" i="1"/>
  <c r="I23" i="1"/>
  <c r="K23" i="1"/>
  <c r="G24" i="1"/>
  <c r="H24" i="1"/>
  <c r="I24" i="1"/>
  <c r="K24" i="1"/>
  <c r="G25" i="1"/>
  <c r="H25" i="1"/>
  <c r="I25" i="1"/>
  <c r="K25" i="1"/>
  <c r="G26" i="1"/>
  <c r="H26" i="1"/>
  <c r="I26" i="1"/>
  <c r="K26" i="1"/>
  <c r="G27" i="1"/>
  <c r="H27" i="1"/>
  <c r="I27" i="1"/>
  <c r="K27" i="1"/>
  <c r="G28" i="1"/>
  <c r="H28" i="1"/>
  <c r="I28" i="1"/>
  <c r="K28" i="1"/>
  <c r="G29" i="1"/>
  <c r="H29" i="1"/>
  <c r="I29" i="1"/>
  <c r="K29" i="1"/>
  <c r="G30" i="1"/>
  <c r="H30" i="1"/>
  <c r="I30" i="1"/>
  <c r="K30" i="1"/>
  <c r="G31" i="1"/>
  <c r="H31" i="1"/>
  <c r="I31" i="1"/>
  <c r="K31" i="1"/>
  <c r="G32" i="1"/>
  <c r="H32" i="1"/>
  <c r="I32" i="1"/>
  <c r="K32" i="1"/>
  <c r="G33" i="1"/>
  <c r="H33" i="1"/>
  <c r="I33" i="1"/>
  <c r="K33" i="1"/>
  <c r="G34" i="1"/>
  <c r="H34" i="1"/>
  <c r="I34" i="1"/>
  <c r="K34" i="1"/>
  <c r="G35" i="1"/>
  <c r="H35" i="1"/>
  <c r="I35" i="1"/>
  <c r="K35" i="1"/>
  <c r="G36" i="1"/>
  <c r="H36" i="1"/>
  <c r="I36" i="1"/>
  <c r="K36" i="1"/>
  <c r="G37" i="1"/>
  <c r="H37" i="1"/>
  <c r="I37" i="1"/>
  <c r="K37" i="1"/>
  <c r="G38" i="1"/>
  <c r="H38" i="1"/>
  <c r="I38" i="1"/>
  <c r="K38" i="1"/>
  <c r="G39" i="1"/>
  <c r="H39" i="1"/>
  <c r="I39" i="1"/>
  <c r="K39" i="1"/>
  <c r="G40" i="1"/>
  <c r="H40" i="1"/>
  <c r="I40" i="1"/>
  <c r="K40" i="1"/>
  <c r="G41" i="1"/>
  <c r="H41" i="1"/>
  <c r="I41" i="1"/>
  <c r="K41" i="1"/>
  <c r="G42" i="1"/>
  <c r="H42" i="1"/>
  <c r="I42" i="1"/>
  <c r="K42" i="1"/>
  <c r="G43" i="1"/>
  <c r="H43" i="1"/>
  <c r="I43" i="1"/>
  <c r="K43" i="1"/>
  <c r="G44" i="1"/>
  <c r="H44" i="1"/>
  <c r="I44" i="1"/>
  <c r="K44" i="1"/>
  <c r="G45" i="1"/>
  <c r="H45" i="1"/>
  <c r="I45" i="1"/>
  <c r="K45" i="1"/>
  <c r="G46" i="1"/>
  <c r="H46" i="1"/>
  <c r="I46" i="1"/>
  <c r="K46" i="1"/>
  <c r="G47" i="1"/>
  <c r="H47" i="1"/>
  <c r="I47" i="1"/>
  <c r="K47" i="1"/>
  <c r="G48" i="1"/>
  <c r="H48" i="1"/>
  <c r="I48" i="1"/>
  <c r="K48" i="1"/>
  <c r="G49" i="1"/>
  <c r="H49" i="1"/>
  <c r="I49" i="1"/>
  <c r="K49" i="1"/>
  <c r="G50" i="1"/>
  <c r="H50" i="1"/>
  <c r="I50" i="1"/>
  <c r="K50" i="1"/>
  <c r="G51" i="1"/>
  <c r="H51" i="1"/>
  <c r="I51" i="1"/>
  <c r="K51" i="1"/>
  <c r="G52" i="1"/>
  <c r="H52" i="1"/>
  <c r="I52" i="1"/>
  <c r="K52" i="1"/>
  <c r="G53" i="1"/>
  <c r="H53" i="1"/>
  <c r="I53" i="1"/>
  <c r="K53" i="1"/>
  <c r="G54" i="1"/>
  <c r="H54" i="1"/>
  <c r="I54" i="1"/>
  <c r="K54" i="1"/>
  <c r="G55" i="1"/>
  <c r="H55" i="1"/>
  <c r="I55" i="1"/>
  <c r="K55" i="1"/>
  <c r="G56" i="1"/>
  <c r="H56" i="1"/>
  <c r="I56" i="1"/>
  <c r="K56" i="1"/>
  <c r="G57" i="1"/>
  <c r="H57" i="1"/>
  <c r="I57" i="1"/>
  <c r="K57" i="1"/>
  <c r="G58" i="1"/>
  <c r="H58" i="1"/>
  <c r="I58" i="1"/>
  <c r="K58" i="1"/>
  <c r="G59" i="1"/>
  <c r="H59" i="1"/>
  <c r="I59" i="1"/>
  <c r="K59" i="1"/>
  <c r="G60" i="1"/>
  <c r="H60" i="1"/>
  <c r="I60" i="1"/>
  <c r="K60" i="1"/>
  <c r="G61" i="1"/>
  <c r="H61" i="1"/>
  <c r="I61" i="1"/>
  <c r="K61" i="1"/>
  <c r="G62" i="1"/>
  <c r="H62" i="1"/>
  <c r="I62" i="1"/>
  <c r="K62" i="1"/>
  <c r="G63" i="1"/>
  <c r="H63" i="1"/>
  <c r="I63" i="1"/>
  <c r="K63" i="1"/>
  <c r="G64" i="1"/>
  <c r="H64" i="1"/>
  <c r="I64" i="1"/>
  <c r="K64" i="1"/>
  <c r="G65" i="1"/>
  <c r="H65" i="1"/>
  <c r="I65" i="1"/>
  <c r="K65" i="1"/>
  <c r="G66" i="1"/>
  <c r="H66" i="1"/>
  <c r="I66" i="1"/>
  <c r="K66" i="1"/>
  <c r="G67" i="1"/>
  <c r="H67" i="1"/>
  <c r="I67" i="1"/>
  <c r="K67" i="1"/>
  <c r="G68" i="1"/>
  <c r="H68" i="1"/>
  <c r="I68" i="1"/>
  <c r="K68" i="1"/>
  <c r="G69" i="1"/>
  <c r="H69" i="1"/>
  <c r="I69" i="1"/>
  <c r="K69" i="1"/>
  <c r="G70" i="1"/>
  <c r="H70" i="1"/>
  <c r="I70" i="1"/>
  <c r="K70" i="1"/>
  <c r="G71" i="1"/>
  <c r="H71" i="1"/>
  <c r="I71" i="1"/>
  <c r="K71" i="1"/>
  <c r="G72" i="1"/>
  <c r="H72" i="1"/>
  <c r="I72" i="1"/>
  <c r="K72" i="1"/>
  <c r="G73" i="1"/>
  <c r="H73" i="1"/>
  <c r="I73" i="1"/>
  <c r="K73" i="1"/>
  <c r="G74" i="1"/>
  <c r="H74" i="1"/>
  <c r="I74" i="1"/>
  <c r="K74" i="1"/>
  <c r="G75" i="1"/>
  <c r="H75" i="1"/>
  <c r="I75" i="1"/>
  <c r="K75" i="1"/>
  <c r="G76" i="1"/>
  <c r="H76" i="1"/>
  <c r="I76" i="1"/>
  <c r="K76" i="1"/>
  <c r="G77" i="1"/>
  <c r="H77" i="1"/>
  <c r="I77" i="1"/>
  <c r="K77" i="1"/>
  <c r="G78" i="1"/>
  <c r="H78" i="1"/>
  <c r="I78" i="1"/>
  <c r="K78" i="1"/>
  <c r="G79" i="1"/>
  <c r="H79" i="1"/>
  <c r="I79" i="1"/>
  <c r="K79" i="1"/>
  <c r="G80" i="1"/>
  <c r="H80" i="1"/>
  <c r="I80" i="1"/>
  <c r="K80" i="1"/>
  <c r="G81" i="1"/>
  <c r="H81" i="1"/>
  <c r="I81" i="1"/>
  <c r="K81" i="1"/>
  <c r="G82" i="1"/>
  <c r="H82" i="1"/>
  <c r="I82" i="1"/>
  <c r="K82" i="1"/>
  <c r="G83" i="1"/>
  <c r="H83" i="1"/>
  <c r="I83" i="1"/>
  <c r="K83" i="1"/>
  <c r="G84" i="1"/>
  <c r="H84" i="1"/>
  <c r="I84" i="1"/>
  <c r="K84" i="1"/>
  <c r="G85" i="1"/>
  <c r="H85" i="1"/>
  <c r="I85" i="1"/>
  <c r="K85" i="1"/>
  <c r="G86" i="1"/>
  <c r="H86" i="1"/>
  <c r="I86" i="1"/>
  <c r="K86" i="1"/>
  <c r="G87" i="1"/>
  <c r="H87" i="1"/>
  <c r="I87" i="1"/>
  <c r="K87" i="1"/>
  <c r="G88" i="1"/>
  <c r="H88" i="1"/>
  <c r="I88" i="1"/>
  <c r="K88" i="1"/>
  <c r="G89" i="1"/>
  <c r="H89" i="1"/>
  <c r="I89" i="1"/>
  <c r="K89" i="1"/>
  <c r="G90" i="1"/>
  <c r="H90" i="1"/>
  <c r="I90" i="1"/>
  <c r="K90" i="1"/>
  <c r="G91" i="1"/>
  <c r="H91" i="1"/>
  <c r="I91" i="1"/>
  <c r="K91" i="1"/>
  <c r="G92" i="1"/>
  <c r="H92" i="1"/>
  <c r="I92" i="1"/>
  <c r="K92" i="1"/>
  <c r="G93" i="1"/>
  <c r="H93" i="1"/>
  <c r="I93" i="1"/>
  <c r="K93" i="1"/>
  <c r="G94" i="1"/>
  <c r="H94" i="1"/>
  <c r="I94" i="1"/>
  <c r="K94" i="1"/>
  <c r="G95" i="1"/>
  <c r="H95" i="1"/>
  <c r="I95" i="1"/>
  <c r="K95" i="1"/>
  <c r="G96" i="1"/>
  <c r="H96" i="1"/>
  <c r="I96" i="1"/>
  <c r="K96" i="1"/>
  <c r="G97" i="1"/>
  <c r="H97" i="1"/>
  <c r="I97" i="1"/>
  <c r="K97" i="1"/>
  <c r="G98" i="1"/>
  <c r="H98" i="1"/>
  <c r="I98" i="1"/>
  <c r="K98" i="1"/>
  <c r="G99" i="1"/>
  <c r="H99" i="1"/>
  <c r="I99" i="1"/>
  <c r="K99" i="1"/>
  <c r="G100" i="1"/>
  <c r="H100" i="1"/>
  <c r="I100" i="1"/>
  <c r="K100" i="1"/>
  <c r="G101" i="1"/>
  <c r="H101" i="1"/>
  <c r="I101" i="1"/>
  <c r="K101" i="1"/>
  <c r="G102" i="1"/>
  <c r="H102" i="1"/>
  <c r="I102" i="1"/>
  <c r="K102" i="1"/>
  <c r="G103" i="1"/>
  <c r="H103" i="1"/>
  <c r="I103" i="1"/>
  <c r="K103" i="1"/>
  <c r="G104" i="1"/>
  <c r="H104" i="1"/>
  <c r="I104" i="1"/>
  <c r="K104" i="1"/>
  <c r="G105" i="1"/>
  <c r="H105" i="1"/>
  <c r="I105" i="1"/>
  <c r="K105" i="1"/>
  <c r="G106" i="1"/>
  <c r="H106" i="1"/>
  <c r="I106" i="1"/>
  <c r="K106" i="1"/>
  <c r="G107" i="1"/>
  <c r="H107" i="1"/>
  <c r="I107" i="1"/>
  <c r="K107" i="1"/>
  <c r="G108" i="1"/>
  <c r="H108" i="1"/>
  <c r="I108" i="1"/>
  <c r="K108" i="1"/>
  <c r="G109" i="1"/>
  <c r="H109" i="1"/>
  <c r="I109" i="1"/>
  <c r="K109" i="1"/>
  <c r="G110" i="1"/>
  <c r="H110" i="1"/>
  <c r="I110" i="1"/>
  <c r="K110" i="1"/>
  <c r="G111" i="1"/>
  <c r="H111" i="1"/>
  <c r="I111" i="1"/>
  <c r="K111" i="1"/>
  <c r="G112" i="1"/>
  <c r="H112" i="1"/>
  <c r="I112" i="1"/>
  <c r="K112" i="1"/>
  <c r="G113" i="1"/>
  <c r="H113" i="1"/>
  <c r="I113" i="1"/>
  <c r="K113" i="1"/>
  <c r="G114" i="1"/>
  <c r="H114" i="1"/>
  <c r="I114" i="1"/>
  <c r="K114" i="1"/>
  <c r="G115" i="1"/>
  <c r="H115" i="1"/>
  <c r="I115" i="1"/>
  <c r="K115" i="1"/>
  <c r="G116" i="1"/>
  <c r="H116" i="1"/>
  <c r="I116" i="1"/>
  <c r="K116" i="1"/>
  <c r="G117" i="1"/>
  <c r="H117" i="1"/>
  <c r="I117" i="1"/>
  <c r="K117" i="1"/>
  <c r="G118" i="1"/>
  <c r="H118" i="1"/>
  <c r="I118" i="1"/>
  <c r="K118" i="1"/>
  <c r="G119" i="1"/>
  <c r="H119" i="1"/>
  <c r="I119" i="1"/>
  <c r="K119" i="1"/>
  <c r="G120" i="1"/>
  <c r="H120" i="1"/>
  <c r="I120" i="1"/>
  <c r="K120" i="1"/>
  <c r="G121" i="1"/>
  <c r="H121" i="1"/>
  <c r="I121" i="1"/>
  <c r="K121" i="1"/>
  <c r="G122" i="1"/>
  <c r="H122" i="1"/>
  <c r="I122" i="1"/>
  <c r="K122" i="1"/>
  <c r="G123" i="1"/>
  <c r="H123" i="1"/>
  <c r="I123" i="1"/>
  <c r="K123" i="1"/>
  <c r="G124" i="1"/>
  <c r="H124" i="1"/>
  <c r="I124" i="1"/>
  <c r="K124" i="1"/>
  <c r="G125" i="1"/>
  <c r="H125" i="1"/>
  <c r="I125" i="1"/>
  <c r="K125" i="1"/>
  <c r="G126" i="1"/>
  <c r="H126" i="1"/>
  <c r="I126" i="1"/>
  <c r="K126" i="1"/>
  <c r="G127" i="1"/>
  <c r="H127" i="1"/>
  <c r="I127" i="1"/>
  <c r="K127" i="1"/>
  <c r="G128" i="1"/>
  <c r="H128" i="1"/>
  <c r="I128" i="1"/>
  <c r="K128" i="1"/>
  <c r="G129" i="1"/>
  <c r="H129" i="1"/>
  <c r="I129" i="1"/>
  <c r="K129" i="1"/>
  <c r="G130" i="1"/>
  <c r="H130" i="1"/>
  <c r="I130" i="1"/>
  <c r="K130" i="1"/>
  <c r="G131" i="1"/>
  <c r="H131" i="1"/>
  <c r="I131" i="1"/>
  <c r="K131" i="1"/>
  <c r="G132" i="1"/>
  <c r="H132" i="1"/>
  <c r="I132" i="1"/>
  <c r="K132" i="1"/>
  <c r="G133" i="1"/>
  <c r="H133" i="1"/>
  <c r="I133" i="1"/>
  <c r="K133" i="1"/>
  <c r="G134" i="1"/>
  <c r="H134" i="1"/>
  <c r="I134" i="1"/>
  <c r="K134" i="1"/>
  <c r="G135" i="1"/>
  <c r="H135" i="1"/>
  <c r="I135" i="1"/>
  <c r="K135" i="1"/>
  <c r="G136" i="1"/>
  <c r="H136" i="1"/>
  <c r="I136" i="1"/>
  <c r="K136" i="1"/>
  <c r="G137" i="1"/>
  <c r="H137" i="1"/>
  <c r="I137" i="1"/>
  <c r="K137" i="1"/>
  <c r="G138" i="1"/>
  <c r="H138" i="1"/>
  <c r="I138" i="1"/>
  <c r="K138" i="1"/>
  <c r="G139" i="1"/>
  <c r="H139" i="1"/>
  <c r="I139" i="1"/>
  <c r="K139" i="1"/>
  <c r="G140" i="1"/>
  <c r="H140" i="1"/>
  <c r="I140" i="1"/>
  <c r="K140" i="1"/>
  <c r="G141" i="1"/>
  <c r="H141" i="1"/>
  <c r="I141" i="1"/>
  <c r="K141" i="1"/>
  <c r="G142" i="1"/>
  <c r="H142" i="1"/>
  <c r="I142" i="1"/>
  <c r="K142" i="1"/>
  <c r="G143" i="1"/>
  <c r="H143" i="1"/>
  <c r="I143" i="1"/>
  <c r="K143" i="1"/>
  <c r="G144" i="1"/>
  <c r="H144" i="1"/>
  <c r="I144" i="1"/>
  <c r="K144" i="1"/>
  <c r="G145" i="1"/>
  <c r="H145" i="1"/>
  <c r="I145" i="1"/>
  <c r="K145" i="1"/>
  <c r="G146" i="1"/>
  <c r="H146" i="1"/>
  <c r="I146" i="1"/>
  <c r="K146" i="1"/>
  <c r="G147" i="1"/>
  <c r="H147" i="1"/>
  <c r="I147" i="1"/>
  <c r="K147" i="1"/>
  <c r="G148" i="1"/>
  <c r="H148" i="1"/>
  <c r="I148" i="1"/>
  <c r="K148" i="1"/>
  <c r="G149" i="1"/>
  <c r="H149" i="1"/>
  <c r="I149" i="1"/>
  <c r="K149" i="1"/>
  <c r="G150" i="1"/>
  <c r="H150" i="1"/>
  <c r="I150" i="1"/>
  <c r="K150" i="1"/>
  <c r="G151" i="1"/>
  <c r="H151" i="1"/>
  <c r="I151" i="1"/>
  <c r="K151" i="1"/>
  <c r="G152" i="1"/>
  <c r="H152" i="1"/>
  <c r="I152" i="1"/>
  <c r="K152" i="1"/>
  <c r="G153" i="1"/>
  <c r="H153" i="1"/>
  <c r="I153" i="1"/>
  <c r="K153" i="1"/>
  <c r="G154" i="1"/>
  <c r="H154" i="1"/>
  <c r="I154" i="1"/>
  <c r="K154" i="1"/>
  <c r="G155" i="1"/>
  <c r="H155" i="1"/>
  <c r="I155" i="1"/>
  <c r="K155" i="1"/>
  <c r="G156" i="1"/>
  <c r="H156" i="1"/>
  <c r="I156" i="1"/>
  <c r="K156" i="1"/>
  <c r="G157" i="1"/>
  <c r="H157" i="1"/>
  <c r="I157" i="1"/>
  <c r="K157" i="1"/>
  <c r="G158" i="1"/>
  <c r="H158" i="1"/>
  <c r="I158" i="1"/>
  <c r="K158" i="1"/>
  <c r="G159" i="1"/>
  <c r="H159" i="1"/>
  <c r="I159" i="1"/>
  <c r="K159" i="1"/>
  <c r="G160" i="1"/>
  <c r="H160" i="1"/>
  <c r="I160" i="1"/>
  <c r="K160" i="1"/>
  <c r="G161" i="1"/>
  <c r="H161" i="1"/>
  <c r="I161" i="1"/>
  <c r="K161" i="1"/>
  <c r="G162" i="1"/>
  <c r="H162" i="1"/>
  <c r="I162" i="1"/>
  <c r="K162" i="1"/>
  <c r="G163" i="1"/>
  <c r="H163" i="1"/>
  <c r="I163" i="1"/>
  <c r="K163" i="1"/>
  <c r="G164" i="1"/>
  <c r="H164" i="1"/>
  <c r="I164" i="1"/>
  <c r="K164" i="1"/>
  <c r="G165" i="1"/>
  <c r="H165" i="1"/>
  <c r="I165" i="1"/>
  <c r="K165" i="1"/>
  <c r="G166" i="1"/>
  <c r="H166" i="1"/>
  <c r="I166" i="1"/>
  <c r="K166" i="1"/>
  <c r="G167" i="1"/>
  <c r="H167" i="1"/>
  <c r="I167" i="1"/>
  <c r="K167" i="1"/>
  <c r="G168" i="1"/>
  <c r="H168" i="1"/>
  <c r="I168" i="1"/>
  <c r="K168" i="1"/>
  <c r="G169" i="1"/>
  <c r="H169" i="1"/>
  <c r="I169" i="1"/>
  <c r="K169" i="1"/>
  <c r="G170" i="1"/>
  <c r="H170" i="1"/>
  <c r="I170" i="1"/>
  <c r="K170" i="1"/>
  <c r="G171" i="1"/>
  <c r="H171" i="1"/>
  <c r="I171" i="1"/>
  <c r="K171" i="1"/>
  <c r="G172" i="1"/>
  <c r="H172" i="1"/>
  <c r="I172" i="1"/>
  <c r="K172" i="1"/>
  <c r="G173" i="1"/>
  <c r="H173" i="1"/>
  <c r="I173" i="1"/>
  <c r="K173" i="1"/>
  <c r="G174" i="1"/>
  <c r="H174" i="1"/>
  <c r="I174" i="1"/>
  <c r="K174" i="1"/>
  <c r="G175" i="1"/>
  <c r="H175" i="1"/>
  <c r="I175" i="1"/>
  <c r="K175" i="1"/>
  <c r="G176" i="1"/>
  <c r="H176" i="1"/>
  <c r="I176" i="1"/>
  <c r="K176" i="1"/>
  <c r="G177" i="1"/>
  <c r="H177" i="1"/>
  <c r="I177" i="1"/>
  <c r="K177" i="1"/>
  <c r="G178" i="1"/>
  <c r="H178" i="1"/>
  <c r="I178" i="1"/>
  <c r="K178" i="1"/>
  <c r="G179" i="1"/>
  <c r="H179" i="1"/>
  <c r="I179" i="1"/>
  <c r="K179" i="1"/>
  <c r="G180" i="1"/>
  <c r="H180" i="1"/>
  <c r="I180" i="1"/>
  <c r="K180" i="1"/>
  <c r="G181" i="1"/>
  <c r="H181" i="1"/>
  <c r="I181" i="1"/>
  <c r="K181" i="1"/>
  <c r="G182" i="1"/>
  <c r="H182" i="1"/>
  <c r="I182" i="1"/>
  <c r="K182" i="1"/>
  <c r="G183" i="1"/>
  <c r="H183" i="1"/>
  <c r="I183" i="1"/>
  <c r="K183" i="1"/>
  <c r="G184" i="1"/>
  <c r="H184" i="1"/>
  <c r="I184" i="1"/>
  <c r="K184" i="1"/>
  <c r="G185" i="1"/>
  <c r="H185" i="1"/>
  <c r="I185" i="1"/>
  <c r="K185" i="1"/>
  <c r="G186" i="1"/>
  <c r="H186" i="1"/>
  <c r="I186" i="1"/>
  <c r="K186" i="1"/>
  <c r="G187" i="1"/>
  <c r="H187" i="1"/>
  <c r="I187" i="1"/>
  <c r="K187" i="1"/>
  <c r="G188" i="1"/>
  <c r="H188" i="1"/>
  <c r="I188" i="1"/>
  <c r="K188" i="1"/>
  <c r="G189" i="1"/>
  <c r="H189" i="1"/>
  <c r="I189" i="1"/>
  <c r="K189" i="1"/>
  <c r="G190" i="1"/>
  <c r="H190" i="1"/>
  <c r="I190" i="1"/>
  <c r="K190" i="1"/>
  <c r="G191" i="1"/>
  <c r="H191" i="1"/>
  <c r="I191" i="1"/>
  <c r="K191" i="1"/>
  <c r="G192" i="1"/>
  <c r="H192" i="1"/>
  <c r="I192" i="1"/>
  <c r="K192" i="1"/>
  <c r="G193" i="1"/>
  <c r="H193" i="1"/>
  <c r="I193" i="1"/>
  <c r="K193" i="1"/>
  <c r="G194" i="1"/>
  <c r="H194" i="1"/>
  <c r="I194" i="1"/>
  <c r="K194" i="1"/>
  <c r="G195" i="1"/>
  <c r="H195" i="1"/>
  <c r="I195" i="1"/>
  <c r="K195" i="1"/>
  <c r="G196" i="1"/>
  <c r="H196" i="1"/>
  <c r="I196" i="1"/>
  <c r="K196" i="1"/>
  <c r="G197" i="1"/>
  <c r="H197" i="1"/>
  <c r="I197" i="1"/>
  <c r="K197" i="1"/>
  <c r="G198" i="1"/>
  <c r="H198" i="1"/>
  <c r="I198" i="1"/>
  <c r="K198" i="1"/>
  <c r="G199" i="1"/>
  <c r="H199" i="1"/>
  <c r="I199" i="1"/>
  <c r="K199" i="1"/>
  <c r="G200" i="1"/>
  <c r="H200" i="1"/>
  <c r="I200" i="1"/>
  <c r="K200" i="1"/>
  <c r="G201" i="1"/>
  <c r="H201" i="1"/>
  <c r="I201" i="1"/>
  <c r="K201" i="1"/>
  <c r="G202" i="1"/>
  <c r="H202" i="1"/>
  <c r="I202" i="1"/>
  <c r="K202" i="1"/>
  <c r="G203" i="1"/>
  <c r="H203" i="1"/>
  <c r="I203" i="1"/>
  <c r="K203" i="1"/>
  <c r="G204" i="1"/>
  <c r="H204" i="1"/>
  <c r="I204" i="1"/>
  <c r="K204" i="1"/>
  <c r="G205" i="1"/>
  <c r="H205" i="1"/>
  <c r="I205" i="1"/>
  <c r="K205" i="1"/>
  <c r="G206" i="1"/>
  <c r="H206" i="1"/>
  <c r="I206" i="1"/>
  <c r="K206" i="1"/>
  <c r="G207" i="1"/>
  <c r="H207" i="1"/>
  <c r="I207" i="1"/>
  <c r="K207" i="1"/>
  <c r="G208" i="1"/>
  <c r="H208" i="1"/>
  <c r="I208" i="1"/>
  <c r="K208" i="1"/>
  <c r="G209" i="1"/>
  <c r="H209" i="1"/>
  <c r="I209" i="1"/>
  <c r="K209" i="1"/>
  <c r="G210" i="1"/>
  <c r="H210" i="1"/>
  <c r="I210" i="1"/>
  <c r="K210" i="1"/>
  <c r="G211" i="1"/>
  <c r="H211" i="1"/>
  <c r="I211" i="1"/>
  <c r="K211" i="1"/>
  <c r="G212" i="1"/>
  <c r="H212" i="1"/>
  <c r="I212" i="1"/>
  <c r="K212" i="1"/>
  <c r="G213" i="1"/>
  <c r="H213" i="1"/>
  <c r="I213" i="1"/>
  <c r="K213" i="1"/>
  <c r="G214" i="1"/>
  <c r="H214" i="1"/>
  <c r="I214" i="1"/>
  <c r="K214" i="1"/>
  <c r="G215" i="1"/>
  <c r="H215" i="1"/>
  <c r="I215" i="1"/>
  <c r="K215" i="1"/>
  <c r="G216" i="1"/>
  <c r="H216" i="1"/>
  <c r="I216" i="1"/>
  <c r="K216" i="1"/>
  <c r="G217" i="1"/>
  <c r="H217" i="1"/>
  <c r="I217" i="1"/>
  <c r="K217" i="1"/>
  <c r="G218" i="1"/>
  <c r="H218" i="1"/>
  <c r="I218" i="1"/>
  <c r="K218" i="1"/>
  <c r="G219" i="1"/>
  <c r="H219" i="1"/>
  <c r="I219" i="1"/>
  <c r="K219" i="1"/>
  <c r="G220" i="1"/>
  <c r="H220" i="1"/>
  <c r="I220" i="1"/>
  <c r="K220" i="1"/>
  <c r="G221" i="1"/>
  <c r="H221" i="1"/>
  <c r="I221" i="1"/>
  <c r="K221" i="1"/>
  <c r="G222" i="1"/>
  <c r="H222" i="1"/>
  <c r="I222" i="1"/>
  <c r="K222" i="1"/>
  <c r="G223" i="1"/>
  <c r="H223" i="1"/>
  <c r="I223" i="1"/>
  <c r="K223" i="1"/>
  <c r="G224" i="1"/>
  <c r="H224" i="1"/>
  <c r="I224" i="1"/>
  <c r="K224" i="1"/>
  <c r="G225" i="1"/>
  <c r="H225" i="1"/>
  <c r="I225" i="1"/>
  <c r="K225" i="1"/>
  <c r="G226" i="1"/>
  <c r="H226" i="1"/>
  <c r="I226" i="1"/>
  <c r="K226" i="1"/>
  <c r="G227" i="1"/>
  <c r="H227" i="1"/>
  <c r="I227" i="1"/>
  <c r="K227" i="1"/>
  <c r="G228" i="1"/>
  <c r="H228" i="1"/>
  <c r="I228" i="1"/>
  <c r="K228" i="1"/>
  <c r="G229" i="1"/>
  <c r="H229" i="1"/>
  <c r="I229" i="1"/>
  <c r="K229" i="1"/>
  <c r="G230" i="1"/>
  <c r="H230" i="1"/>
  <c r="I230" i="1"/>
  <c r="K230" i="1"/>
  <c r="G231" i="1"/>
  <c r="H231" i="1"/>
  <c r="I231" i="1"/>
  <c r="K231" i="1"/>
  <c r="G232" i="1"/>
  <c r="H232" i="1"/>
  <c r="I232" i="1"/>
  <c r="K232" i="1"/>
  <c r="G233" i="1"/>
  <c r="H233" i="1"/>
  <c r="I233" i="1"/>
  <c r="K233" i="1"/>
  <c r="G234" i="1"/>
  <c r="H234" i="1"/>
  <c r="I234" i="1"/>
  <c r="K234" i="1"/>
  <c r="G235" i="1"/>
  <c r="H235" i="1"/>
  <c r="I235" i="1"/>
  <c r="K235" i="1"/>
  <c r="G236" i="1"/>
  <c r="H236" i="1"/>
  <c r="I236" i="1"/>
  <c r="K236" i="1"/>
  <c r="G237" i="1"/>
  <c r="H237" i="1"/>
  <c r="I237" i="1"/>
  <c r="K237" i="1"/>
  <c r="G238" i="1"/>
  <c r="H238" i="1"/>
  <c r="I238" i="1"/>
  <c r="K238" i="1"/>
  <c r="G239" i="1"/>
  <c r="H239" i="1"/>
  <c r="I239" i="1"/>
  <c r="K239" i="1"/>
  <c r="G240" i="1"/>
  <c r="H240" i="1"/>
  <c r="I240" i="1"/>
  <c r="K240" i="1"/>
  <c r="G241" i="1"/>
  <c r="H241" i="1"/>
  <c r="I241" i="1"/>
  <c r="K241" i="1"/>
  <c r="G242" i="1"/>
  <c r="H242" i="1"/>
  <c r="I242" i="1"/>
  <c r="K242" i="1"/>
  <c r="G243" i="1"/>
  <c r="H243" i="1"/>
  <c r="I243" i="1"/>
  <c r="K243" i="1"/>
  <c r="G244" i="1"/>
  <c r="H244" i="1"/>
  <c r="I244" i="1"/>
  <c r="K244" i="1"/>
  <c r="G245" i="1"/>
  <c r="H245" i="1"/>
  <c r="I245" i="1"/>
  <c r="K245" i="1"/>
  <c r="G246" i="1"/>
  <c r="H246" i="1"/>
  <c r="I246" i="1"/>
  <c r="K246" i="1"/>
  <c r="G247" i="1"/>
  <c r="H247" i="1"/>
  <c r="I247" i="1"/>
  <c r="K247" i="1"/>
  <c r="G248" i="1"/>
  <c r="H248" i="1"/>
  <c r="I248" i="1"/>
  <c r="K248" i="1"/>
  <c r="G249" i="1"/>
  <c r="H249" i="1"/>
  <c r="I249" i="1"/>
  <c r="K249" i="1"/>
  <c r="G250" i="1"/>
  <c r="H250" i="1"/>
  <c r="I250" i="1"/>
  <c r="K250" i="1"/>
  <c r="G251" i="1"/>
  <c r="H251" i="1"/>
  <c r="I251" i="1"/>
  <c r="K251" i="1"/>
  <c r="G252" i="1"/>
  <c r="H252" i="1"/>
  <c r="I252" i="1"/>
  <c r="K252" i="1"/>
  <c r="G253" i="1"/>
  <c r="H253" i="1"/>
  <c r="I253" i="1"/>
  <c r="K253" i="1"/>
  <c r="G254" i="1"/>
  <c r="H254" i="1"/>
  <c r="I254" i="1"/>
  <c r="K254" i="1"/>
  <c r="G255" i="1"/>
  <c r="H255" i="1"/>
  <c r="I255" i="1"/>
  <c r="K255" i="1"/>
  <c r="G256" i="1"/>
  <c r="H256" i="1"/>
  <c r="I256" i="1"/>
  <c r="K256" i="1"/>
  <c r="G257" i="1"/>
  <c r="H257" i="1"/>
  <c r="I257" i="1"/>
  <c r="K257" i="1"/>
  <c r="G258" i="1"/>
  <c r="H258" i="1"/>
  <c r="I258" i="1"/>
  <c r="K258" i="1"/>
  <c r="G259" i="1"/>
  <c r="H259" i="1"/>
  <c r="I259" i="1"/>
  <c r="K259" i="1"/>
  <c r="G260" i="1"/>
  <c r="H260" i="1"/>
  <c r="I260" i="1"/>
  <c r="K260" i="1"/>
  <c r="G261" i="1"/>
  <c r="H261" i="1"/>
  <c r="I261" i="1"/>
  <c r="K261" i="1"/>
  <c r="G262" i="1"/>
  <c r="H262" i="1"/>
  <c r="I262" i="1"/>
  <c r="K262" i="1"/>
  <c r="G263" i="1"/>
  <c r="H263" i="1"/>
  <c r="I263" i="1"/>
  <c r="K263" i="1"/>
  <c r="G264" i="1"/>
  <c r="H264" i="1"/>
  <c r="I264" i="1"/>
  <c r="K264" i="1"/>
  <c r="G265" i="1"/>
  <c r="H265" i="1"/>
  <c r="I265" i="1"/>
  <c r="K265" i="1"/>
  <c r="G266" i="1"/>
  <c r="H266" i="1"/>
  <c r="I266" i="1"/>
  <c r="K266" i="1"/>
  <c r="G267" i="1"/>
  <c r="H267" i="1"/>
  <c r="I267" i="1"/>
  <c r="K267" i="1"/>
  <c r="G268" i="1"/>
  <c r="H268" i="1"/>
  <c r="I268" i="1"/>
  <c r="K268" i="1"/>
  <c r="G269" i="1"/>
  <c r="H269" i="1"/>
  <c r="I269" i="1"/>
  <c r="K269" i="1"/>
  <c r="G270" i="1"/>
  <c r="H270" i="1"/>
  <c r="I270" i="1"/>
  <c r="K270" i="1"/>
  <c r="G271" i="1"/>
  <c r="H271" i="1"/>
  <c r="I271" i="1"/>
  <c r="K271" i="1"/>
  <c r="G272" i="1"/>
  <c r="H272" i="1"/>
  <c r="I272" i="1"/>
  <c r="K272" i="1"/>
  <c r="G273" i="1"/>
  <c r="H273" i="1"/>
  <c r="I273" i="1"/>
  <c r="K273" i="1"/>
  <c r="G274" i="1"/>
  <c r="H274" i="1"/>
  <c r="I274" i="1"/>
  <c r="K274" i="1"/>
  <c r="G275" i="1"/>
  <c r="H275" i="1"/>
  <c r="I275" i="1"/>
  <c r="K275" i="1"/>
  <c r="G276" i="1"/>
  <c r="H276" i="1"/>
  <c r="I276" i="1"/>
  <c r="K276" i="1"/>
  <c r="G277" i="1"/>
  <c r="H277" i="1"/>
  <c r="I277" i="1"/>
  <c r="K277" i="1"/>
  <c r="G278" i="1"/>
  <c r="H278" i="1"/>
  <c r="I278" i="1"/>
  <c r="K278" i="1"/>
  <c r="G279" i="1"/>
  <c r="H279" i="1"/>
  <c r="I279" i="1"/>
  <c r="K279" i="1"/>
  <c r="G280" i="1"/>
  <c r="H280" i="1"/>
  <c r="I280" i="1"/>
  <c r="K280" i="1"/>
  <c r="G281" i="1"/>
  <c r="H281" i="1"/>
  <c r="I281" i="1"/>
  <c r="K281" i="1"/>
  <c r="G282" i="1"/>
  <c r="H282" i="1"/>
  <c r="I282" i="1"/>
  <c r="K282" i="1"/>
  <c r="G283" i="1"/>
  <c r="H283" i="1"/>
  <c r="I283" i="1"/>
  <c r="K283" i="1"/>
  <c r="G284" i="1"/>
  <c r="H284" i="1"/>
  <c r="I284" i="1"/>
  <c r="K284" i="1"/>
  <c r="G285" i="1"/>
  <c r="H285" i="1"/>
  <c r="I285" i="1"/>
  <c r="K285" i="1"/>
  <c r="G286" i="1"/>
  <c r="H286" i="1"/>
  <c r="I286" i="1"/>
  <c r="K286" i="1"/>
  <c r="G287" i="1"/>
  <c r="H287" i="1"/>
  <c r="I287" i="1"/>
  <c r="K287" i="1"/>
  <c r="G288" i="1"/>
  <c r="H288" i="1"/>
  <c r="I288" i="1"/>
  <c r="K288" i="1"/>
  <c r="G289" i="1"/>
  <c r="H289" i="1"/>
  <c r="I289" i="1"/>
  <c r="K289" i="1"/>
  <c r="G290" i="1"/>
  <c r="H290" i="1"/>
  <c r="I290" i="1"/>
  <c r="K290" i="1"/>
  <c r="G291" i="1"/>
  <c r="H291" i="1"/>
  <c r="I291" i="1"/>
  <c r="K291" i="1"/>
  <c r="G292" i="1"/>
  <c r="H292" i="1"/>
  <c r="I292" i="1"/>
  <c r="K292" i="1"/>
  <c r="G293" i="1"/>
  <c r="H293" i="1"/>
  <c r="I293" i="1"/>
  <c r="K293" i="1"/>
  <c r="G294" i="1"/>
  <c r="H294" i="1"/>
  <c r="I294" i="1"/>
  <c r="K294" i="1"/>
  <c r="G295" i="1"/>
  <c r="H295" i="1"/>
  <c r="I295" i="1"/>
  <c r="K295" i="1"/>
  <c r="G296" i="1"/>
  <c r="H296" i="1"/>
  <c r="I296" i="1"/>
  <c r="K296" i="1"/>
  <c r="G297" i="1"/>
  <c r="H297" i="1"/>
  <c r="I297" i="1"/>
  <c r="K297" i="1"/>
  <c r="G298" i="1"/>
  <c r="H298" i="1"/>
  <c r="I298" i="1"/>
  <c r="K298" i="1"/>
  <c r="G299" i="1"/>
  <c r="H299" i="1"/>
  <c r="I299" i="1"/>
  <c r="K299" i="1"/>
  <c r="G300" i="1"/>
  <c r="H300" i="1"/>
  <c r="I300" i="1"/>
  <c r="K300" i="1"/>
  <c r="G301" i="1"/>
  <c r="H301" i="1"/>
  <c r="I301" i="1"/>
  <c r="K301" i="1"/>
  <c r="G302" i="1"/>
  <c r="H302" i="1"/>
  <c r="I302" i="1"/>
  <c r="K302" i="1"/>
  <c r="G303" i="1"/>
  <c r="H303" i="1"/>
  <c r="I303" i="1"/>
  <c r="K303" i="1"/>
  <c r="G304" i="1"/>
  <c r="H304" i="1"/>
  <c r="I304" i="1"/>
  <c r="K304" i="1"/>
  <c r="G305" i="1"/>
  <c r="H305" i="1"/>
  <c r="I305" i="1"/>
  <c r="K305" i="1"/>
  <c r="G306" i="1"/>
  <c r="H306" i="1"/>
  <c r="I306" i="1"/>
  <c r="K306" i="1"/>
  <c r="G307" i="1"/>
  <c r="H307" i="1"/>
  <c r="I307" i="1"/>
  <c r="K307" i="1"/>
  <c r="G308" i="1"/>
  <c r="H308" i="1"/>
  <c r="I308" i="1"/>
  <c r="K308" i="1"/>
  <c r="G309" i="1"/>
  <c r="H309" i="1"/>
  <c r="I309" i="1"/>
  <c r="K309" i="1"/>
  <c r="G310" i="1"/>
  <c r="H310" i="1"/>
  <c r="I310" i="1"/>
  <c r="K310" i="1"/>
  <c r="G311" i="1"/>
  <c r="H311" i="1"/>
  <c r="I311" i="1"/>
  <c r="K311" i="1"/>
  <c r="G312" i="1"/>
  <c r="H312" i="1"/>
  <c r="I312" i="1"/>
  <c r="K312" i="1"/>
  <c r="G313" i="1"/>
  <c r="H313" i="1"/>
  <c r="I313" i="1"/>
  <c r="K313" i="1"/>
  <c r="G314" i="1"/>
  <c r="H314" i="1"/>
  <c r="I314" i="1"/>
  <c r="K314" i="1"/>
  <c r="G315" i="1"/>
  <c r="H315" i="1"/>
  <c r="I315" i="1"/>
  <c r="K315" i="1"/>
  <c r="G316" i="1"/>
  <c r="H316" i="1"/>
  <c r="I316" i="1"/>
  <c r="K316" i="1"/>
  <c r="G317" i="1"/>
  <c r="H317" i="1"/>
  <c r="I317" i="1"/>
  <c r="K317" i="1"/>
  <c r="G318" i="1"/>
  <c r="H318" i="1"/>
  <c r="I318" i="1"/>
  <c r="K318" i="1"/>
  <c r="G319" i="1"/>
  <c r="H319" i="1"/>
  <c r="I319" i="1"/>
  <c r="K319" i="1"/>
  <c r="G320" i="1"/>
  <c r="H320" i="1"/>
  <c r="I320" i="1"/>
  <c r="K320" i="1"/>
  <c r="G321" i="1"/>
  <c r="H321" i="1"/>
  <c r="I321" i="1"/>
  <c r="K321" i="1"/>
  <c r="G322" i="1"/>
  <c r="H322" i="1"/>
  <c r="I322" i="1"/>
  <c r="K322" i="1"/>
  <c r="G323" i="1"/>
  <c r="H323" i="1"/>
  <c r="I323" i="1"/>
  <c r="K323" i="1"/>
  <c r="G324" i="1"/>
  <c r="H324" i="1"/>
  <c r="I324" i="1"/>
  <c r="K324" i="1"/>
  <c r="G325" i="1"/>
  <c r="H325" i="1"/>
  <c r="I325" i="1"/>
  <c r="K325" i="1"/>
  <c r="G326" i="1"/>
  <c r="H326" i="1"/>
  <c r="I326" i="1"/>
  <c r="K326" i="1"/>
  <c r="G327" i="1"/>
  <c r="H327" i="1"/>
  <c r="I327" i="1"/>
  <c r="K327" i="1"/>
  <c r="G328" i="1"/>
  <c r="H328" i="1"/>
  <c r="I328" i="1"/>
  <c r="K328" i="1"/>
  <c r="G329" i="1"/>
  <c r="H329" i="1"/>
  <c r="I329" i="1"/>
  <c r="K329" i="1"/>
  <c r="G330" i="1"/>
  <c r="H330" i="1"/>
  <c r="I330" i="1"/>
  <c r="K330" i="1"/>
  <c r="G331" i="1"/>
  <c r="H331" i="1"/>
  <c r="I331" i="1"/>
  <c r="K331" i="1"/>
  <c r="G332" i="1"/>
  <c r="H332" i="1"/>
  <c r="I332" i="1"/>
  <c r="K332" i="1"/>
  <c r="G333" i="1"/>
  <c r="H333" i="1"/>
  <c r="I333" i="1"/>
  <c r="K333" i="1"/>
  <c r="G334" i="1"/>
  <c r="H334" i="1"/>
  <c r="I334" i="1"/>
  <c r="K334" i="1"/>
  <c r="G335" i="1"/>
  <c r="H335" i="1"/>
  <c r="I335" i="1"/>
  <c r="K335" i="1"/>
  <c r="G336" i="1"/>
  <c r="H336" i="1"/>
  <c r="I336" i="1"/>
  <c r="K336" i="1"/>
  <c r="G337" i="1"/>
  <c r="H337" i="1"/>
  <c r="I337" i="1"/>
  <c r="K337" i="1"/>
  <c r="G338" i="1"/>
  <c r="H338" i="1"/>
  <c r="I338" i="1"/>
  <c r="K338" i="1"/>
  <c r="G339" i="1"/>
  <c r="H339" i="1"/>
  <c r="I339" i="1"/>
  <c r="K339" i="1"/>
  <c r="G340" i="1"/>
  <c r="H340" i="1"/>
  <c r="I340" i="1"/>
  <c r="K340" i="1"/>
  <c r="G341" i="1"/>
  <c r="H341" i="1"/>
  <c r="I341" i="1"/>
  <c r="K341" i="1"/>
  <c r="G342" i="1"/>
  <c r="H342" i="1"/>
  <c r="I342" i="1"/>
  <c r="K342" i="1"/>
  <c r="G343" i="1"/>
  <c r="H343" i="1"/>
  <c r="I343" i="1"/>
  <c r="K343" i="1"/>
  <c r="G344" i="1"/>
  <c r="H344" i="1"/>
  <c r="I344" i="1"/>
  <c r="K344" i="1"/>
  <c r="G345" i="1"/>
  <c r="H345" i="1"/>
  <c r="I345" i="1"/>
  <c r="K345" i="1"/>
  <c r="G346" i="1"/>
  <c r="H346" i="1"/>
  <c r="I346" i="1"/>
  <c r="K346" i="1"/>
  <c r="G347" i="1"/>
  <c r="H347" i="1"/>
  <c r="I347" i="1"/>
  <c r="K347" i="1"/>
  <c r="G348" i="1"/>
  <c r="H348" i="1"/>
  <c r="I348" i="1"/>
  <c r="K348" i="1"/>
  <c r="G349" i="1"/>
  <c r="H349" i="1"/>
  <c r="I349" i="1"/>
  <c r="K349" i="1"/>
  <c r="G350" i="1"/>
  <c r="H350" i="1"/>
  <c r="I350" i="1"/>
  <c r="K350" i="1"/>
  <c r="G351" i="1"/>
  <c r="H351" i="1"/>
  <c r="I351" i="1"/>
  <c r="K351" i="1"/>
  <c r="G352" i="1"/>
  <c r="H352" i="1"/>
  <c r="I352" i="1"/>
  <c r="K352" i="1"/>
  <c r="G353" i="1"/>
  <c r="H353" i="1"/>
  <c r="I353" i="1"/>
  <c r="K353" i="1"/>
  <c r="G354" i="1"/>
  <c r="H354" i="1"/>
  <c r="I354" i="1"/>
  <c r="K354" i="1"/>
  <c r="G355" i="1"/>
  <c r="H355" i="1"/>
  <c r="I355" i="1"/>
  <c r="K355" i="1"/>
  <c r="G356" i="1"/>
  <c r="H356" i="1"/>
  <c r="I356" i="1"/>
  <c r="K356" i="1"/>
  <c r="G357" i="1"/>
  <c r="H357" i="1"/>
  <c r="I357" i="1"/>
  <c r="K357" i="1"/>
  <c r="G358" i="1"/>
  <c r="H358" i="1"/>
  <c r="I358" i="1"/>
  <c r="K358" i="1"/>
  <c r="G359" i="1"/>
  <c r="H359" i="1"/>
  <c r="I359" i="1"/>
  <c r="K359" i="1"/>
  <c r="G360" i="1"/>
  <c r="H360" i="1"/>
  <c r="I360" i="1"/>
  <c r="K360" i="1"/>
  <c r="G361" i="1"/>
  <c r="H361" i="1"/>
  <c r="I361" i="1"/>
  <c r="K361" i="1"/>
  <c r="G362" i="1"/>
  <c r="H362" i="1"/>
  <c r="I362" i="1"/>
  <c r="K362" i="1"/>
  <c r="G363" i="1"/>
  <c r="H363" i="1"/>
  <c r="I363" i="1"/>
  <c r="K363" i="1"/>
  <c r="G364" i="1"/>
  <c r="H364" i="1"/>
  <c r="I364" i="1"/>
  <c r="K364" i="1"/>
  <c r="G365" i="1"/>
  <c r="H365" i="1"/>
  <c r="I365" i="1"/>
  <c r="K365" i="1"/>
  <c r="G366" i="1"/>
  <c r="H366" i="1"/>
  <c r="I366" i="1"/>
  <c r="K366" i="1"/>
  <c r="G367" i="1"/>
  <c r="H367" i="1"/>
  <c r="I367" i="1"/>
  <c r="K367" i="1"/>
  <c r="G368" i="1"/>
  <c r="H368" i="1"/>
  <c r="I368" i="1"/>
  <c r="K368" i="1"/>
  <c r="G369" i="1"/>
  <c r="H369" i="1"/>
  <c r="I369" i="1"/>
  <c r="K369" i="1"/>
  <c r="G370" i="1"/>
  <c r="H370" i="1"/>
  <c r="I370" i="1"/>
  <c r="K370" i="1"/>
  <c r="G371" i="1"/>
  <c r="H371" i="1"/>
  <c r="I371" i="1"/>
  <c r="K371" i="1"/>
  <c r="G372" i="1"/>
  <c r="H372" i="1"/>
  <c r="I372" i="1"/>
  <c r="K372" i="1"/>
  <c r="G373" i="1"/>
  <c r="H373" i="1"/>
  <c r="I373" i="1"/>
  <c r="K373" i="1"/>
  <c r="G374" i="1"/>
  <c r="H374" i="1"/>
  <c r="I374" i="1"/>
  <c r="K374" i="1"/>
  <c r="G375" i="1"/>
  <c r="H375" i="1"/>
  <c r="I375" i="1"/>
  <c r="K375" i="1"/>
  <c r="G376" i="1"/>
  <c r="H376" i="1"/>
  <c r="I376" i="1"/>
  <c r="K376" i="1"/>
  <c r="G377" i="1"/>
  <c r="H377" i="1"/>
  <c r="I377" i="1"/>
  <c r="K377" i="1"/>
  <c r="G378" i="1"/>
  <c r="H378" i="1"/>
  <c r="I378" i="1"/>
  <c r="K378" i="1"/>
  <c r="G379" i="1"/>
  <c r="H379" i="1"/>
  <c r="I379" i="1"/>
  <c r="K379" i="1"/>
  <c r="G380" i="1"/>
  <c r="H380" i="1"/>
  <c r="I380" i="1"/>
  <c r="K380" i="1"/>
  <c r="G381" i="1"/>
  <c r="H381" i="1"/>
  <c r="I381" i="1"/>
  <c r="K381" i="1"/>
  <c r="G382" i="1"/>
  <c r="H382" i="1"/>
  <c r="I382" i="1"/>
  <c r="K382" i="1"/>
  <c r="G383" i="1"/>
  <c r="H383" i="1"/>
  <c r="I383" i="1"/>
  <c r="K383" i="1"/>
  <c r="G384" i="1"/>
  <c r="H384" i="1"/>
  <c r="I384" i="1"/>
  <c r="K384" i="1"/>
  <c r="G385" i="1"/>
  <c r="H385" i="1"/>
  <c r="I385" i="1"/>
  <c r="K385" i="1"/>
  <c r="G386" i="1"/>
  <c r="H386" i="1"/>
  <c r="I386" i="1"/>
  <c r="K386" i="1"/>
  <c r="G387" i="1"/>
  <c r="H387" i="1"/>
  <c r="I387" i="1"/>
  <c r="K387" i="1"/>
  <c r="G388" i="1"/>
  <c r="H388" i="1"/>
  <c r="I388" i="1"/>
  <c r="K388" i="1"/>
  <c r="G389" i="1"/>
  <c r="H389" i="1"/>
  <c r="I389" i="1"/>
  <c r="K389" i="1"/>
  <c r="G390" i="1"/>
  <c r="H390" i="1"/>
  <c r="I390" i="1"/>
  <c r="K390" i="1"/>
  <c r="G391" i="1"/>
  <c r="H391" i="1"/>
  <c r="I391" i="1"/>
  <c r="K391" i="1"/>
  <c r="G392" i="1"/>
  <c r="H392" i="1"/>
  <c r="I392" i="1"/>
  <c r="K392" i="1"/>
  <c r="G393" i="1"/>
  <c r="H393" i="1"/>
  <c r="I393" i="1"/>
  <c r="K393" i="1"/>
  <c r="G394" i="1"/>
  <c r="H394" i="1"/>
  <c r="I394" i="1"/>
  <c r="K394" i="1"/>
  <c r="G395" i="1"/>
  <c r="H395" i="1"/>
  <c r="I395" i="1"/>
  <c r="K395" i="1"/>
  <c r="G396" i="1"/>
  <c r="H396" i="1"/>
  <c r="I396" i="1"/>
  <c r="K396" i="1"/>
  <c r="G397" i="1"/>
  <c r="H397" i="1"/>
  <c r="I397" i="1"/>
  <c r="K397" i="1"/>
  <c r="G398" i="1"/>
  <c r="H398" i="1"/>
  <c r="I398" i="1"/>
  <c r="K398" i="1"/>
  <c r="G399" i="1"/>
  <c r="H399" i="1"/>
  <c r="I399" i="1"/>
  <c r="K399" i="1"/>
  <c r="G400" i="1"/>
  <c r="H400" i="1"/>
  <c r="I400" i="1"/>
  <c r="K400" i="1"/>
  <c r="G401" i="1"/>
  <c r="H401" i="1"/>
  <c r="I401" i="1"/>
  <c r="K401" i="1"/>
  <c r="G402" i="1"/>
  <c r="H402" i="1"/>
  <c r="I402" i="1"/>
  <c r="K402" i="1"/>
  <c r="G403" i="1"/>
  <c r="H403" i="1"/>
  <c r="I403" i="1"/>
  <c r="K403" i="1"/>
  <c r="G404" i="1"/>
  <c r="H404" i="1"/>
  <c r="I404" i="1"/>
  <c r="K404" i="1"/>
  <c r="G405" i="1"/>
  <c r="H405" i="1"/>
  <c r="I405" i="1"/>
  <c r="K405" i="1"/>
  <c r="G406" i="1"/>
  <c r="H406" i="1"/>
  <c r="I406" i="1"/>
  <c r="K406" i="1"/>
  <c r="G407" i="1"/>
  <c r="H407" i="1"/>
  <c r="I407" i="1"/>
  <c r="K407" i="1"/>
  <c r="G408" i="1"/>
  <c r="H408" i="1"/>
  <c r="I408" i="1"/>
  <c r="K408" i="1"/>
  <c r="G409" i="1"/>
  <c r="H409" i="1"/>
  <c r="I409" i="1"/>
  <c r="K409" i="1"/>
  <c r="G410" i="1"/>
  <c r="H410" i="1"/>
  <c r="I410" i="1"/>
  <c r="K410" i="1"/>
  <c r="G411" i="1"/>
  <c r="H411" i="1"/>
  <c r="I411" i="1"/>
  <c r="K411" i="1"/>
  <c r="G412" i="1"/>
  <c r="H412" i="1"/>
  <c r="I412" i="1"/>
  <c r="K412" i="1"/>
  <c r="G413" i="1"/>
  <c r="H413" i="1"/>
  <c r="I413" i="1"/>
  <c r="K413" i="1"/>
  <c r="G414" i="1"/>
  <c r="H414" i="1"/>
  <c r="I414" i="1"/>
  <c r="K414" i="1"/>
  <c r="G415" i="1"/>
  <c r="H415" i="1"/>
  <c r="I415" i="1"/>
  <c r="K415" i="1"/>
  <c r="G416" i="1"/>
  <c r="H416" i="1"/>
  <c r="I416" i="1"/>
  <c r="K416" i="1"/>
  <c r="G417" i="1"/>
  <c r="H417" i="1"/>
  <c r="I417" i="1"/>
  <c r="K417" i="1"/>
  <c r="G418" i="1"/>
  <c r="H418" i="1"/>
  <c r="I418" i="1"/>
  <c r="K418" i="1"/>
  <c r="G419" i="1"/>
  <c r="H419" i="1"/>
  <c r="I419" i="1"/>
  <c r="K419" i="1"/>
  <c r="G420" i="1"/>
  <c r="H420" i="1"/>
  <c r="I420" i="1"/>
  <c r="K420" i="1"/>
  <c r="G421" i="1"/>
  <c r="H421" i="1"/>
  <c r="I421" i="1"/>
  <c r="K421" i="1"/>
  <c r="G422" i="1"/>
  <c r="H422" i="1"/>
  <c r="I422" i="1"/>
  <c r="K422" i="1"/>
  <c r="G423" i="1"/>
  <c r="H423" i="1"/>
  <c r="I423" i="1"/>
  <c r="K423" i="1"/>
  <c r="G424" i="1"/>
  <c r="H424" i="1"/>
  <c r="I424" i="1"/>
  <c r="K424" i="1"/>
  <c r="G425" i="1"/>
  <c r="H425" i="1"/>
  <c r="I425" i="1"/>
  <c r="K425" i="1"/>
  <c r="G426" i="1"/>
  <c r="H426" i="1"/>
  <c r="I426" i="1"/>
  <c r="K426" i="1"/>
  <c r="G427" i="1"/>
  <c r="H427" i="1"/>
  <c r="I427" i="1"/>
  <c r="K427" i="1"/>
  <c r="G428" i="1"/>
  <c r="H428" i="1"/>
  <c r="I428" i="1"/>
  <c r="K428" i="1"/>
  <c r="G429" i="1"/>
  <c r="H429" i="1"/>
  <c r="I429" i="1"/>
  <c r="K429" i="1"/>
  <c r="G430" i="1"/>
  <c r="H430" i="1"/>
  <c r="I430" i="1"/>
  <c r="K430" i="1"/>
  <c r="G431" i="1"/>
  <c r="H431" i="1"/>
  <c r="I431" i="1"/>
  <c r="K431" i="1"/>
  <c r="G432" i="1"/>
  <c r="H432" i="1"/>
  <c r="I432" i="1"/>
  <c r="K432" i="1"/>
  <c r="G433" i="1"/>
  <c r="H433" i="1"/>
  <c r="I433" i="1"/>
  <c r="K433" i="1"/>
  <c r="G434" i="1"/>
  <c r="H434" i="1"/>
  <c r="I434" i="1"/>
  <c r="K434" i="1"/>
  <c r="G435" i="1"/>
  <c r="H435" i="1"/>
  <c r="I435" i="1"/>
  <c r="K435" i="1"/>
  <c r="G436" i="1"/>
  <c r="H436" i="1"/>
  <c r="I436" i="1"/>
  <c r="K436" i="1"/>
  <c r="G437" i="1"/>
  <c r="H437" i="1"/>
  <c r="I437" i="1"/>
  <c r="K437" i="1"/>
  <c r="G438" i="1"/>
  <c r="H438" i="1"/>
  <c r="I438" i="1"/>
  <c r="K438" i="1"/>
  <c r="G439" i="1"/>
  <c r="H439" i="1"/>
  <c r="I439" i="1"/>
  <c r="K439" i="1"/>
  <c r="G440" i="1"/>
  <c r="H440" i="1"/>
  <c r="I440" i="1"/>
  <c r="K440" i="1"/>
  <c r="G441" i="1"/>
  <c r="H441" i="1"/>
  <c r="I441" i="1"/>
  <c r="K441" i="1"/>
  <c r="G442" i="1"/>
  <c r="H442" i="1"/>
  <c r="I442" i="1"/>
  <c r="K442" i="1"/>
  <c r="G443" i="1"/>
  <c r="H443" i="1"/>
  <c r="I443" i="1"/>
  <c r="K443" i="1"/>
  <c r="G444" i="1"/>
  <c r="H444" i="1"/>
  <c r="I444" i="1"/>
  <c r="K444" i="1"/>
  <c r="G445" i="1"/>
  <c r="H445" i="1"/>
  <c r="I445" i="1"/>
  <c r="K445" i="1"/>
  <c r="G446" i="1"/>
  <c r="H446" i="1"/>
  <c r="I446" i="1"/>
  <c r="K446" i="1"/>
  <c r="G447" i="1"/>
  <c r="H447" i="1"/>
  <c r="I447" i="1"/>
  <c r="K447" i="1"/>
  <c r="G448" i="1"/>
  <c r="H448" i="1"/>
  <c r="I448" i="1"/>
  <c r="K448" i="1"/>
  <c r="G449" i="1"/>
  <c r="H449" i="1"/>
  <c r="I449" i="1"/>
  <c r="K449" i="1"/>
  <c r="G450" i="1"/>
  <c r="H450" i="1"/>
  <c r="I450" i="1"/>
  <c r="K450" i="1"/>
  <c r="G451" i="1"/>
  <c r="H451" i="1"/>
  <c r="I451" i="1"/>
  <c r="K451" i="1"/>
  <c r="G452" i="1"/>
  <c r="H452" i="1"/>
  <c r="I452" i="1"/>
  <c r="K452" i="1"/>
  <c r="G453" i="1"/>
  <c r="H453" i="1"/>
  <c r="I453" i="1"/>
  <c r="K453" i="1"/>
  <c r="G454" i="1"/>
  <c r="H454" i="1"/>
  <c r="I454" i="1"/>
  <c r="K454" i="1"/>
  <c r="G455" i="1"/>
  <c r="H455" i="1"/>
  <c r="I455" i="1"/>
  <c r="K455" i="1"/>
  <c r="G456" i="1"/>
  <c r="H456" i="1"/>
  <c r="I456" i="1"/>
  <c r="K456" i="1"/>
  <c r="G457" i="1"/>
  <c r="H457" i="1"/>
  <c r="I457" i="1"/>
  <c r="K457" i="1"/>
  <c r="G458" i="1"/>
  <c r="H458" i="1"/>
  <c r="I458" i="1"/>
  <c r="K458" i="1"/>
  <c r="G459" i="1"/>
  <c r="H459" i="1"/>
  <c r="I459" i="1"/>
  <c r="K459" i="1"/>
  <c r="G460" i="1"/>
  <c r="H460" i="1"/>
  <c r="I460" i="1"/>
  <c r="K460" i="1"/>
  <c r="G461" i="1"/>
  <c r="H461" i="1"/>
  <c r="I461" i="1"/>
  <c r="K461" i="1"/>
  <c r="G462" i="1"/>
  <c r="H462" i="1"/>
  <c r="I462" i="1"/>
  <c r="K462" i="1"/>
  <c r="G463" i="1"/>
  <c r="H463" i="1"/>
  <c r="I463" i="1"/>
  <c r="K463" i="1"/>
  <c r="G464" i="1"/>
  <c r="H464" i="1"/>
  <c r="I464" i="1"/>
  <c r="K464" i="1"/>
  <c r="G465" i="1"/>
  <c r="H465" i="1"/>
  <c r="I465" i="1"/>
  <c r="K465" i="1"/>
  <c r="G466" i="1"/>
  <c r="H466" i="1"/>
  <c r="I466" i="1"/>
  <c r="K466" i="1"/>
  <c r="G467" i="1"/>
  <c r="H467" i="1"/>
  <c r="I467" i="1"/>
  <c r="K467" i="1"/>
  <c r="G468" i="1"/>
  <c r="H468" i="1"/>
  <c r="I468" i="1"/>
  <c r="K468" i="1"/>
  <c r="G469" i="1"/>
  <c r="H469" i="1"/>
  <c r="I469" i="1"/>
  <c r="K469" i="1"/>
  <c r="G470" i="1"/>
  <c r="H470" i="1"/>
  <c r="I470" i="1"/>
  <c r="K470" i="1"/>
  <c r="G471" i="1"/>
  <c r="H471" i="1"/>
  <c r="I471" i="1"/>
  <c r="K471" i="1"/>
  <c r="G472" i="1"/>
  <c r="H472" i="1"/>
  <c r="I472" i="1"/>
  <c r="K472" i="1"/>
  <c r="G473" i="1"/>
  <c r="H473" i="1"/>
  <c r="I473" i="1"/>
  <c r="K473" i="1"/>
  <c r="G474" i="1"/>
  <c r="H474" i="1"/>
  <c r="I474" i="1"/>
  <c r="K474" i="1"/>
  <c r="G475" i="1"/>
  <c r="H475" i="1"/>
  <c r="I475" i="1"/>
  <c r="K475" i="1"/>
  <c r="G476" i="1"/>
  <c r="H476" i="1"/>
  <c r="I476" i="1"/>
  <c r="K476" i="1"/>
  <c r="G477" i="1"/>
  <c r="H477" i="1"/>
  <c r="I477" i="1"/>
  <c r="K477" i="1"/>
  <c r="G478" i="1"/>
  <c r="H478" i="1"/>
  <c r="I478" i="1"/>
  <c r="K478" i="1"/>
  <c r="G479" i="1"/>
  <c r="H479" i="1"/>
  <c r="I479" i="1"/>
  <c r="K479" i="1"/>
  <c r="G480" i="1"/>
  <c r="H480" i="1"/>
  <c r="I480" i="1"/>
  <c r="K480" i="1"/>
  <c r="G481" i="1"/>
  <c r="H481" i="1"/>
  <c r="I481" i="1"/>
  <c r="K481" i="1"/>
  <c r="G482" i="1"/>
  <c r="H482" i="1"/>
  <c r="I482" i="1"/>
  <c r="K482" i="1"/>
  <c r="G483" i="1"/>
  <c r="H483" i="1"/>
  <c r="I483" i="1"/>
  <c r="K483" i="1"/>
  <c r="G484" i="1"/>
  <c r="H484" i="1"/>
  <c r="I484" i="1"/>
  <c r="K484" i="1"/>
  <c r="G485" i="1"/>
  <c r="H485" i="1"/>
  <c r="I485" i="1"/>
  <c r="K485" i="1"/>
  <c r="G486" i="1"/>
  <c r="H486" i="1"/>
  <c r="I486" i="1"/>
  <c r="K486" i="1"/>
  <c r="G487" i="1"/>
  <c r="H487" i="1"/>
  <c r="I487" i="1"/>
  <c r="K487" i="1"/>
  <c r="G488" i="1"/>
  <c r="H488" i="1"/>
  <c r="I488" i="1"/>
  <c r="K488" i="1"/>
  <c r="G489" i="1"/>
  <c r="H489" i="1"/>
  <c r="I489" i="1"/>
  <c r="K489" i="1"/>
  <c r="G490" i="1"/>
  <c r="H490" i="1"/>
  <c r="I490" i="1"/>
  <c r="K490" i="1"/>
  <c r="G491" i="1"/>
  <c r="H491" i="1"/>
  <c r="I491" i="1"/>
  <c r="K491" i="1"/>
  <c r="G492" i="1"/>
  <c r="H492" i="1"/>
  <c r="I492" i="1"/>
  <c r="K492" i="1"/>
  <c r="G493" i="1"/>
  <c r="H493" i="1"/>
  <c r="I493" i="1"/>
  <c r="K493" i="1"/>
  <c r="G494" i="1"/>
  <c r="H494" i="1"/>
  <c r="I494" i="1"/>
  <c r="K494" i="1"/>
  <c r="G495" i="1"/>
  <c r="H495" i="1"/>
  <c r="I495" i="1"/>
  <c r="K495" i="1"/>
  <c r="G496" i="1"/>
  <c r="H496" i="1"/>
  <c r="I496" i="1"/>
  <c r="K496" i="1"/>
  <c r="G497" i="1"/>
  <c r="H497" i="1"/>
  <c r="I497" i="1"/>
  <c r="K497" i="1"/>
  <c r="G498" i="1"/>
  <c r="H498" i="1"/>
  <c r="I498" i="1"/>
  <c r="K498" i="1"/>
  <c r="G499" i="1"/>
  <c r="H499" i="1"/>
  <c r="I499" i="1"/>
  <c r="K499" i="1"/>
  <c r="G500" i="1"/>
  <c r="H500" i="1"/>
  <c r="I500" i="1"/>
  <c r="K500" i="1"/>
  <c r="G501" i="1"/>
  <c r="H501" i="1"/>
  <c r="I501" i="1"/>
  <c r="K501" i="1"/>
  <c r="G502" i="1"/>
  <c r="H502" i="1"/>
  <c r="I502" i="1"/>
  <c r="K502" i="1"/>
  <c r="G503" i="1"/>
  <c r="H503" i="1"/>
  <c r="I503" i="1"/>
  <c r="K503" i="1"/>
  <c r="G504" i="1"/>
  <c r="H504" i="1"/>
  <c r="I504" i="1"/>
  <c r="K504" i="1"/>
  <c r="G505" i="1"/>
  <c r="H505" i="1"/>
  <c r="I505" i="1"/>
  <c r="K505" i="1"/>
  <c r="G506" i="1"/>
  <c r="H506" i="1"/>
  <c r="I506" i="1"/>
  <c r="K506" i="1"/>
  <c r="G507" i="1"/>
  <c r="H507" i="1"/>
  <c r="I507" i="1"/>
  <c r="K507" i="1"/>
  <c r="G508" i="1"/>
  <c r="H508" i="1"/>
  <c r="I508" i="1"/>
  <c r="K508" i="1"/>
  <c r="G509" i="1"/>
  <c r="H509" i="1"/>
  <c r="I509" i="1"/>
  <c r="K509" i="1"/>
  <c r="G510" i="1"/>
  <c r="H510" i="1"/>
  <c r="I510" i="1"/>
  <c r="K510" i="1"/>
  <c r="G511" i="1"/>
  <c r="H511" i="1"/>
  <c r="I511" i="1"/>
  <c r="K511" i="1"/>
  <c r="G512" i="1"/>
  <c r="H512" i="1"/>
  <c r="I512" i="1"/>
  <c r="K512" i="1"/>
  <c r="G513" i="1"/>
  <c r="H513" i="1"/>
  <c r="I513" i="1"/>
  <c r="K513" i="1"/>
  <c r="G514" i="1"/>
  <c r="H514" i="1"/>
  <c r="I514" i="1"/>
  <c r="K514" i="1"/>
  <c r="G515" i="1"/>
  <c r="H515" i="1"/>
  <c r="I515" i="1"/>
  <c r="K515" i="1"/>
  <c r="G516" i="1"/>
  <c r="H516" i="1"/>
  <c r="I516" i="1"/>
  <c r="K516" i="1"/>
  <c r="G517" i="1"/>
  <c r="H517" i="1"/>
  <c r="I517" i="1"/>
  <c r="K517" i="1"/>
  <c r="G518" i="1"/>
  <c r="H518" i="1"/>
  <c r="I518" i="1"/>
  <c r="K518" i="1"/>
  <c r="G519" i="1"/>
  <c r="H519" i="1"/>
  <c r="I519" i="1"/>
  <c r="K519" i="1"/>
  <c r="G520" i="1"/>
  <c r="H520" i="1"/>
  <c r="I520" i="1"/>
  <c r="K520" i="1"/>
  <c r="G521" i="1"/>
  <c r="H521" i="1"/>
  <c r="I521" i="1"/>
  <c r="K521" i="1"/>
  <c r="G522" i="1"/>
  <c r="H522" i="1"/>
  <c r="I522" i="1"/>
  <c r="K522" i="1"/>
  <c r="G523" i="1"/>
  <c r="H523" i="1"/>
  <c r="I523" i="1"/>
  <c r="K523" i="1"/>
  <c r="G524" i="1"/>
  <c r="H524" i="1"/>
  <c r="I524" i="1"/>
  <c r="K524" i="1"/>
  <c r="G525" i="1"/>
  <c r="H525" i="1"/>
  <c r="I525" i="1"/>
  <c r="K525" i="1"/>
  <c r="G526" i="1"/>
  <c r="H526" i="1"/>
  <c r="I526" i="1"/>
  <c r="K526" i="1"/>
  <c r="G527" i="1"/>
  <c r="H527" i="1"/>
  <c r="I527" i="1"/>
  <c r="K527" i="1"/>
  <c r="G528" i="1"/>
  <c r="H528" i="1"/>
  <c r="I528" i="1"/>
  <c r="K528" i="1"/>
  <c r="G529" i="1"/>
  <c r="H529" i="1"/>
  <c r="I529" i="1"/>
  <c r="K529" i="1"/>
  <c r="G530" i="1"/>
  <c r="H530" i="1"/>
  <c r="I530" i="1"/>
  <c r="K530" i="1"/>
  <c r="G531" i="1"/>
  <c r="H531" i="1"/>
  <c r="I531" i="1"/>
  <c r="K531" i="1"/>
  <c r="G532" i="1"/>
  <c r="H532" i="1"/>
  <c r="I532" i="1"/>
  <c r="K532" i="1"/>
  <c r="G533" i="1"/>
  <c r="H533" i="1"/>
  <c r="I533" i="1"/>
  <c r="K533" i="1"/>
  <c r="G534" i="1"/>
  <c r="H534" i="1"/>
  <c r="I534" i="1"/>
  <c r="K534" i="1"/>
  <c r="G535" i="1"/>
  <c r="H535" i="1"/>
  <c r="I535" i="1"/>
  <c r="K535" i="1"/>
  <c r="G536" i="1"/>
  <c r="H536" i="1"/>
  <c r="I536" i="1"/>
  <c r="K536" i="1"/>
  <c r="G537" i="1"/>
  <c r="H537" i="1"/>
  <c r="I537" i="1"/>
  <c r="K537" i="1"/>
  <c r="G538" i="1"/>
  <c r="H538" i="1"/>
  <c r="I538" i="1"/>
  <c r="K538" i="1"/>
  <c r="G539" i="1"/>
  <c r="H539" i="1"/>
  <c r="I539" i="1"/>
  <c r="K539" i="1"/>
  <c r="G540" i="1"/>
  <c r="H540" i="1"/>
  <c r="I540" i="1"/>
  <c r="K540" i="1"/>
  <c r="G541" i="1"/>
  <c r="H541" i="1"/>
  <c r="I541" i="1"/>
  <c r="K541" i="1"/>
  <c r="G542" i="1"/>
  <c r="H542" i="1"/>
  <c r="I542" i="1"/>
  <c r="K542" i="1"/>
  <c r="G543" i="1"/>
  <c r="H543" i="1"/>
  <c r="I543" i="1"/>
  <c r="K543" i="1"/>
  <c r="G544" i="1"/>
  <c r="H544" i="1"/>
  <c r="I544" i="1"/>
  <c r="K544" i="1"/>
  <c r="G545" i="1"/>
  <c r="H545" i="1"/>
  <c r="I545" i="1"/>
  <c r="K545" i="1"/>
  <c r="G546" i="1"/>
  <c r="H546" i="1"/>
  <c r="I546" i="1"/>
  <c r="K546" i="1"/>
  <c r="G547" i="1"/>
  <c r="H547" i="1"/>
  <c r="I547" i="1"/>
  <c r="K547" i="1"/>
  <c r="G548" i="1"/>
  <c r="H548" i="1"/>
  <c r="I548" i="1"/>
  <c r="K548" i="1"/>
  <c r="G549" i="1"/>
  <c r="H549" i="1"/>
  <c r="I549" i="1"/>
  <c r="K549" i="1"/>
  <c r="G550" i="1"/>
  <c r="H550" i="1"/>
  <c r="I550" i="1"/>
  <c r="K550" i="1"/>
  <c r="G551" i="1"/>
  <c r="H551" i="1"/>
  <c r="I551" i="1"/>
  <c r="K551" i="1"/>
  <c r="G552" i="1"/>
  <c r="H552" i="1"/>
  <c r="I552" i="1"/>
  <c r="K552" i="1"/>
  <c r="G553" i="1"/>
  <c r="H553" i="1"/>
  <c r="I553" i="1"/>
  <c r="K553" i="1"/>
  <c r="G554" i="1"/>
  <c r="H554" i="1"/>
  <c r="I554" i="1"/>
  <c r="K554" i="1"/>
  <c r="G555" i="1"/>
  <c r="H555" i="1"/>
  <c r="I555" i="1"/>
  <c r="K555" i="1"/>
  <c r="G556" i="1"/>
  <c r="H556" i="1"/>
  <c r="I556" i="1"/>
  <c r="K556" i="1"/>
  <c r="G557" i="1"/>
  <c r="H557" i="1"/>
  <c r="I557" i="1"/>
  <c r="K557" i="1"/>
  <c r="G558" i="1"/>
  <c r="H558" i="1"/>
  <c r="I558" i="1"/>
  <c r="K558" i="1"/>
  <c r="G559" i="1"/>
  <c r="H559" i="1"/>
  <c r="I559" i="1"/>
  <c r="K559" i="1"/>
  <c r="G560" i="1"/>
  <c r="H560" i="1"/>
  <c r="I560" i="1"/>
  <c r="K560" i="1"/>
  <c r="G561" i="1"/>
  <c r="H561" i="1"/>
  <c r="I561" i="1"/>
  <c r="K561" i="1"/>
  <c r="G562" i="1"/>
  <c r="H562" i="1"/>
  <c r="I562" i="1"/>
  <c r="K562" i="1"/>
  <c r="G563" i="1"/>
  <c r="H563" i="1"/>
  <c r="I563" i="1"/>
  <c r="K563" i="1"/>
  <c r="G564" i="1"/>
  <c r="H564" i="1"/>
  <c r="I564" i="1"/>
  <c r="K564" i="1"/>
  <c r="G565" i="1"/>
  <c r="H565" i="1"/>
  <c r="I565" i="1"/>
  <c r="K565" i="1"/>
  <c r="G566" i="1"/>
  <c r="H566" i="1"/>
  <c r="I566" i="1"/>
  <c r="K566" i="1"/>
  <c r="G567" i="1"/>
  <c r="H567" i="1"/>
  <c r="I567" i="1"/>
  <c r="K567" i="1"/>
  <c r="G568" i="1"/>
  <c r="H568" i="1"/>
  <c r="I568" i="1"/>
  <c r="K568" i="1"/>
  <c r="G569" i="1"/>
  <c r="H569" i="1"/>
  <c r="I569" i="1"/>
  <c r="K569" i="1"/>
  <c r="G570" i="1"/>
  <c r="H570" i="1"/>
  <c r="I570" i="1"/>
  <c r="K570" i="1"/>
  <c r="G571" i="1"/>
  <c r="H571" i="1"/>
  <c r="I571" i="1"/>
  <c r="K571" i="1"/>
  <c r="G572" i="1"/>
  <c r="H572" i="1"/>
  <c r="I572" i="1"/>
  <c r="K572" i="1"/>
  <c r="G573" i="1"/>
  <c r="H573" i="1"/>
  <c r="I573" i="1"/>
  <c r="K573" i="1"/>
  <c r="G574" i="1"/>
  <c r="H574" i="1"/>
  <c r="I574" i="1"/>
  <c r="K574" i="1"/>
  <c r="G575" i="1"/>
  <c r="H575" i="1"/>
  <c r="I575" i="1"/>
  <c r="K575" i="1"/>
  <c r="G576" i="1"/>
  <c r="H576" i="1"/>
  <c r="I576" i="1"/>
  <c r="K576" i="1"/>
  <c r="G577" i="1"/>
  <c r="H577" i="1"/>
  <c r="I577" i="1"/>
  <c r="K577" i="1"/>
  <c r="G578" i="1"/>
  <c r="H578" i="1"/>
  <c r="I578" i="1"/>
  <c r="K578" i="1"/>
  <c r="G579" i="1"/>
  <c r="H579" i="1"/>
  <c r="I579" i="1"/>
  <c r="K579" i="1"/>
  <c r="G580" i="1"/>
  <c r="H580" i="1"/>
  <c r="I580" i="1"/>
  <c r="K580" i="1"/>
  <c r="G581" i="1"/>
  <c r="H581" i="1"/>
  <c r="I581" i="1"/>
  <c r="K581" i="1"/>
  <c r="G582" i="1"/>
  <c r="H582" i="1"/>
  <c r="I582" i="1"/>
  <c r="K582" i="1"/>
  <c r="G583" i="1"/>
  <c r="H583" i="1"/>
  <c r="I583" i="1"/>
  <c r="K583" i="1"/>
  <c r="G584" i="1"/>
  <c r="H584" i="1"/>
  <c r="I584" i="1"/>
  <c r="K584" i="1"/>
  <c r="G585" i="1"/>
  <c r="H585" i="1"/>
  <c r="I585" i="1"/>
  <c r="K585" i="1"/>
  <c r="G586" i="1"/>
  <c r="H586" i="1"/>
  <c r="I586" i="1"/>
  <c r="K586" i="1"/>
  <c r="G587" i="1"/>
  <c r="H587" i="1"/>
  <c r="I587" i="1"/>
  <c r="K587" i="1"/>
  <c r="G588" i="1"/>
  <c r="H588" i="1"/>
  <c r="I588" i="1"/>
  <c r="K588" i="1"/>
  <c r="G589" i="1"/>
  <c r="H589" i="1"/>
  <c r="I589" i="1"/>
  <c r="K589" i="1"/>
  <c r="G590" i="1"/>
  <c r="H590" i="1"/>
  <c r="I590" i="1"/>
  <c r="K590" i="1"/>
  <c r="G591" i="1"/>
  <c r="H591" i="1"/>
  <c r="I591" i="1"/>
  <c r="K591" i="1"/>
  <c r="G592" i="1"/>
  <c r="H592" i="1"/>
  <c r="I592" i="1"/>
  <c r="K592" i="1"/>
  <c r="G593" i="1"/>
  <c r="H593" i="1"/>
  <c r="I593" i="1"/>
  <c r="K593" i="1"/>
  <c r="G594" i="1"/>
  <c r="H594" i="1"/>
  <c r="I594" i="1"/>
  <c r="K594" i="1"/>
  <c r="G595" i="1"/>
  <c r="H595" i="1"/>
  <c r="I595" i="1"/>
  <c r="K595" i="1"/>
  <c r="G596" i="1"/>
  <c r="H596" i="1"/>
  <c r="I596" i="1"/>
  <c r="K596" i="1"/>
  <c r="G597" i="1"/>
  <c r="H597" i="1"/>
  <c r="I597" i="1"/>
  <c r="K597" i="1"/>
  <c r="G598" i="1"/>
  <c r="H598" i="1"/>
  <c r="I598" i="1"/>
  <c r="K598" i="1"/>
  <c r="G599" i="1"/>
  <c r="H599" i="1"/>
  <c r="I599" i="1"/>
  <c r="K599" i="1"/>
  <c r="G600" i="1"/>
  <c r="H600" i="1"/>
  <c r="I600" i="1"/>
  <c r="K600" i="1"/>
  <c r="G601" i="1"/>
  <c r="H601" i="1"/>
  <c r="I601" i="1"/>
  <c r="K601" i="1"/>
  <c r="G602" i="1"/>
  <c r="H602" i="1"/>
  <c r="I602" i="1"/>
  <c r="K602" i="1"/>
  <c r="G603" i="1"/>
  <c r="H603" i="1"/>
  <c r="I603" i="1"/>
  <c r="K603" i="1"/>
  <c r="G604" i="1"/>
  <c r="H604" i="1"/>
  <c r="I604" i="1"/>
  <c r="K604" i="1"/>
  <c r="G605" i="1"/>
  <c r="H605" i="1"/>
  <c r="I605" i="1"/>
  <c r="K605" i="1"/>
  <c r="G606" i="1"/>
  <c r="H606" i="1"/>
  <c r="I606" i="1"/>
  <c r="K606" i="1"/>
  <c r="G607" i="1"/>
  <c r="H607" i="1"/>
  <c r="I607" i="1"/>
  <c r="K607" i="1"/>
  <c r="G608" i="1"/>
  <c r="H608" i="1"/>
  <c r="I608" i="1"/>
  <c r="K608" i="1"/>
  <c r="G609" i="1"/>
  <c r="H609" i="1"/>
  <c r="I609" i="1"/>
  <c r="K609" i="1"/>
  <c r="G610" i="1"/>
  <c r="H610" i="1"/>
  <c r="I610" i="1"/>
  <c r="K610" i="1"/>
  <c r="G611" i="1"/>
  <c r="H611" i="1"/>
  <c r="I611" i="1"/>
  <c r="K611" i="1"/>
  <c r="G612" i="1"/>
  <c r="H612" i="1"/>
  <c r="I612" i="1"/>
  <c r="K612" i="1"/>
  <c r="G613" i="1"/>
  <c r="H613" i="1"/>
  <c r="I613" i="1"/>
  <c r="K613" i="1"/>
  <c r="G614" i="1"/>
  <c r="H614" i="1"/>
  <c r="I614" i="1"/>
  <c r="K614" i="1"/>
  <c r="G615" i="1"/>
  <c r="H615" i="1"/>
  <c r="I615" i="1"/>
  <c r="K615" i="1"/>
  <c r="G616" i="1"/>
  <c r="H616" i="1"/>
  <c r="I616" i="1"/>
  <c r="K616" i="1"/>
  <c r="G617" i="1"/>
  <c r="H617" i="1"/>
  <c r="I617" i="1"/>
  <c r="K617" i="1"/>
  <c r="G618" i="1"/>
  <c r="H618" i="1"/>
  <c r="I618" i="1"/>
  <c r="K618" i="1"/>
  <c r="G619" i="1"/>
  <c r="H619" i="1"/>
  <c r="I619" i="1"/>
  <c r="K619" i="1"/>
  <c r="G620" i="1"/>
  <c r="H620" i="1"/>
  <c r="I620" i="1"/>
  <c r="K620" i="1"/>
  <c r="G621" i="1"/>
  <c r="H621" i="1"/>
  <c r="I621" i="1"/>
  <c r="K621" i="1"/>
  <c r="G622" i="1"/>
  <c r="H622" i="1"/>
  <c r="I622" i="1"/>
  <c r="K622" i="1"/>
  <c r="G623" i="1"/>
  <c r="H623" i="1"/>
  <c r="I623" i="1"/>
  <c r="K623" i="1"/>
  <c r="G624" i="1"/>
  <c r="H624" i="1"/>
  <c r="I624" i="1"/>
  <c r="K624" i="1"/>
  <c r="G625" i="1"/>
  <c r="H625" i="1"/>
  <c r="I625" i="1"/>
  <c r="K625" i="1"/>
  <c r="G626" i="1"/>
  <c r="H626" i="1"/>
  <c r="I626" i="1"/>
  <c r="K626" i="1"/>
  <c r="G627" i="1"/>
  <c r="H627" i="1"/>
  <c r="I627" i="1"/>
  <c r="K627" i="1"/>
  <c r="G628" i="1"/>
  <c r="H628" i="1"/>
  <c r="I628" i="1"/>
  <c r="K628" i="1"/>
  <c r="G629" i="1"/>
  <c r="H629" i="1"/>
  <c r="I629" i="1"/>
  <c r="K629" i="1"/>
  <c r="G630" i="1"/>
  <c r="H630" i="1"/>
  <c r="I630" i="1"/>
  <c r="K630" i="1"/>
  <c r="G631" i="1"/>
  <c r="H631" i="1"/>
  <c r="I631" i="1"/>
  <c r="K631" i="1"/>
  <c r="G632" i="1"/>
  <c r="H632" i="1"/>
  <c r="I632" i="1"/>
  <c r="K632" i="1"/>
  <c r="G633" i="1"/>
  <c r="H633" i="1"/>
  <c r="I633" i="1"/>
  <c r="K633" i="1"/>
  <c r="G634" i="1"/>
  <c r="H634" i="1"/>
  <c r="I634" i="1"/>
  <c r="K634" i="1"/>
  <c r="G635" i="1"/>
  <c r="H635" i="1"/>
  <c r="I635" i="1"/>
  <c r="K635" i="1"/>
  <c r="G636" i="1"/>
  <c r="H636" i="1"/>
  <c r="I636" i="1"/>
  <c r="K636" i="1"/>
  <c r="G637" i="1"/>
  <c r="H637" i="1"/>
  <c r="I637" i="1"/>
  <c r="K637" i="1"/>
  <c r="G638" i="1"/>
  <c r="H638" i="1"/>
  <c r="I638" i="1"/>
  <c r="K638" i="1"/>
  <c r="G639" i="1"/>
  <c r="H639" i="1"/>
  <c r="I639" i="1"/>
  <c r="K639" i="1"/>
  <c r="G640" i="1"/>
  <c r="H640" i="1"/>
  <c r="I640" i="1"/>
  <c r="K640" i="1"/>
  <c r="G641" i="1"/>
  <c r="H641" i="1"/>
  <c r="I641" i="1"/>
  <c r="K641" i="1"/>
  <c r="G642" i="1"/>
  <c r="H642" i="1"/>
  <c r="I642" i="1"/>
  <c r="K642" i="1"/>
  <c r="G643" i="1"/>
  <c r="H643" i="1"/>
  <c r="I643" i="1"/>
  <c r="K643" i="1"/>
  <c r="G644" i="1"/>
  <c r="H644" i="1"/>
  <c r="I644" i="1"/>
  <c r="K644" i="1"/>
  <c r="G645" i="1"/>
  <c r="H645" i="1"/>
  <c r="I645" i="1"/>
  <c r="K645" i="1"/>
  <c r="G646" i="1"/>
  <c r="H646" i="1"/>
  <c r="I646" i="1"/>
  <c r="K646" i="1"/>
  <c r="G647" i="1"/>
  <c r="H647" i="1"/>
  <c r="I647" i="1"/>
  <c r="K647" i="1"/>
  <c r="G648" i="1"/>
  <c r="H648" i="1"/>
  <c r="I648" i="1"/>
  <c r="K648" i="1"/>
  <c r="G649" i="1"/>
  <c r="H649" i="1"/>
  <c r="I649" i="1"/>
  <c r="K649" i="1"/>
  <c r="G650" i="1"/>
  <c r="H650" i="1"/>
  <c r="I650" i="1"/>
  <c r="K650" i="1"/>
  <c r="G651" i="1"/>
  <c r="H651" i="1"/>
  <c r="I651" i="1"/>
  <c r="K651" i="1"/>
  <c r="G652" i="1"/>
  <c r="H652" i="1"/>
  <c r="I652" i="1"/>
  <c r="K652" i="1"/>
  <c r="G653" i="1"/>
  <c r="H653" i="1"/>
  <c r="I653" i="1"/>
  <c r="K653" i="1"/>
  <c r="G654" i="1"/>
  <c r="H654" i="1"/>
  <c r="I654" i="1"/>
  <c r="K654" i="1"/>
  <c r="G655" i="1"/>
  <c r="H655" i="1"/>
  <c r="I655" i="1"/>
  <c r="K655" i="1"/>
  <c r="G656" i="1"/>
  <c r="H656" i="1"/>
  <c r="I656" i="1"/>
  <c r="K656" i="1"/>
  <c r="G657" i="1"/>
  <c r="H657" i="1"/>
  <c r="I657" i="1"/>
  <c r="K657" i="1"/>
  <c r="G658" i="1"/>
  <c r="H658" i="1"/>
  <c r="I658" i="1"/>
  <c r="K658" i="1"/>
  <c r="G659" i="1"/>
  <c r="H659" i="1"/>
  <c r="I659" i="1"/>
  <c r="K659" i="1"/>
  <c r="G660" i="1"/>
  <c r="H660" i="1"/>
  <c r="I660" i="1"/>
  <c r="K660" i="1"/>
  <c r="G661" i="1"/>
  <c r="H661" i="1"/>
  <c r="I661" i="1"/>
  <c r="K661" i="1"/>
  <c r="G662" i="1"/>
  <c r="H662" i="1"/>
  <c r="I662" i="1"/>
  <c r="K662" i="1"/>
  <c r="G663" i="1"/>
  <c r="H663" i="1"/>
  <c r="I663" i="1"/>
  <c r="K663" i="1"/>
  <c r="G664" i="1"/>
  <c r="H664" i="1"/>
  <c r="I664" i="1"/>
  <c r="K664" i="1"/>
  <c r="G665" i="1"/>
  <c r="H665" i="1"/>
  <c r="I665" i="1"/>
  <c r="K665" i="1"/>
  <c r="G666" i="1"/>
  <c r="H666" i="1"/>
  <c r="I666" i="1"/>
  <c r="K666" i="1"/>
  <c r="G667" i="1"/>
  <c r="H667" i="1"/>
  <c r="I667" i="1"/>
  <c r="K667" i="1"/>
  <c r="G668" i="1"/>
  <c r="H668" i="1"/>
  <c r="I668" i="1"/>
  <c r="K668" i="1"/>
  <c r="G669" i="1"/>
  <c r="H669" i="1"/>
  <c r="I669" i="1"/>
  <c r="K669" i="1"/>
  <c r="G670" i="1"/>
  <c r="H670" i="1"/>
  <c r="I670" i="1"/>
  <c r="K670" i="1"/>
  <c r="G671" i="1"/>
  <c r="H671" i="1"/>
  <c r="I671" i="1"/>
  <c r="K671" i="1"/>
  <c r="G672" i="1"/>
  <c r="H672" i="1"/>
  <c r="I672" i="1"/>
  <c r="K672" i="1"/>
  <c r="G673" i="1"/>
  <c r="H673" i="1"/>
  <c r="I673" i="1"/>
  <c r="K673" i="1"/>
  <c r="G674" i="1"/>
  <c r="H674" i="1"/>
  <c r="I674" i="1"/>
  <c r="K674" i="1"/>
  <c r="G675" i="1"/>
  <c r="H675" i="1"/>
  <c r="I675" i="1"/>
  <c r="K675" i="1"/>
  <c r="G676" i="1"/>
  <c r="H676" i="1"/>
  <c r="I676" i="1"/>
  <c r="K676" i="1"/>
  <c r="G677" i="1"/>
  <c r="H677" i="1"/>
  <c r="I677" i="1"/>
  <c r="K677" i="1"/>
  <c r="G678" i="1"/>
  <c r="H678" i="1"/>
  <c r="I678" i="1"/>
  <c r="K678" i="1"/>
  <c r="G679" i="1"/>
  <c r="H679" i="1"/>
  <c r="I679" i="1"/>
  <c r="K679" i="1"/>
  <c r="G680" i="1"/>
  <c r="H680" i="1"/>
  <c r="I680" i="1"/>
  <c r="K680" i="1"/>
  <c r="G681" i="1"/>
  <c r="H681" i="1"/>
  <c r="I681" i="1"/>
  <c r="K681" i="1"/>
  <c r="G682" i="1"/>
  <c r="H682" i="1"/>
  <c r="I682" i="1"/>
  <c r="K682" i="1"/>
  <c r="G683" i="1"/>
  <c r="H683" i="1"/>
  <c r="I683" i="1"/>
  <c r="K683" i="1"/>
  <c r="G684" i="1"/>
  <c r="H684" i="1"/>
  <c r="I684" i="1"/>
  <c r="K684" i="1"/>
  <c r="G685" i="1"/>
  <c r="H685" i="1"/>
  <c r="I685" i="1"/>
  <c r="K685" i="1"/>
  <c r="G686" i="1"/>
  <c r="H686" i="1"/>
  <c r="I686" i="1"/>
  <c r="K686" i="1"/>
  <c r="G687" i="1"/>
  <c r="H687" i="1"/>
  <c r="I687" i="1"/>
  <c r="K687" i="1"/>
  <c r="G688" i="1"/>
  <c r="H688" i="1"/>
  <c r="I688" i="1"/>
  <c r="K688" i="1"/>
  <c r="G689" i="1"/>
  <c r="H689" i="1"/>
  <c r="I689" i="1"/>
  <c r="K689" i="1"/>
  <c r="G690" i="1"/>
  <c r="H690" i="1"/>
  <c r="I690" i="1"/>
  <c r="K690" i="1"/>
  <c r="G691" i="1"/>
  <c r="H691" i="1"/>
  <c r="I691" i="1"/>
  <c r="K691" i="1"/>
  <c r="G692" i="1"/>
  <c r="H692" i="1"/>
  <c r="I692" i="1"/>
  <c r="K692" i="1"/>
  <c r="G693" i="1"/>
  <c r="H693" i="1"/>
  <c r="I693" i="1"/>
  <c r="K693" i="1"/>
  <c r="G694" i="1"/>
  <c r="H694" i="1"/>
  <c r="I694" i="1"/>
  <c r="K694" i="1"/>
  <c r="G695" i="1"/>
  <c r="H695" i="1"/>
  <c r="I695" i="1"/>
  <c r="K695" i="1"/>
  <c r="G696" i="1"/>
  <c r="H696" i="1"/>
  <c r="I696" i="1"/>
  <c r="K696" i="1"/>
  <c r="G697" i="1"/>
  <c r="H697" i="1"/>
  <c r="I697" i="1"/>
  <c r="K697" i="1"/>
  <c r="G698" i="1"/>
  <c r="H698" i="1"/>
  <c r="I698" i="1"/>
  <c r="K698" i="1"/>
  <c r="G699" i="1"/>
  <c r="H699" i="1"/>
  <c r="I699" i="1"/>
  <c r="K699" i="1"/>
  <c r="G700" i="1"/>
  <c r="H700" i="1"/>
  <c r="I700" i="1"/>
  <c r="K700" i="1"/>
  <c r="G701" i="1"/>
  <c r="H701" i="1"/>
  <c r="I701" i="1"/>
  <c r="K701" i="1"/>
  <c r="G702" i="1"/>
  <c r="H702" i="1"/>
  <c r="I702" i="1"/>
  <c r="K702" i="1"/>
  <c r="G703" i="1"/>
  <c r="H703" i="1"/>
  <c r="I703" i="1"/>
  <c r="K703" i="1"/>
  <c r="G704" i="1"/>
  <c r="H704" i="1"/>
  <c r="I704" i="1"/>
  <c r="K704" i="1"/>
  <c r="G705" i="1"/>
  <c r="H705" i="1"/>
  <c r="I705" i="1"/>
  <c r="K705" i="1"/>
  <c r="G706" i="1"/>
  <c r="H706" i="1"/>
  <c r="I706" i="1"/>
  <c r="K706" i="1"/>
  <c r="G707" i="1"/>
  <c r="H707" i="1"/>
  <c r="I707" i="1"/>
  <c r="K707" i="1"/>
  <c r="G708" i="1"/>
  <c r="H708" i="1"/>
  <c r="I708" i="1"/>
  <c r="K708" i="1"/>
  <c r="G709" i="1"/>
  <c r="H709" i="1"/>
  <c r="I709" i="1"/>
  <c r="K709" i="1"/>
  <c r="G710" i="1"/>
  <c r="H710" i="1"/>
  <c r="I710" i="1"/>
  <c r="K710" i="1"/>
  <c r="G711" i="1"/>
  <c r="H711" i="1"/>
  <c r="I711" i="1"/>
  <c r="K711" i="1"/>
  <c r="G712" i="1"/>
  <c r="H712" i="1"/>
  <c r="I712" i="1"/>
  <c r="K712" i="1"/>
  <c r="G713" i="1"/>
  <c r="H713" i="1"/>
  <c r="I713" i="1"/>
  <c r="K713" i="1"/>
  <c r="G714" i="1"/>
  <c r="H714" i="1"/>
  <c r="I714" i="1"/>
  <c r="K714" i="1"/>
  <c r="G715" i="1"/>
  <c r="H715" i="1"/>
  <c r="I715" i="1"/>
  <c r="K715" i="1"/>
  <c r="G716" i="1"/>
  <c r="H716" i="1"/>
  <c r="I716" i="1"/>
  <c r="K716" i="1"/>
  <c r="G717" i="1"/>
  <c r="H717" i="1"/>
  <c r="I717" i="1"/>
  <c r="K717" i="1"/>
  <c r="G718" i="1"/>
  <c r="H718" i="1"/>
  <c r="I718" i="1"/>
  <c r="K718" i="1"/>
  <c r="G719" i="1"/>
  <c r="H719" i="1"/>
  <c r="I719" i="1"/>
  <c r="K719" i="1"/>
  <c r="G720" i="1"/>
  <c r="H720" i="1"/>
  <c r="I720" i="1"/>
  <c r="K720" i="1"/>
  <c r="G721" i="1"/>
  <c r="H721" i="1"/>
  <c r="I721" i="1"/>
  <c r="K721" i="1"/>
  <c r="G722" i="1"/>
  <c r="H722" i="1"/>
  <c r="I722" i="1"/>
  <c r="K722" i="1"/>
  <c r="G723" i="1"/>
  <c r="H723" i="1"/>
  <c r="I723" i="1"/>
  <c r="K723" i="1"/>
  <c r="G724" i="1"/>
  <c r="H724" i="1"/>
  <c r="I724" i="1"/>
  <c r="K724" i="1"/>
  <c r="G725" i="1"/>
  <c r="H725" i="1"/>
  <c r="I725" i="1"/>
  <c r="K725" i="1"/>
  <c r="G726" i="1"/>
  <c r="H726" i="1"/>
  <c r="I726" i="1"/>
  <c r="K726" i="1"/>
  <c r="G727" i="1"/>
  <c r="H727" i="1"/>
  <c r="I727" i="1"/>
  <c r="K727" i="1"/>
  <c r="G728" i="1"/>
  <c r="H728" i="1"/>
  <c r="I728" i="1"/>
  <c r="K728" i="1"/>
  <c r="G729" i="1"/>
  <c r="H729" i="1"/>
  <c r="I729" i="1"/>
  <c r="K729" i="1"/>
  <c r="G730" i="1"/>
  <c r="H730" i="1"/>
  <c r="I730" i="1"/>
  <c r="K730" i="1"/>
  <c r="G731" i="1"/>
  <c r="H731" i="1"/>
  <c r="I731" i="1"/>
  <c r="K731" i="1"/>
  <c r="G732" i="1"/>
  <c r="H732" i="1"/>
  <c r="I732" i="1"/>
  <c r="K732" i="1"/>
  <c r="G733" i="1"/>
  <c r="H733" i="1"/>
  <c r="I733" i="1"/>
  <c r="K733" i="1"/>
  <c r="G734" i="1"/>
  <c r="H734" i="1"/>
  <c r="I734" i="1"/>
  <c r="K734" i="1"/>
  <c r="G735" i="1"/>
  <c r="H735" i="1"/>
  <c r="I735" i="1"/>
  <c r="K735" i="1"/>
  <c r="G736" i="1"/>
  <c r="H736" i="1"/>
  <c r="I736" i="1"/>
  <c r="K736" i="1"/>
  <c r="G737" i="1"/>
  <c r="H737" i="1"/>
  <c r="I737" i="1"/>
  <c r="K737" i="1"/>
  <c r="G738" i="1"/>
  <c r="H738" i="1"/>
  <c r="I738" i="1"/>
  <c r="K738" i="1"/>
  <c r="G739" i="1"/>
  <c r="H739" i="1"/>
  <c r="I739" i="1"/>
  <c r="K739" i="1"/>
  <c r="G740" i="1"/>
  <c r="H740" i="1"/>
  <c r="I740" i="1"/>
  <c r="K740" i="1"/>
  <c r="G741" i="1"/>
  <c r="H741" i="1"/>
  <c r="I741" i="1"/>
  <c r="K741" i="1"/>
  <c r="G742" i="1"/>
  <c r="H742" i="1"/>
  <c r="I742" i="1"/>
  <c r="K742" i="1"/>
  <c r="G743" i="1"/>
  <c r="H743" i="1"/>
  <c r="I743" i="1"/>
  <c r="K743" i="1"/>
  <c r="G744" i="1"/>
  <c r="H744" i="1"/>
  <c r="I744" i="1"/>
  <c r="K744" i="1"/>
  <c r="G745" i="1"/>
  <c r="H745" i="1"/>
  <c r="I745" i="1"/>
  <c r="K745" i="1"/>
  <c r="G746" i="1"/>
  <c r="H746" i="1"/>
  <c r="I746" i="1"/>
  <c r="K746" i="1"/>
  <c r="G747" i="1"/>
  <c r="H747" i="1"/>
  <c r="I747" i="1"/>
  <c r="K747" i="1"/>
  <c r="G748" i="1"/>
  <c r="H748" i="1"/>
  <c r="I748" i="1"/>
  <c r="K748" i="1"/>
  <c r="G749" i="1"/>
  <c r="H749" i="1"/>
  <c r="I749" i="1"/>
  <c r="K749" i="1"/>
  <c r="G750" i="1"/>
  <c r="H750" i="1"/>
  <c r="I750" i="1"/>
  <c r="K750" i="1"/>
  <c r="G751" i="1"/>
  <c r="H751" i="1"/>
  <c r="I751" i="1"/>
  <c r="K751" i="1"/>
  <c r="G752" i="1"/>
  <c r="H752" i="1"/>
  <c r="I752" i="1"/>
  <c r="K752" i="1"/>
  <c r="G753" i="1"/>
  <c r="H753" i="1"/>
  <c r="I753" i="1"/>
  <c r="K753" i="1"/>
  <c r="G754" i="1"/>
  <c r="H754" i="1"/>
  <c r="I754" i="1"/>
  <c r="K754" i="1"/>
  <c r="G755" i="1"/>
  <c r="H755" i="1"/>
  <c r="I755" i="1"/>
  <c r="K755" i="1"/>
  <c r="G756" i="1"/>
  <c r="H756" i="1"/>
  <c r="I756" i="1"/>
  <c r="K756" i="1"/>
  <c r="G757" i="1"/>
  <c r="H757" i="1"/>
  <c r="I757" i="1"/>
  <c r="K757" i="1"/>
  <c r="G758" i="1"/>
  <c r="H758" i="1"/>
  <c r="I758" i="1"/>
  <c r="K758" i="1"/>
  <c r="G759" i="1"/>
  <c r="H759" i="1"/>
  <c r="I759" i="1"/>
  <c r="K759" i="1"/>
  <c r="G760" i="1"/>
  <c r="H760" i="1"/>
  <c r="I760" i="1"/>
  <c r="K760" i="1"/>
  <c r="G761" i="1"/>
  <c r="H761" i="1"/>
  <c r="I761" i="1"/>
  <c r="K761" i="1"/>
  <c r="G762" i="1"/>
  <c r="H762" i="1"/>
  <c r="I762" i="1"/>
  <c r="K762" i="1"/>
  <c r="G763" i="1"/>
  <c r="H763" i="1"/>
  <c r="I763" i="1"/>
  <c r="K763" i="1"/>
  <c r="G764" i="1"/>
  <c r="H764" i="1"/>
  <c r="I764" i="1"/>
  <c r="K764" i="1"/>
  <c r="G765" i="1"/>
  <c r="H765" i="1"/>
  <c r="I765" i="1"/>
  <c r="K765" i="1"/>
  <c r="G766" i="1"/>
  <c r="H766" i="1"/>
  <c r="I766" i="1"/>
  <c r="K766" i="1"/>
  <c r="G767" i="1"/>
  <c r="H767" i="1"/>
  <c r="I767" i="1"/>
  <c r="K767" i="1"/>
  <c r="G768" i="1"/>
  <c r="H768" i="1"/>
  <c r="I768" i="1"/>
  <c r="K768" i="1"/>
  <c r="G769" i="1"/>
  <c r="H769" i="1"/>
  <c r="I769" i="1"/>
  <c r="K769" i="1"/>
  <c r="G770" i="1"/>
  <c r="H770" i="1"/>
  <c r="I770" i="1"/>
  <c r="K770" i="1"/>
  <c r="G771" i="1"/>
  <c r="H771" i="1"/>
  <c r="I771" i="1"/>
  <c r="K771" i="1"/>
  <c r="G772" i="1"/>
  <c r="H772" i="1"/>
  <c r="I772" i="1"/>
  <c r="K772" i="1"/>
  <c r="G773" i="1"/>
  <c r="H773" i="1"/>
  <c r="I773" i="1"/>
  <c r="K773" i="1"/>
  <c r="G774" i="1"/>
  <c r="H774" i="1"/>
  <c r="I774" i="1"/>
  <c r="K774" i="1"/>
  <c r="G775" i="1"/>
  <c r="H775" i="1"/>
  <c r="I775" i="1"/>
  <c r="K775" i="1"/>
  <c r="G776" i="1"/>
  <c r="H776" i="1"/>
  <c r="I776" i="1"/>
  <c r="K776" i="1"/>
  <c r="G777" i="1"/>
  <c r="H777" i="1"/>
  <c r="I777" i="1"/>
  <c r="K777" i="1"/>
  <c r="G778" i="1"/>
  <c r="H778" i="1"/>
  <c r="I778" i="1"/>
  <c r="K778" i="1"/>
  <c r="G779" i="1"/>
  <c r="H779" i="1"/>
  <c r="I779" i="1"/>
  <c r="K779" i="1"/>
  <c r="G780" i="1"/>
  <c r="H780" i="1"/>
  <c r="I780" i="1"/>
  <c r="K780" i="1"/>
  <c r="G781" i="1"/>
  <c r="H781" i="1"/>
  <c r="I781" i="1"/>
  <c r="K781" i="1"/>
  <c r="G782" i="1"/>
  <c r="H782" i="1"/>
  <c r="I782" i="1"/>
  <c r="K782" i="1"/>
  <c r="G783" i="1"/>
  <c r="H783" i="1"/>
  <c r="I783" i="1"/>
  <c r="K783" i="1"/>
  <c r="G784" i="1"/>
  <c r="H784" i="1"/>
  <c r="I784" i="1"/>
  <c r="K784" i="1"/>
  <c r="G785" i="1"/>
  <c r="H785" i="1"/>
  <c r="I785" i="1"/>
  <c r="K785" i="1"/>
  <c r="G786" i="1"/>
  <c r="H786" i="1"/>
  <c r="I786" i="1"/>
  <c r="K786" i="1"/>
  <c r="G787" i="1"/>
  <c r="H787" i="1"/>
  <c r="I787" i="1"/>
  <c r="K787" i="1"/>
  <c r="G788" i="1"/>
  <c r="H788" i="1"/>
  <c r="I788" i="1"/>
  <c r="K788" i="1"/>
  <c r="G789" i="1"/>
  <c r="H789" i="1"/>
  <c r="I789" i="1"/>
  <c r="K789" i="1"/>
  <c r="G790" i="1"/>
  <c r="H790" i="1"/>
  <c r="I790" i="1"/>
  <c r="K790" i="1"/>
  <c r="G791" i="1"/>
  <c r="H791" i="1"/>
  <c r="I791" i="1"/>
  <c r="K791" i="1"/>
  <c r="G792" i="1"/>
  <c r="H792" i="1"/>
  <c r="I792" i="1"/>
  <c r="K792" i="1"/>
  <c r="G793" i="1"/>
  <c r="H793" i="1"/>
  <c r="I793" i="1"/>
  <c r="K793" i="1"/>
  <c r="G794" i="1"/>
  <c r="H794" i="1"/>
  <c r="I794" i="1"/>
  <c r="K794" i="1"/>
  <c r="G795" i="1"/>
  <c r="H795" i="1"/>
  <c r="I795" i="1"/>
  <c r="K795" i="1"/>
  <c r="G796" i="1"/>
  <c r="H796" i="1"/>
  <c r="I796" i="1"/>
  <c r="K796" i="1"/>
  <c r="G797" i="1"/>
  <c r="H797" i="1"/>
  <c r="I797" i="1"/>
  <c r="K797" i="1"/>
  <c r="G798" i="1"/>
  <c r="H798" i="1"/>
  <c r="I798" i="1"/>
  <c r="K798" i="1"/>
  <c r="G799" i="1"/>
  <c r="H799" i="1"/>
  <c r="I799" i="1"/>
  <c r="K799" i="1"/>
  <c r="G800" i="1"/>
  <c r="H800" i="1"/>
  <c r="I800" i="1"/>
  <c r="K800" i="1"/>
  <c r="G801" i="1"/>
  <c r="H801" i="1"/>
  <c r="I801" i="1"/>
  <c r="K801" i="1"/>
  <c r="G802" i="1"/>
  <c r="H802" i="1"/>
  <c r="I802" i="1"/>
  <c r="K802" i="1"/>
  <c r="G803" i="1"/>
  <c r="H803" i="1"/>
  <c r="I803" i="1"/>
  <c r="K803" i="1"/>
  <c r="G804" i="1"/>
  <c r="H804" i="1"/>
  <c r="I804" i="1"/>
  <c r="K804" i="1"/>
  <c r="G805" i="1"/>
  <c r="H805" i="1"/>
  <c r="I805" i="1"/>
  <c r="K805" i="1"/>
  <c r="G806" i="1"/>
  <c r="H806" i="1"/>
  <c r="I806" i="1"/>
  <c r="K806" i="1"/>
  <c r="G807" i="1"/>
  <c r="H807" i="1"/>
  <c r="I807" i="1"/>
  <c r="K807" i="1"/>
  <c r="G808" i="1"/>
  <c r="H808" i="1"/>
  <c r="I808" i="1"/>
  <c r="K808" i="1"/>
  <c r="G809" i="1"/>
  <c r="H809" i="1"/>
  <c r="I809" i="1"/>
  <c r="K809" i="1"/>
  <c r="G810" i="1"/>
  <c r="H810" i="1"/>
  <c r="I810" i="1"/>
  <c r="K810" i="1"/>
  <c r="G811" i="1"/>
  <c r="H811" i="1"/>
  <c r="I811" i="1"/>
  <c r="K811" i="1"/>
  <c r="G812" i="1"/>
  <c r="H812" i="1"/>
  <c r="I812" i="1"/>
  <c r="K812" i="1"/>
  <c r="G813" i="1"/>
  <c r="H813" i="1"/>
  <c r="I813" i="1"/>
  <c r="K813" i="1"/>
  <c r="G814" i="1"/>
  <c r="H814" i="1"/>
  <c r="I814" i="1"/>
  <c r="K814" i="1"/>
  <c r="G815" i="1"/>
  <c r="H815" i="1"/>
  <c r="I815" i="1"/>
  <c r="K815" i="1"/>
  <c r="G816" i="1"/>
  <c r="H816" i="1"/>
  <c r="I816" i="1"/>
  <c r="K816" i="1"/>
  <c r="G817" i="1"/>
  <c r="H817" i="1"/>
  <c r="I817" i="1"/>
  <c r="K817" i="1"/>
  <c r="G818" i="1"/>
  <c r="H818" i="1"/>
  <c r="I818" i="1"/>
  <c r="K818" i="1"/>
  <c r="G819" i="1"/>
  <c r="H819" i="1"/>
  <c r="I819" i="1"/>
  <c r="K819" i="1"/>
  <c r="G820" i="1"/>
  <c r="H820" i="1"/>
  <c r="I820" i="1"/>
  <c r="K820" i="1"/>
  <c r="G821" i="1"/>
  <c r="H821" i="1"/>
  <c r="I821" i="1"/>
  <c r="K821" i="1"/>
  <c r="G822" i="1"/>
  <c r="H822" i="1"/>
  <c r="I822" i="1"/>
  <c r="K822" i="1"/>
  <c r="G823" i="1"/>
  <c r="H823" i="1"/>
  <c r="I823" i="1"/>
  <c r="K823" i="1"/>
  <c r="G824" i="1"/>
  <c r="H824" i="1"/>
  <c r="I824" i="1"/>
  <c r="K824" i="1"/>
  <c r="G825" i="1"/>
  <c r="H825" i="1"/>
  <c r="I825" i="1"/>
  <c r="K825" i="1"/>
  <c r="G826" i="1"/>
  <c r="H826" i="1"/>
  <c r="I826" i="1"/>
  <c r="K826" i="1"/>
  <c r="G827" i="1"/>
  <c r="H827" i="1"/>
  <c r="I827" i="1"/>
  <c r="K827" i="1"/>
  <c r="G828" i="1"/>
  <c r="H828" i="1"/>
  <c r="I828" i="1"/>
  <c r="K828" i="1"/>
  <c r="G829" i="1"/>
  <c r="H829" i="1"/>
  <c r="I829" i="1"/>
  <c r="K829" i="1"/>
  <c r="G830" i="1"/>
  <c r="H830" i="1"/>
  <c r="I830" i="1"/>
  <c r="K830" i="1"/>
  <c r="G831" i="1"/>
  <c r="H831" i="1"/>
  <c r="I831" i="1"/>
  <c r="K831" i="1"/>
  <c r="G832" i="1"/>
  <c r="H832" i="1"/>
  <c r="I832" i="1"/>
  <c r="K832" i="1"/>
  <c r="G833" i="1"/>
  <c r="H833" i="1"/>
  <c r="I833" i="1"/>
  <c r="K833" i="1"/>
  <c r="G834" i="1"/>
  <c r="H834" i="1"/>
  <c r="I834" i="1"/>
  <c r="K834" i="1"/>
  <c r="G835" i="1"/>
  <c r="H835" i="1"/>
  <c r="I835" i="1"/>
  <c r="K835" i="1"/>
  <c r="G836" i="1"/>
  <c r="H836" i="1"/>
  <c r="I836" i="1"/>
  <c r="K836" i="1"/>
  <c r="G837" i="1"/>
  <c r="H837" i="1"/>
  <c r="I837" i="1"/>
  <c r="K837" i="1"/>
  <c r="G838" i="1"/>
  <c r="H838" i="1"/>
  <c r="I838" i="1"/>
  <c r="K838" i="1"/>
  <c r="G839" i="1"/>
  <c r="H839" i="1"/>
  <c r="I839" i="1"/>
  <c r="K839" i="1"/>
  <c r="G840" i="1"/>
  <c r="H840" i="1"/>
  <c r="I840" i="1"/>
  <c r="K840" i="1"/>
  <c r="G841" i="1"/>
  <c r="H841" i="1"/>
  <c r="I841" i="1"/>
  <c r="K841" i="1"/>
  <c r="G842" i="1"/>
  <c r="H842" i="1"/>
  <c r="I842" i="1"/>
  <c r="K842" i="1"/>
  <c r="G843" i="1"/>
  <c r="H843" i="1"/>
  <c r="I843" i="1"/>
  <c r="K843" i="1"/>
  <c r="G844" i="1"/>
  <c r="H844" i="1"/>
  <c r="I844" i="1"/>
  <c r="K844" i="1"/>
  <c r="G845" i="1"/>
  <c r="H845" i="1"/>
  <c r="I845" i="1"/>
  <c r="K845" i="1"/>
  <c r="G846" i="1"/>
  <c r="H846" i="1"/>
  <c r="I846" i="1"/>
  <c r="K846" i="1"/>
  <c r="G847" i="1"/>
  <c r="H847" i="1"/>
  <c r="I847" i="1"/>
  <c r="K847" i="1"/>
  <c r="G848" i="1"/>
  <c r="H848" i="1"/>
  <c r="I848" i="1"/>
  <c r="K848" i="1"/>
  <c r="G849" i="1"/>
  <c r="H849" i="1"/>
  <c r="I849" i="1"/>
  <c r="K849" i="1"/>
  <c r="G850" i="1"/>
  <c r="H850" i="1"/>
  <c r="I850" i="1"/>
  <c r="K850" i="1"/>
  <c r="G851" i="1"/>
  <c r="H851" i="1"/>
  <c r="I851" i="1"/>
  <c r="K851" i="1"/>
  <c r="G852" i="1"/>
  <c r="H852" i="1"/>
  <c r="I852" i="1"/>
  <c r="K852" i="1"/>
  <c r="G853" i="1"/>
  <c r="H853" i="1"/>
  <c r="I853" i="1"/>
  <c r="K853" i="1"/>
  <c r="G854" i="1"/>
  <c r="H854" i="1"/>
  <c r="I854" i="1"/>
  <c r="K854" i="1"/>
  <c r="G855" i="1"/>
  <c r="H855" i="1"/>
  <c r="I855" i="1"/>
  <c r="K855" i="1"/>
  <c r="G856" i="1"/>
  <c r="H856" i="1"/>
  <c r="I856" i="1"/>
  <c r="K856" i="1"/>
  <c r="G857" i="1"/>
  <c r="H857" i="1"/>
  <c r="I857" i="1"/>
  <c r="K857" i="1"/>
  <c r="G858" i="1"/>
  <c r="H858" i="1"/>
  <c r="I858" i="1"/>
  <c r="K858" i="1"/>
  <c r="G859" i="1"/>
  <c r="H859" i="1"/>
  <c r="I859" i="1"/>
  <c r="K859" i="1"/>
  <c r="G860" i="1"/>
  <c r="H860" i="1"/>
  <c r="I860" i="1"/>
  <c r="K860" i="1"/>
  <c r="G861" i="1"/>
  <c r="H861" i="1"/>
  <c r="I861" i="1"/>
  <c r="K861" i="1"/>
  <c r="G862" i="1"/>
  <c r="H862" i="1"/>
  <c r="I862" i="1"/>
  <c r="K862" i="1"/>
  <c r="G863" i="1"/>
  <c r="H863" i="1"/>
  <c r="I863" i="1"/>
  <c r="K863" i="1"/>
  <c r="G864" i="1"/>
  <c r="H864" i="1"/>
  <c r="I864" i="1"/>
  <c r="K864" i="1"/>
  <c r="G865" i="1"/>
  <c r="H865" i="1"/>
  <c r="I865" i="1"/>
  <c r="K865" i="1"/>
  <c r="G866" i="1"/>
  <c r="H866" i="1"/>
  <c r="I866" i="1"/>
  <c r="K866" i="1"/>
  <c r="G867" i="1"/>
  <c r="H867" i="1"/>
  <c r="I867" i="1"/>
  <c r="K867" i="1"/>
  <c r="G868" i="1"/>
  <c r="H868" i="1"/>
  <c r="I868" i="1"/>
  <c r="K868" i="1"/>
  <c r="G869" i="1"/>
  <c r="H869" i="1"/>
  <c r="I869" i="1"/>
  <c r="K869" i="1"/>
  <c r="G870" i="1"/>
  <c r="H870" i="1"/>
  <c r="I870" i="1"/>
  <c r="K870" i="1"/>
  <c r="G871" i="1"/>
  <c r="H871" i="1"/>
  <c r="I871" i="1"/>
  <c r="K871" i="1"/>
  <c r="G872" i="1"/>
  <c r="H872" i="1"/>
  <c r="I872" i="1"/>
  <c r="K872" i="1"/>
  <c r="G873" i="1"/>
  <c r="H873" i="1"/>
  <c r="I873" i="1"/>
  <c r="K873" i="1"/>
  <c r="G874" i="1"/>
  <c r="H874" i="1"/>
  <c r="I874" i="1"/>
  <c r="K874" i="1"/>
  <c r="G875" i="1"/>
  <c r="H875" i="1"/>
  <c r="I875" i="1"/>
  <c r="K875" i="1"/>
  <c r="G876" i="1"/>
  <c r="H876" i="1"/>
  <c r="I876" i="1"/>
  <c r="K876" i="1"/>
  <c r="G877" i="1"/>
  <c r="H877" i="1"/>
  <c r="I877" i="1"/>
  <c r="K877" i="1"/>
  <c r="G878" i="1"/>
  <c r="H878" i="1"/>
  <c r="I878" i="1"/>
  <c r="K878" i="1"/>
  <c r="G879" i="1"/>
  <c r="H879" i="1"/>
  <c r="I879" i="1"/>
  <c r="K879" i="1"/>
  <c r="G880" i="1"/>
  <c r="H880" i="1"/>
  <c r="I880" i="1"/>
  <c r="K880" i="1"/>
  <c r="G881" i="1"/>
  <c r="H881" i="1"/>
  <c r="I881" i="1"/>
  <c r="K881" i="1"/>
  <c r="G882" i="1"/>
  <c r="H882" i="1"/>
  <c r="I882" i="1"/>
  <c r="K882" i="1"/>
  <c r="G883" i="1"/>
  <c r="H883" i="1"/>
  <c r="I883" i="1"/>
  <c r="K883" i="1"/>
  <c r="G884" i="1"/>
  <c r="H884" i="1"/>
  <c r="I884" i="1"/>
  <c r="K884" i="1"/>
  <c r="G885" i="1"/>
  <c r="H885" i="1"/>
  <c r="I885" i="1"/>
  <c r="K885" i="1"/>
  <c r="G886" i="1"/>
  <c r="H886" i="1"/>
  <c r="I886" i="1"/>
  <c r="K886" i="1"/>
  <c r="G887" i="1"/>
  <c r="H887" i="1"/>
  <c r="I887" i="1"/>
  <c r="K887" i="1"/>
  <c r="G888" i="1"/>
  <c r="H888" i="1"/>
  <c r="I888" i="1"/>
  <c r="K888" i="1"/>
  <c r="G889" i="1"/>
  <c r="H889" i="1"/>
  <c r="I889" i="1"/>
  <c r="K889" i="1"/>
  <c r="G890" i="1"/>
  <c r="H890" i="1"/>
  <c r="I890" i="1"/>
  <c r="K890" i="1"/>
  <c r="G891" i="1"/>
  <c r="H891" i="1"/>
  <c r="I891" i="1"/>
  <c r="K891" i="1"/>
  <c r="G892" i="1"/>
  <c r="H892" i="1"/>
  <c r="I892" i="1"/>
  <c r="K892" i="1"/>
  <c r="G893" i="1"/>
  <c r="H893" i="1"/>
  <c r="I893" i="1"/>
  <c r="K893" i="1"/>
  <c r="G894" i="1"/>
  <c r="H894" i="1"/>
  <c r="I894" i="1"/>
  <c r="K894" i="1"/>
  <c r="G895" i="1"/>
  <c r="H895" i="1"/>
  <c r="I895" i="1"/>
  <c r="K895" i="1"/>
  <c r="G896" i="1"/>
  <c r="H896" i="1"/>
  <c r="I896" i="1"/>
  <c r="K896" i="1"/>
  <c r="G897" i="1"/>
  <c r="H897" i="1"/>
  <c r="I897" i="1"/>
  <c r="K897" i="1"/>
  <c r="G898" i="1"/>
  <c r="H898" i="1"/>
  <c r="I898" i="1"/>
  <c r="K898" i="1"/>
  <c r="G899" i="1"/>
  <c r="H899" i="1"/>
  <c r="I899" i="1"/>
  <c r="K899" i="1"/>
  <c r="G900" i="1"/>
  <c r="H900" i="1"/>
  <c r="I900" i="1"/>
  <c r="K900" i="1"/>
  <c r="G901" i="1"/>
  <c r="H901" i="1"/>
  <c r="I901" i="1"/>
  <c r="K901" i="1"/>
  <c r="G902" i="1"/>
  <c r="H902" i="1"/>
  <c r="I902" i="1"/>
  <c r="K902" i="1"/>
  <c r="G903" i="1"/>
  <c r="H903" i="1"/>
  <c r="I903" i="1"/>
  <c r="K903" i="1"/>
  <c r="G904" i="1"/>
  <c r="H904" i="1"/>
  <c r="I904" i="1"/>
  <c r="K904" i="1"/>
  <c r="G905" i="1"/>
  <c r="H905" i="1"/>
  <c r="I905" i="1"/>
  <c r="K905" i="1"/>
  <c r="G906" i="1"/>
  <c r="H906" i="1"/>
  <c r="I906" i="1"/>
  <c r="K906" i="1"/>
  <c r="G907" i="1"/>
  <c r="H907" i="1"/>
  <c r="I907" i="1"/>
  <c r="K907" i="1"/>
  <c r="G908" i="1"/>
  <c r="H908" i="1"/>
  <c r="I908" i="1"/>
  <c r="K908" i="1"/>
  <c r="G909" i="1"/>
  <c r="H909" i="1"/>
  <c r="I909" i="1"/>
  <c r="K909" i="1"/>
  <c r="G910" i="1"/>
  <c r="H910" i="1"/>
  <c r="I910" i="1"/>
  <c r="K910" i="1"/>
  <c r="G911" i="1"/>
  <c r="H911" i="1"/>
  <c r="I911" i="1"/>
  <c r="K911" i="1"/>
  <c r="G912" i="1"/>
  <c r="H912" i="1"/>
  <c r="I912" i="1"/>
  <c r="K912" i="1"/>
  <c r="G913" i="1"/>
  <c r="H913" i="1"/>
  <c r="I913" i="1"/>
  <c r="K913" i="1"/>
  <c r="G914" i="1"/>
  <c r="H914" i="1"/>
  <c r="I914" i="1"/>
  <c r="K914" i="1"/>
  <c r="G915" i="1"/>
  <c r="H915" i="1"/>
  <c r="I915" i="1"/>
  <c r="K915" i="1"/>
  <c r="G916" i="1"/>
  <c r="H916" i="1"/>
  <c r="I916" i="1"/>
  <c r="K916" i="1"/>
  <c r="G917" i="1"/>
  <c r="H917" i="1"/>
  <c r="I917" i="1"/>
  <c r="K917" i="1"/>
  <c r="G918" i="1"/>
  <c r="H918" i="1"/>
  <c r="I918" i="1"/>
  <c r="K918" i="1"/>
  <c r="G919" i="1"/>
  <c r="H919" i="1"/>
  <c r="I919" i="1"/>
  <c r="K919" i="1"/>
  <c r="G920" i="1"/>
  <c r="H920" i="1"/>
  <c r="I920" i="1"/>
  <c r="K920" i="1"/>
  <c r="G921" i="1"/>
  <c r="H921" i="1"/>
  <c r="I921" i="1"/>
  <c r="K921" i="1"/>
  <c r="G922" i="1"/>
  <c r="H922" i="1"/>
  <c r="I922" i="1"/>
  <c r="K922" i="1"/>
  <c r="G923" i="1"/>
  <c r="H923" i="1"/>
  <c r="I923" i="1"/>
  <c r="K923" i="1"/>
  <c r="G924" i="1"/>
  <c r="H924" i="1"/>
  <c r="I924" i="1"/>
  <c r="K924" i="1"/>
  <c r="G925" i="1"/>
  <c r="H925" i="1"/>
  <c r="I925" i="1"/>
  <c r="K925" i="1"/>
  <c r="G926" i="1"/>
  <c r="H926" i="1"/>
  <c r="I926" i="1"/>
  <c r="K926" i="1"/>
  <c r="G927" i="1"/>
  <c r="H927" i="1"/>
  <c r="I927" i="1"/>
  <c r="K927" i="1"/>
  <c r="G928" i="1"/>
  <c r="H928" i="1"/>
  <c r="I928" i="1"/>
  <c r="K928" i="1"/>
  <c r="G929" i="1"/>
  <c r="H929" i="1"/>
  <c r="I929" i="1"/>
  <c r="K929" i="1"/>
  <c r="G930" i="1"/>
  <c r="H930" i="1"/>
  <c r="I930" i="1"/>
  <c r="K930" i="1"/>
  <c r="G931" i="1"/>
  <c r="H931" i="1"/>
  <c r="I931" i="1"/>
  <c r="K931" i="1"/>
  <c r="G932" i="1"/>
  <c r="H932" i="1"/>
  <c r="I932" i="1"/>
  <c r="K932" i="1"/>
  <c r="G933" i="1"/>
  <c r="H933" i="1"/>
  <c r="I933" i="1"/>
  <c r="K933" i="1"/>
  <c r="G934" i="1"/>
  <c r="H934" i="1"/>
  <c r="I934" i="1"/>
  <c r="K934" i="1"/>
  <c r="G935" i="1"/>
  <c r="H935" i="1"/>
  <c r="I935" i="1"/>
  <c r="K935" i="1"/>
  <c r="G936" i="1"/>
  <c r="H936" i="1"/>
  <c r="I936" i="1"/>
  <c r="K936" i="1"/>
  <c r="G937" i="1"/>
  <c r="H937" i="1"/>
  <c r="I937" i="1"/>
  <c r="K937" i="1"/>
  <c r="G938" i="1"/>
  <c r="H938" i="1"/>
  <c r="I938" i="1"/>
  <c r="K938" i="1"/>
  <c r="G939" i="1"/>
  <c r="H939" i="1"/>
  <c r="I939" i="1"/>
  <c r="K939" i="1"/>
  <c r="G940" i="1"/>
  <c r="H940" i="1"/>
  <c r="I940" i="1"/>
  <c r="K940" i="1"/>
  <c r="G941" i="1"/>
  <c r="H941" i="1"/>
  <c r="I941" i="1"/>
  <c r="K941" i="1"/>
  <c r="G942" i="1"/>
  <c r="H942" i="1"/>
  <c r="I942" i="1"/>
  <c r="K942" i="1"/>
  <c r="G943" i="1"/>
  <c r="H943" i="1"/>
  <c r="I943" i="1"/>
  <c r="K943" i="1"/>
  <c r="G944" i="1"/>
  <c r="H944" i="1"/>
  <c r="I944" i="1"/>
  <c r="K944" i="1"/>
  <c r="G945" i="1"/>
  <c r="H945" i="1"/>
  <c r="I945" i="1"/>
  <c r="K945" i="1"/>
  <c r="G946" i="1"/>
  <c r="H946" i="1"/>
  <c r="I946" i="1"/>
  <c r="K946" i="1"/>
  <c r="G947" i="1"/>
  <c r="H947" i="1"/>
  <c r="I947" i="1"/>
  <c r="K947" i="1"/>
  <c r="G948" i="1"/>
  <c r="H948" i="1"/>
  <c r="I948" i="1"/>
  <c r="K948" i="1"/>
  <c r="G949" i="1"/>
  <c r="H949" i="1"/>
  <c r="I949" i="1"/>
  <c r="K949" i="1"/>
  <c r="G950" i="1"/>
  <c r="H950" i="1"/>
  <c r="I950" i="1"/>
  <c r="K950" i="1"/>
  <c r="G951" i="1"/>
  <c r="H951" i="1"/>
  <c r="I951" i="1"/>
  <c r="K951" i="1"/>
  <c r="G952" i="1"/>
  <c r="H952" i="1"/>
  <c r="I952" i="1"/>
  <c r="K952" i="1"/>
  <c r="G953" i="1"/>
  <c r="H953" i="1"/>
  <c r="I953" i="1"/>
  <c r="K953" i="1"/>
  <c r="G954" i="1"/>
  <c r="H954" i="1"/>
  <c r="I954" i="1"/>
  <c r="K954" i="1"/>
  <c r="G955" i="1"/>
  <c r="H955" i="1"/>
  <c r="I955" i="1"/>
  <c r="K955" i="1"/>
  <c r="G956" i="1"/>
  <c r="H956" i="1"/>
  <c r="I956" i="1"/>
  <c r="K956" i="1"/>
  <c r="G957" i="1"/>
  <c r="H957" i="1"/>
  <c r="I957" i="1"/>
  <c r="K957" i="1"/>
  <c r="G958" i="1"/>
  <c r="H958" i="1"/>
  <c r="I958" i="1"/>
  <c r="K958" i="1"/>
  <c r="G959" i="1"/>
  <c r="H959" i="1"/>
  <c r="I959" i="1"/>
  <c r="K959" i="1"/>
  <c r="G960" i="1"/>
  <c r="H960" i="1"/>
  <c r="I960" i="1"/>
  <c r="K960" i="1"/>
  <c r="G961" i="1"/>
  <c r="H961" i="1"/>
  <c r="I961" i="1"/>
  <c r="K961" i="1"/>
  <c r="G962" i="1"/>
  <c r="H962" i="1"/>
  <c r="I962" i="1"/>
  <c r="K962" i="1"/>
  <c r="G963" i="1"/>
  <c r="H963" i="1"/>
  <c r="I963" i="1"/>
  <c r="K963" i="1"/>
  <c r="G964" i="1"/>
  <c r="H964" i="1"/>
  <c r="I964" i="1"/>
  <c r="K964" i="1"/>
  <c r="G965" i="1"/>
  <c r="H965" i="1"/>
  <c r="I965" i="1"/>
  <c r="K965" i="1"/>
  <c r="G966" i="1"/>
  <c r="H966" i="1"/>
  <c r="I966" i="1"/>
  <c r="K966" i="1"/>
  <c r="G967" i="1"/>
  <c r="H967" i="1"/>
  <c r="I967" i="1"/>
  <c r="K967" i="1"/>
  <c r="G968" i="1"/>
  <c r="H968" i="1"/>
  <c r="I968" i="1"/>
  <c r="K968" i="1"/>
  <c r="G969" i="1"/>
  <c r="H969" i="1"/>
  <c r="I969" i="1"/>
  <c r="K969" i="1"/>
  <c r="G970" i="1"/>
  <c r="H970" i="1"/>
  <c r="I970" i="1"/>
  <c r="K970" i="1"/>
  <c r="G971" i="1"/>
  <c r="H971" i="1"/>
  <c r="I971" i="1"/>
  <c r="K971" i="1"/>
  <c r="G972" i="1"/>
  <c r="H972" i="1"/>
  <c r="I972" i="1"/>
  <c r="K972" i="1"/>
  <c r="G973" i="1"/>
  <c r="H973" i="1"/>
  <c r="I973" i="1"/>
  <c r="K973" i="1"/>
  <c r="G974" i="1"/>
  <c r="H974" i="1"/>
  <c r="I974" i="1"/>
  <c r="K974" i="1"/>
  <c r="G975" i="1"/>
  <c r="H975" i="1"/>
  <c r="I975" i="1"/>
  <c r="K975" i="1"/>
  <c r="G976" i="1"/>
  <c r="H976" i="1"/>
  <c r="I976" i="1"/>
  <c r="K976" i="1"/>
  <c r="G977" i="1"/>
  <c r="H977" i="1"/>
  <c r="I977" i="1"/>
  <c r="K977" i="1"/>
  <c r="G978" i="1"/>
  <c r="H978" i="1"/>
  <c r="I978" i="1"/>
  <c r="K978" i="1"/>
  <c r="G979" i="1"/>
  <c r="H979" i="1"/>
  <c r="I979" i="1"/>
  <c r="K979" i="1"/>
  <c r="G980" i="1"/>
  <c r="H980" i="1"/>
  <c r="I980" i="1"/>
  <c r="K980" i="1"/>
  <c r="G981" i="1"/>
  <c r="H981" i="1"/>
  <c r="I981" i="1"/>
  <c r="K981" i="1"/>
  <c r="G982" i="1"/>
  <c r="H982" i="1"/>
  <c r="I982" i="1"/>
  <c r="K982" i="1"/>
  <c r="G983" i="1"/>
  <c r="H983" i="1"/>
  <c r="I983" i="1"/>
  <c r="K983" i="1"/>
  <c r="G984" i="1"/>
  <c r="H984" i="1"/>
  <c r="I984" i="1"/>
  <c r="K984" i="1"/>
  <c r="G985" i="1"/>
  <c r="H985" i="1"/>
  <c r="I985" i="1"/>
  <c r="K985" i="1"/>
  <c r="G986" i="1"/>
  <c r="H986" i="1"/>
  <c r="I986" i="1"/>
  <c r="K986" i="1"/>
  <c r="G987" i="1"/>
  <c r="H987" i="1"/>
  <c r="I987" i="1"/>
  <c r="K987" i="1"/>
  <c r="G988" i="1"/>
  <c r="H988" i="1"/>
  <c r="I988" i="1"/>
  <c r="K988" i="1"/>
  <c r="G989" i="1"/>
  <c r="H989" i="1"/>
  <c r="I989" i="1"/>
  <c r="K989" i="1"/>
  <c r="G990" i="1"/>
  <c r="H990" i="1"/>
  <c r="I990" i="1"/>
  <c r="K990" i="1"/>
  <c r="G991" i="1"/>
  <c r="H991" i="1"/>
  <c r="I991" i="1"/>
  <c r="K991" i="1"/>
  <c r="G992" i="1"/>
  <c r="H992" i="1"/>
  <c r="I992" i="1"/>
  <c r="K992" i="1"/>
  <c r="G993" i="1"/>
  <c r="H993" i="1"/>
  <c r="I993" i="1"/>
  <c r="K993" i="1"/>
  <c r="G994" i="1"/>
  <c r="H994" i="1"/>
  <c r="I994" i="1"/>
  <c r="K994" i="1"/>
  <c r="G995" i="1"/>
  <c r="H995" i="1"/>
  <c r="I995" i="1"/>
  <c r="K995" i="1"/>
  <c r="G996" i="1"/>
  <c r="H996" i="1"/>
  <c r="I996" i="1"/>
  <c r="K996" i="1"/>
  <c r="G997" i="1"/>
  <c r="H997" i="1"/>
  <c r="I997" i="1"/>
  <c r="K997" i="1"/>
  <c r="G998" i="1"/>
  <c r="H998" i="1"/>
  <c r="I998" i="1"/>
  <c r="K998" i="1"/>
  <c r="G999" i="1"/>
  <c r="H999" i="1"/>
  <c r="I999" i="1"/>
  <c r="K999" i="1"/>
  <c r="G1000" i="1"/>
  <c r="H1000" i="1"/>
  <c r="I1000" i="1"/>
  <c r="K1000" i="1"/>
  <c r="G1001" i="1"/>
  <c r="H1001" i="1"/>
  <c r="I1001" i="1"/>
  <c r="K1001" i="1"/>
  <c r="G1002" i="1"/>
  <c r="H1002" i="1"/>
  <c r="I1002" i="1"/>
  <c r="K1002" i="1"/>
  <c r="G1003" i="1"/>
  <c r="H1003" i="1"/>
  <c r="I1003" i="1"/>
  <c r="K1003" i="1"/>
  <c r="G1004" i="1"/>
  <c r="H1004" i="1"/>
  <c r="I1004" i="1"/>
  <c r="K1004" i="1"/>
  <c r="G1005" i="1"/>
  <c r="H1005" i="1"/>
  <c r="I1005" i="1"/>
  <c r="K1005" i="1"/>
  <c r="G1006" i="1"/>
  <c r="H1006" i="1"/>
  <c r="I1006" i="1"/>
  <c r="K1006" i="1"/>
  <c r="G1007" i="1"/>
  <c r="H1007" i="1"/>
  <c r="I1007" i="1"/>
  <c r="K1007" i="1"/>
  <c r="G1008" i="1"/>
  <c r="H1008" i="1"/>
  <c r="I1008" i="1"/>
  <c r="K1008" i="1"/>
  <c r="G1009" i="1"/>
  <c r="H1009" i="1"/>
  <c r="I1009" i="1"/>
  <c r="K1009" i="1"/>
  <c r="G1010" i="1"/>
  <c r="H1010" i="1"/>
  <c r="I1010" i="1"/>
  <c r="K1010" i="1"/>
  <c r="G1011" i="1"/>
  <c r="H1011" i="1"/>
  <c r="I1011" i="1"/>
  <c r="K1011" i="1"/>
  <c r="G1012" i="1"/>
  <c r="H1012" i="1"/>
  <c r="I1012" i="1"/>
  <c r="K1012" i="1"/>
  <c r="G1013" i="1"/>
  <c r="H1013" i="1"/>
  <c r="I1013" i="1"/>
  <c r="K1013" i="1"/>
  <c r="G1014" i="1"/>
  <c r="H1014" i="1"/>
  <c r="I1014" i="1"/>
  <c r="K1014" i="1"/>
  <c r="G1015" i="1"/>
  <c r="H1015" i="1"/>
  <c r="I1015" i="1"/>
  <c r="K1015" i="1"/>
  <c r="G1016" i="1"/>
  <c r="H1016" i="1"/>
  <c r="I1016" i="1"/>
  <c r="K1016" i="1"/>
  <c r="G1017" i="1"/>
  <c r="H1017" i="1"/>
  <c r="I1017" i="1"/>
  <c r="K1017" i="1"/>
  <c r="G1018" i="1"/>
  <c r="H1018" i="1"/>
  <c r="I1018" i="1"/>
  <c r="K1018" i="1"/>
  <c r="G1019" i="1"/>
  <c r="H1019" i="1"/>
  <c r="I1019" i="1"/>
  <c r="K1019" i="1"/>
  <c r="G1020" i="1"/>
  <c r="H1020" i="1"/>
  <c r="I1020" i="1"/>
  <c r="K1020" i="1"/>
  <c r="G1021" i="1"/>
  <c r="H1021" i="1"/>
  <c r="I1021" i="1"/>
  <c r="K1021" i="1"/>
  <c r="G1022" i="1"/>
  <c r="H1022" i="1"/>
  <c r="I1022" i="1"/>
  <c r="K1022" i="1"/>
  <c r="G1023" i="1"/>
  <c r="H1023" i="1"/>
  <c r="I1023" i="1"/>
  <c r="K1023" i="1"/>
  <c r="G1024" i="1"/>
  <c r="H1024" i="1"/>
  <c r="I1024" i="1"/>
  <c r="K1024" i="1"/>
  <c r="G1025" i="1"/>
  <c r="H1025" i="1"/>
  <c r="I1025" i="1"/>
  <c r="K1025" i="1"/>
  <c r="G1026" i="1"/>
  <c r="H1026" i="1"/>
  <c r="I1026" i="1"/>
  <c r="K1026" i="1"/>
  <c r="G1027" i="1"/>
  <c r="H1027" i="1"/>
  <c r="I1027" i="1"/>
  <c r="K1027" i="1"/>
  <c r="G1028" i="1"/>
  <c r="H1028" i="1"/>
  <c r="I1028" i="1"/>
  <c r="K1028" i="1"/>
  <c r="G1029" i="1"/>
  <c r="H1029" i="1"/>
  <c r="I1029" i="1"/>
  <c r="K1029" i="1"/>
  <c r="G1030" i="1"/>
  <c r="H1030" i="1"/>
  <c r="I1030" i="1"/>
  <c r="K1030" i="1"/>
  <c r="G1031" i="1"/>
  <c r="H1031" i="1"/>
  <c r="I1031" i="1"/>
  <c r="K1031" i="1"/>
  <c r="G1032" i="1"/>
  <c r="H1032" i="1"/>
  <c r="I1032" i="1"/>
  <c r="K1032" i="1"/>
  <c r="G1033" i="1"/>
  <c r="H1033" i="1"/>
  <c r="I1033" i="1"/>
  <c r="K1033" i="1"/>
  <c r="G1034" i="1"/>
  <c r="H1034" i="1"/>
  <c r="I1034" i="1"/>
  <c r="K1034" i="1"/>
  <c r="G1035" i="1"/>
  <c r="H1035" i="1"/>
  <c r="I1035" i="1"/>
  <c r="K1035" i="1"/>
  <c r="G1036" i="1"/>
  <c r="H1036" i="1"/>
  <c r="I1036" i="1"/>
  <c r="K1036" i="1"/>
  <c r="G1037" i="1"/>
  <c r="H1037" i="1"/>
  <c r="I1037" i="1"/>
  <c r="K1037" i="1"/>
  <c r="G1038" i="1"/>
  <c r="H1038" i="1"/>
  <c r="I1038" i="1"/>
  <c r="K1038" i="1"/>
  <c r="G1039" i="1"/>
  <c r="H1039" i="1"/>
  <c r="I1039" i="1"/>
  <c r="K1039" i="1"/>
  <c r="G1040" i="1"/>
  <c r="H1040" i="1"/>
  <c r="I1040" i="1"/>
  <c r="K1040" i="1"/>
  <c r="G1041" i="1"/>
  <c r="H1041" i="1"/>
  <c r="I1041" i="1"/>
  <c r="K1041" i="1"/>
  <c r="G1042" i="1"/>
  <c r="H1042" i="1"/>
  <c r="I1042" i="1"/>
  <c r="K1042" i="1"/>
  <c r="G1043" i="1"/>
  <c r="H1043" i="1"/>
  <c r="I1043" i="1"/>
  <c r="K1043" i="1"/>
  <c r="G1044" i="1"/>
  <c r="H1044" i="1"/>
  <c r="I1044" i="1"/>
  <c r="K1044" i="1"/>
  <c r="G1045" i="1"/>
  <c r="H1045" i="1"/>
  <c r="I1045" i="1"/>
  <c r="K1045" i="1"/>
  <c r="G1046" i="1"/>
  <c r="H1046" i="1"/>
  <c r="I1046" i="1"/>
  <c r="K1046" i="1"/>
  <c r="G1047" i="1"/>
  <c r="H1047" i="1"/>
  <c r="I1047" i="1"/>
  <c r="K1047" i="1"/>
  <c r="G1048" i="1"/>
  <c r="H1048" i="1"/>
  <c r="I1048" i="1"/>
  <c r="K1048" i="1"/>
  <c r="G1049" i="1"/>
  <c r="H1049" i="1"/>
  <c r="I1049" i="1"/>
  <c r="K1049" i="1"/>
  <c r="G1050" i="1"/>
  <c r="H1050" i="1"/>
  <c r="I1050" i="1"/>
  <c r="K1050" i="1"/>
  <c r="G1051" i="1"/>
  <c r="H1051" i="1"/>
  <c r="I1051" i="1"/>
  <c r="K1051" i="1"/>
  <c r="G1052" i="1"/>
  <c r="H1052" i="1"/>
  <c r="I1052" i="1"/>
  <c r="K1052" i="1"/>
  <c r="G1053" i="1"/>
  <c r="H1053" i="1"/>
  <c r="I1053" i="1"/>
  <c r="K1053" i="1"/>
  <c r="G1054" i="1"/>
  <c r="H1054" i="1"/>
  <c r="I1054" i="1"/>
  <c r="K1054" i="1"/>
  <c r="G1055" i="1"/>
  <c r="H1055" i="1"/>
  <c r="I1055" i="1"/>
  <c r="K1055" i="1"/>
  <c r="G1056" i="1"/>
  <c r="H1056" i="1"/>
  <c r="I1056" i="1"/>
  <c r="K1056" i="1"/>
  <c r="G1057" i="1"/>
  <c r="H1057" i="1"/>
  <c r="I1057" i="1"/>
  <c r="K1057" i="1"/>
  <c r="G1058" i="1"/>
  <c r="H1058" i="1"/>
  <c r="I1058" i="1"/>
  <c r="K1058" i="1"/>
  <c r="G1059" i="1"/>
  <c r="H1059" i="1"/>
  <c r="I1059" i="1"/>
  <c r="K1059" i="1"/>
  <c r="G1060" i="1"/>
  <c r="H1060" i="1"/>
  <c r="I1060" i="1"/>
  <c r="K1060" i="1"/>
  <c r="G1061" i="1"/>
  <c r="H1061" i="1"/>
  <c r="I1061" i="1"/>
  <c r="K1061" i="1"/>
  <c r="G1062" i="1"/>
  <c r="H1062" i="1"/>
  <c r="I1062" i="1"/>
  <c r="K1062" i="1"/>
  <c r="G1063" i="1"/>
  <c r="H1063" i="1"/>
  <c r="I1063" i="1"/>
  <c r="K1063" i="1"/>
  <c r="G1064" i="1"/>
  <c r="H1064" i="1"/>
  <c r="I1064" i="1"/>
  <c r="K1064" i="1"/>
  <c r="G1065" i="1"/>
  <c r="H1065" i="1"/>
  <c r="I1065" i="1"/>
  <c r="K1065" i="1"/>
  <c r="G1066" i="1"/>
  <c r="H1066" i="1"/>
  <c r="I1066" i="1"/>
  <c r="K1066" i="1"/>
  <c r="G1067" i="1"/>
  <c r="H1067" i="1"/>
  <c r="I1067" i="1"/>
  <c r="K1067" i="1"/>
  <c r="G1068" i="1"/>
  <c r="H1068" i="1"/>
  <c r="I1068" i="1"/>
  <c r="K1068" i="1"/>
  <c r="G1069" i="1"/>
  <c r="H1069" i="1"/>
  <c r="I1069" i="1"/>
  <c r="K1069" i="1"/>
  <c r="G1070" i="1"/>
  <c r="H1070" i="1"/>
  <c r="I1070" i="1"/>
  <c r="K1070" i="1"/>
  <c r="G1071" i="1"/>
  <c r="H1071" i="1"/>
  <c r="I1071" i="1"/>
  <c r="K1071" i="1"/>
  <c r="G1072" i="1"/>
  <c r="H1072" i="1"/>
  <c r="I1072" i="1"/>
  <c r="K1072" i="1"/>
  <c r="G1073" i="1"/>
  <c r="H1073" i="1"/>
  <c r="I1073" i="1"/>
  <c r="K1073" i="1"/>
  <c r="G1074" i="1"/>
  <c r="H1074" i="1"/>
  <c r="I1074" i="1"/>
  <c r="K1074" i="1"/>
  <c r="G1075" i="1"/>
  <c r="H1075" i="1"/>
  <c r="I1075" i="1"/>
  <c r="K1075" i="1"/>
  <c r="G1076" i="1"/>
  <c r="H1076" i="1"/>
  <c r="I1076" i="1"/>
  <c r="K1076" i="1"/>
  <c r="G1077" i="1"/>
  <c r="H1077" i="1"/>
  <c r="I1077" i="1"/>
  <c r="K1077" i="1"/>
  <c r="G1078" i="1"/>
  <c r="H1078" i="1"/>
  <c r="I1078" i="1"/>
  <c r="K1078" i="1"/>
  <c r="G1079" i="1"/>
  <c r="H1079" i="1"/>
  <c r="I1079" i="1"/>
  <c r="K1079" i="1"/>
  <c r="G1080" i="1"/>
  <c r="H1080" i="1"/>
  <c r="I1080" i="1"/>
  <c r="K1080" i="1"/>
  <c r="G1081" i="1"/>
  <c r="H1081" i="1"/>
  <c r="I1081" i="1"/>
  <c r="K1081" i="1"/>
  <c r="G1082" i="1"/>
  <c r="H1082" i="1"/>
  <c r="I1082" i="1"/>
  <c r="K1082" i="1"/>
  <c r="G1083" i="1"/>
  <c r="H1083" i="1"/>
  <c r="I1083" i="1"/>
  <c r="K1083" i="1"/>
  <c r="G1084" i="1"/>
  <c r="H1084" i="1"/>
  <c r="I1084" i="1"/>
  <c r="K1084" i="1"/>
  <c r="G1085" i="1"/>
  <c r="H1085" i="1"/>
  <c r="I1085" i="1"/>
  <c r="K1085" i="1"/>
  <c r="G1086" i="1"/>
  <c r="H1086" i="1"/>
  <c r="I1086" i="1"/>
  <c r="K1086" i="1"/>
  <c r="G1087" i="1"/>
  <c r="H1087" i="1"/>
  <c r="I1087" i="1"/>
  <c r="K1087" i="1"/>
  <c r="G1088" i="1"/>
  <c r="H1088" i="1"/>
  <c r="I1088" i="1"/>
  <c r="K1088" i="1"/>
  <c r="G1089" i="1"/>
  <c r="H1089" i="1"/>
  <c r="I1089" i="1"/>
  <c r="K1089" i="1"/>
  <c r="G1090" i="1"/>
  <c r="H1090" i="1"/>
  <c r="I1090" i="1"/>
  <c r="K1090" i="1"/>
  <c r="G1091" i="1"/>
  <c r="H1091" i="1"/>
  <c r="I1091" i="1"/>
  <c r="K1091" i="1"/>
  <c r="G1092" i="1"/>
  <c r="H1092" i="1"/>
  <c r="I1092" i="1"/>
  <c r="K1092" i="1"/>
  <c r="G1093" i="1"/>
  <c r="H1093" i="1"/>
  <c r="I1093" i="1"/>
  <c r="K1093" i="1"/>
  <c r="G1094" i="1"/>
  <c r="H1094" i="1"/>
  <c r="I1094" i="1"/>
  <c r="K1094" i="1"/>
  <c r="G1095" i="1"/>
  <c r="H1095" i="1"/>
  <c r="I1095" i="1"/>
  <c r="K1095" i="1"/>
  <c r="G1096" i="1"/>
  <c r="H1096" i="1"/>
  <c r="I1096" i="1"/>
  <c r="K1096" i="1"/>
  <c r="G1097" i="1"/>
  <c r="H1097" i="1"/>
  <c r="I1097" i="1"/>
  <c r="K1097" i="1"/>
  <c r="G1098" i="1"/>
  <c r="H1098" i="1"/>
  <c r="I1098" i="1"/>
  <c r="K1098" i="1"/>
  <c r="G1099" i="1"/>
  <c r="H1099" i="1"/>
  <c r="I1099" i="1"/>
  <c r="K1099" i="1"/>
  <c r="G1100" i="1"/>
  <c r="H1100" i="1"/>
  <c r="I1100" i="1"/>
  <c r="K1100" i="1"/>
  <c r="G1101" i="1"/>
  <c r="H1101" i="1"/>
  <c r="I1101" i="1"/>
  <c r="K1101" i="1"/>
  <c r="G1102" i="1"/>
  <c r="H1102" i="1"/>
  <c r="I1102" i="1"/>
  <c r="K1102" i="1"/>
  <c r="G1103" i="1"/>
  <c r="H1103" i="1"/>
  <c r="I1103" i="1"/>
  <c r="K1103" i="1"/>
  <c r="G1104" i="1"/>
  <c r="H1104" i="1"/>
  <c r="I1104" i="1"/>
  <c r="K1104" i="1"/>
  <c r="G1105" i="1"/>
  <c r="H1105" i="1"/>
  <c r="I1105" i="1"/>
  <c r="K1105" i="1"/>
  <c r="G1106" i="1"/>
  <c r="H1106" i="1"/>
  <c r="I1106" i="1"/>
  <c r="K1106" i="1"/>
  <c r="G1107" i="1"/>
  <c r="H1107" i="1"/>
  <c r="I1107" i="1"/>
  <c r="K1107" i="1"/>
  <c r="G1108" i="1"/>
  <c r="H1108" i="1"/>
  <c r="I1108" i="1"/>
  <c r="K1108" i="1"/>
  <c r="G1109" i="1"/>
  <c r="H1109" i="1"/>
  <c r="I1109" i="1"/>
  <c r="K1109" i="1"/>
  <c r="G1110" i="1"/>
  <c r="H1110" i="1"/>
  <c r="I1110" i="1"/>
  <c r="K1110" i="1"/>
  <c r="G1111" i="1"/>
  <c r="H1111" i="1"/>
  <c r="I1111" i="1"/>
  <c r="K1111" i="1"/>
  <c r="G1112" i="1"/>
  <c r="H1112" i="1"/>
  <c r="I1112" i="1"/>
  <c r="K1112" i="1"/>
  <c r="G1113" i="1"/>
  <c r="H1113" i="1"/>
  <c r="I1113" i="1"/>
  <c r="K1113" i="1"/>
  <c r="G1114" i="1"/>
  <c r="H1114" i="1"/>
  <c r="I1114" i="1"/>
  <c r="K1114" i="1"/>
  <c r="G1115" i="1"/>
  <c r="H1115" i="1"/>
  <c r="I1115" i="1"/>
  <c r="K1115" i="1"/>
  <c r="G1116" i="1"/>
  <c r="H1116" i="1"/>
  <c r="I1116" i="1"/>
  <c r="K1116" i="1"/>
  <c r="G1117" i="1"/>
  <c r="H1117" i="1"/>
  <c r="I1117" i="1"/>
  <c r="K1117" i="1"/>
  <c r="G1118" i="1"/>
  <c r="H1118" i="1"/>
  <c r="I1118" i="1"/>
  <c r="K1118" i="1"/>
  <c r="G1119" i="1"/>
  <c r="H1119" i="1"/>
  <c r="I1119" i="1"/>
  <c r="K1119" i="1"/>
  <c r="G1120" i="1"/>
  <c r="H1120" i="1"/>
  <c r="I1120" i="1"/>
  <c r="K1120" i="1"/>
  <c r="G1121" i="1"/>
  <c r="H1121" i="1"/>
  <c r="I1121" i="1"/>
  <c r="K1121" i="1"/>
  <c r="G1122" i="1"/>
  <c r="H1122" i="1"/>
  <c r="I1122" i="1"/>
  <c r="K1122" i="1"/>
  <c r="G1123" i="1"/>
  <c r="H1123" i="1"/>
  <c r="I1123" i="1"/>
  <c r="K1123" i="1"/>
  <c r="G1124" i="1"/>
  <c r="H1124" i="1"/>
  <c r="I1124" i="1"/>
  <c r="K1124" i="1"/>
  <c r="G1125" i="1"/>
  <c r="H1125" i="1"/>
  <c r="I1125" i="1"/>
  <c r="K1125" i="1"/>
  <c r="G1126" i="1"/>
  <c r="H1126" i="1"/>
  <c r="I1126" i="1"/>
  <c r="K1126" i="1"/>
  <c r="G1127" i="1"/>
  <c r="H1127" i="1"/>
  <c r="I1127" i="1"/>
  <c r="K1127" i="1"/>
  <c r="G1128" i="1"/>
  <c r="H1128" i="1"/>
  <c r="I1128" i="1"/>
  <c r="K1128" i="1"/>
  <c r="G1129" i="1"/>
  <c r="H1129" i="1"/>
  <c r="I1129" i="1"/>
  <c r="K1129" i="1"/>
  <c r="G1130" i="1"/>
  <c r="H1130" i="1"/>
  <c r="I1130" i="1"/>
  <c r="K1130" i="1"/>
  <c r="G1131" i="1"/>
  <c r="H1131" i="1"/>
  <c r="I1131" i="1"/>
  <c r="K1131" i="1"/>
  <c r="G1132" i="1"/>
  <c r="H1132" i="1"/>
  <c r="I1132" i="1"/>
  <c r="K1132" i="1"/>
  <c r="G1133" i="1"/>
  <c r="H1133" i="1"/>
  <c r="I1133" i="1"/>
  <c r="K1133" i="1"/>
  <c r="G1134" i="1"/>
  <c r="H1134" i="1"/>
  <c r="I1134" i="1"/>
  <c r="K1134" i="1"/>
  <c r="G1135" i="1"/>
  <c r="H1135" i="1"/>
  <c r="I1135" i="1"/>
  <c r="K1135" i="1"/>
  <c r="G1136" i="1"/>
  <c r="H1136" i="1"/>
  <c r="I1136" i="1"/>
  <c r="K1136" i="1"/>
  <c r="G1137" i="1"/>
  <c r="H1137" i="1"/>
  <c r="I1137" i="1"/>
  <c r="K1137" i="1"/>
  <c r="G1138" i="1"/>
  <c r="H1138" i="1"/>
  <c r="I1138" i="1"/>
  <c r="K1138" i="1"/>
  <c r="G1139" i="1"/>
  <c r="H1139" i="1"/>
  <c r="I1139" i="1"/>
  <c r="K1139" i="1"/>
  <c r="G1140" i="1"/>
  <c r="H1140" i="1"/>
  <c r="I1140" i="1"/>
  <c r="K1140" i="1"/>
  <c r="G1141" i="1"/>
  <c r="H1141" i="1"/>
  <c r="I1141" i="1"/>
  <c r="K1141" i="1"/>
  <c r="G1142" i="1"/>
  <c r="H1142" i="1"/>
  <c r="I1142" i="1"/>
  <c r="K1142" i="1"/>
  <c r="G1143" i="1"/>
  <c r="H1143" i="1"/>
  <c r="I1143" i="1"/>
  <c r="K1143" i="1"/>
  <c r="G1144" i="1"/>
  <c r="H1144" i="1"/>
  <c r="I1144" i="1"/>
  <c r="K1144" i="1"/>
  <c r="G1145" i="1"/>
  <c r="H1145" i="1"/>
  <c r="I1145" i="1"/>
  <c r="K1145" i="1"/>
  <c r="G1146" i="1"/>
  <c r="H1146" i="1"/>
  <c r="I1146" i="1"/>
  <c r="K1146" i="1"/>
  <c r="G1147" i="1"/>
  <c r="H1147" i="1"/>
  <c r="I1147" i="1"/>
  <c r="K1147" i="1"/>
  <c r="G1148" i="1"/>
  <c r="H1148" i="1"/>
  <c r="I1148" i="1"/>
  <c r="K1148" i="1"/>
  <c r="G1149" i="1"/>
  <c r="H1149" i="1"/>
  <c r="I1149" i="1"/>
  <c r="K1149" i="1"/>
  <c r="G1150" i="1"/>
  <c r="H1150" i="1"/>
  <c r="I1150" i="1"/>
  <c r="K1150" i="1"/>
  <c r="G1151" i="1"/>
  <c r="H1151" i="1"/>
  <c r="I1151" i="1"/>
  <c r="K1151" i="1"/>
  <c r="G1152" i="1"/>
  <c r="H1152" i="1"/>
  <c r="I1152" i="1"/>
  <c r="K1152" i="1"/>
  <c r="G1153" i="1"/>
  <c r="H1153" i="1"/>
  <c r="I1153" i="1"/>
  <c r="K1153" i="1"/>
  <c r="G1154" i="1"/>
  <c r="H1154" i="1"/>
  <c r="I1154" i="1"/>
  <c r="K1154" i="1"/>
  <c r="G1155" i="1"/>
  <c r="H1155" i="1"/>
  <c r="I1155" i="1"/>
  <c r="K1155" i="1"/>
  <c r="G1156" i="1"/>
  <c r="H1156" i="1"/>
  <c r="I1156" i="1"/>
  <c r="K1156" i="1"/>
  <c r="G1157" i="1"/>
  <c r="H1157" i="1"/>
  <c r="I1157" i="1"/>
  <c r="K1157" i="1"/>
  <c r="G1158" i="1"/>
  <c r="H1158" i="1"/>
  <c r="I1158" i="1"/>
  <c r="K1158" i="1"/>
  <c r="G1159" i="1"/>
  <c r="H1159" i="1"/>
  <c r="I1159" i="1"/>
  <c r="K1159" i="1"/>
  <c r="G1160" i="1"/>
  <c r="H1160" i="1"/>
  <c r="I1160" i="1"/>
  <c r="K1160" i="1"/>
  <c r="G1161" i="1"/>
  <c r="H1161" i="1"/>
  <c r="I1161" i="1"/>
  <c r="K1161" i="1"/>
  <c r="G1162" i="1"/>
  <c r="H1162" i="1"/>
  <c r="I1162" i="1"/>
  <c r="K1162" i="1"/>
  <c r="G1163" i="1"/>
  <c r="H1163" i="1"/>
  <c r="I1163" i="1"/>
  <c r="K1163" i="1"/>
  <c r="G1164" i="1"/>
  <c r="H1164" i="1"/>
  <c r="I1164" i="1"/>
  <c r="K1164" i="1"/>
  <c r="G1165" i="1"/>
  <c r="H1165" i="1"/>
  <c r="I1165" i="1"/>
  <c r="K1165" i="1"/>
  <c r="G1166" i="1"/>
  <c r="H1166" i="1"/>
  <c r="I1166" i="1"/>
  <c r="K1166" i="1"/>
  <c r="G1167" i="1"/>
  <c r="H1167" i="1"/>
  <c r="I1167" i="1"/>
  <c r="K1167" i="1"/>
  <c r="G1168" i="1"/>
  <c r="H1168" i="1"/>
  <c r="I1168" i="1"/>
  <c r="K1168" i="1"/>
  <c r="G1169" i="1"/>
  <c r="H1169" i="1"/>
  <c r="I1169" i="1"/>
  <c r="K1169" i="1"/>
  <c r="G1170" i="1"/>
  <c r="H1170" i="1"/>
  <c r="I1170" i="1"/>
  <c r="K1170" i="1"/>
  <c r="G1171" i="1"/>
  <c r="H1171" i="1"/>
  <c r="I1171" i="1"/>
  <c r="K1171" i="1"/>
  <c r="G1172" i="1"/>
  <c r="H1172" i="1"/>
  <c r="I1172" i="1"/>
  <c r="K1172" i="1"/>
  <c r="G1173" i="1"/>
  <c r="H1173" i="1"/>
  <c r="I1173" i="1"/>
  <c r="K1173" i="1"/>
  <c r="G1174" i="1"/>
  <c r="H1174" i="1"/>
  <c r="I1174" i="1"/>
  <c r="K1174" i="1"/>
  <c r="G1175" i="1"/>
  <c r="H1175" i="1"/>
  <c r="I1175" i="1"/>
  <c r="K1175" i="1"/>
  <c r="G1176" i="1"/>
  <c r="H1176" i="1"/>
  <c r="I1176" i="1"/>
  <c r="K1176" i="1"/>
  <c r="G1177" i="1"/>
  <c r="H1177" i="1"/>
  <c r="I1177" i="1"/>
  <c r="K1177" i="1"/>
  <c r="G1178" i="1"/>
  <c r="H1178" i="1"/>
  <c r="I1178" i="1"/>
  <c r="K1178" i="1"/>
  <c r="G1179" i="1"/>
  <c r="H1179" i="1"/>
  <c r="I1179" i="1"/>
  <c r="K1179" i="1"/>
  <c r="G1180" i="1"/>
  <c r="H1180" i="1"/>
  <c r="I1180" i="1"/>
  <c r="K1180" i="1"/>
  <c r="G1181" i="1"/>
  <c r="H1181" i="1"/>
  <c r="I1181" i="1"/>
  <c r="K1181" i="1"/>
  <c r="G1182" i="1"/>
  <c r="H1182" i="1"/>
  <c r="I1182" i="1"/>
  <c r="K1182" i="1"/>
  <c r="G1183" i="1"/>
  <c r="H1183" i="1"/>
  <c r="I1183" i="1"/>
  <c r="K1183" i="1"/>
  <c r="G1184" i="1"/>
  <c r="H1184" i="1"/>
  <c r="I1184" i="1"/>
  <c r="K1184" i="1"/>
  <c r="G1185" i="1"/>
  <c r="H1185" i="1"/>
  <c r="I1185" i="1"/>
  <c r="K1185" i="1"/>
  <c r="G1186" i="1"/>
  <c r="H1186" i="1"/>
  <c r="I1186" i="1"/>
  <c r="K1186" i="1"/>
  <c r="G1187" i="1"/>
  <c r="H1187" i="1"/>
  <c r="I1187" i="1"/>
  <c r="K1187" i="1"/>
  <c r="G1188" i="1"/>
  <c r="H1188" i="1"/>
  <c r="I1188" i="1"/>
  <c r="K1188" i="1"/>
  <c r="G1189" i="1"/>
  <c r="H1189" i="1"/>
  <c r="I1189" i="1"/>
  <c r="K1189" i="1"/>
  <c r="G1190" i="1"/>
  <c r="H1190" i="1"/>
  <c r="I1190" i="1"/>
  <c r="K1190" i="1"/>
  <c r="G1191" i="1"/>
  <c r="H1191" i="1"/>
  <c r="I1191" i="1"/>
  <c r="K1191" i="1"/>
  <c r="G1192" i="1"/>
  <c r="H1192" i="1"/>
  <c r="I1192" i="1"/>
  <c r="K1192" i="1"/>
  <c r="G1193" i="1"/>
  <c r="H1193" i="1"/>
  <c r="I1193" i="1"/>
  <c r="K1193" i="1"/>
  <c r="G1194" i="1"/>
  <c r="H1194" i="1"/>
  <c r="I1194" i="1"/>
  <c r="K1194" i="1"/>
  <c r="G1195" i="1"/>
  <c r="H1195" i="1"/>
  <c r="I1195" i="1"/>
  <c r="K1195" i="1"/>
  <c r="G1196" i="1"/>
  <c r="H1196" i="1"/>
  <c r="I1196" i="1"/>
  <c r="K1196" i="1"/>
  <c r="G1197" i="1"/>
  <c r="H1197" i="1"/>
  <c r="I1197" i="1"/>
  <c r="K1197" i="1"/>
  <c r="G1198" i="1"/>
  <c r="H1198" i="1"/>
  <c r="I1198" i="1"/>
  <c r="K1198" i="1"/>
  <c r="G1199" i="1"/>
  <c r="H1199" i="1"/>
  <c r="I1199" i="1"/>
  <c r="K1199" i="1"/>
  <c r="G1200" i="1"/>
  <c r="H1200" i="1"/>
  <c r="I1200" i="1"/>
  <c r="K1200" i="1"/>
  <c r="G1201" i="1"/>
  <c r="H1201" i="1"/>
  <c r="I1201" i="1"/>
  <c r="K1201" i="1"/>
  <c r="G1202" i="1"/>
  <c r="H1202" i="1"/>
  <c r="I1202" i="1"/>
  <c r="K1202" i="1"/>
  <c r="G1203" i="1"/>
  <c r="H1203" i="1"/>
  <c r="I1203" i="1"/>
  <c r="K1203" i="1"/>
  <c r="G1204" i="1"/>
  <c r="H1204" i="1"/>
  <c r="I1204" i="1"/>
  <c r="K1204" i="1"/>
  <c r="G1205" i="1"/>
  <c r="H1205" i="1"/>
  <c r="I1205" i="1"/>
  <c r="K1205" i="1"/>
  <c r="G1206" i="1"/>
  <c r="H1206" i="1"/>
  <c r="I1206" i="1"/>
  <c r="K1206" i="1"/>
  <c r="G1207" i="1"/>
  <c r="H1207" i="1"/>
  <c r="I1207" i="1"/>
  <c r="K1207" i="1"/>
  <c r="G1208" i="1"/>
  <c r="H1208" i="1"/>
  <c r="I1208" i="1"/>
  <c r="K1208" i="1"/>
  <c r="G1209" i="1"/>
  <c r="H1209" i="1"/>
  <c r="I1209" i="1"/>
  <c r="K1209" i="1"/>
  <c r="G1210" i="1"/>
  <c r="H1210" i="1"/>
  <c r="I1210" i="1"/>
  <c r="K1210" i="1"/>
  <c r="G1211" i="1"/>
  <c r="H1211" i="1"/>
  <c r="I1211" i="1"/>
  <c r="K1211" i="1"/>
  <c r="G1212" i="1"/>
  <c r="H1212" i="1"/>
  <c r="I1212" i="1"/>
  <c r="K1212" i="1"/>
  <c r="G1213" i="1"/>
  <c r="H1213" i="1"/>
  <c r="I1213" i="1"/>
  <c r="K1213" i="1"/>
  <c r="G1214" i="1"/>
  <c r="H1214" i="1"/>
  <c r="I1214" i="1"/>
  <c r="K1214" i="1"/>
  <c r="G1215" i="1"/>
  <c r="H1215" i="1"/>
  <c r="I1215" i="1"/>
  <c r="K1215" i="1"/>
  <c r="G1216" i="1"/>
  <c r="H1216" i="1"/>
  <c r="I1216" i="1"/>
  <c r="K1216" i="1"/>
  <c r="G1217" i="1"/>
  <c r="H1217" i="1"/>
  <c r="I1217" i="1"/>
  <c r="K1217" i="1"/>
  <c r="G1218" i="1"/>
  <c r="H1218" i="1"/>
  <c r="I1218" i="1"/>
  <c r="K1218" i="1"/>
  <c r="G1219" i="1"/>
  <c r="H1219" i="1"/>
  <c r="I1219" i="1"/>
  <c r="K1219" i="1"/>
  <c r="G1220" i="1"/>
  <c r="H1220" i="1"/>
  <c r="I1220" i="1"/>
  <c r="K1220" i="1"/>
  <c r="G1221" i="1"/>
  <c r="H1221" i="1"/>
  <c r="I1221" i="1"/>
  <c r="K1221" i="1"/>
  <c r="G1222" i="1"/>
  <c r="H1222" i="1"/>
  <c r="I1222" i="1"/>
  <c r="K1222" i="1"/>
  <c r="G1223" i="1"/>
  <c r="H1223" i="1"/>
  <c r="I1223" i="1"/>
  <c r="K1223" i="1"/>
  <c r="G1224" i="1"/>
  <c r="H1224" i="1"/>
  <c r="I1224" i="1"/>
  <c r="K1224" i="1"/>
  <c r="G1225" i="1"/>
  <c r="H1225" i="1"/>
  <c r="I1225" i="1"/>
  <c r="K1225" i="1"/>
  <c r="G1226" i="1"/>
  <c r="H1226" i="1"/>
  <c r="I1226" i="1"/>
  <c r="K1226" i="1"/>
  <c r="G1227" i="1"/>
  <c r="H1227" i="1"/>
  <c r="I1227" i="1"/>
  <c r="K1227" i="1"/>
  <c r="G1228" i="1"/>
  <c r="H1228" i="1"/>
  <c r="I1228" i="1"/>
  <c r="K1228" i="1"/>
  <c r="G1229" i="1"/>
  <c r="H1229" i="1"/>
  <c r="I1229" i="1"/>
  <c r="K1229" i="1"/>
  <c r="G1230" i="1"/>
  <c r="H1230" i="1"/>
  <c r="I1230" i="1"/>
  <c r="K1230" i="1"/>
  <c r="G1231" i="1"/>
  <c r="H1231" i="1"/>
  <c r="I1231" i="1"/>
  <c r="K1231" i="1"/>
  <c r="G1232" i="1"/>
  <c r="H1232" i="1"/>
  <c r="I1232" i="1"/>
  <c r="K1232" i="1"/>
  <c r="G1233" i="1"/>
  <c r="H1233" i="1"/>
  <c r="I1233" i="1"/>
  <c r="K1233" i="1"/>
  <c r="G1234" i="1"/>
  <c r="H1234" i="1"/>
  <c r="I1234" i="1"/>
  <c r="K1234" i="1"/>
  <c r="G1235" i="1"/>
  <c r="H1235" i="1"/>
  <c r="I1235" i="1"/>
  <c r="K1235" i="1"/>
  <c r="G1236" i="1"/>
  <c r="H1236" i="1"/>
  <c r="I1236" i="1"/>
  <c r="K1236" i="1"/>
  <c r="G1237" i="1"/>
  <c r="H1237" i="1"/>
  <c r="I1237" i="1"/>
  <c r="K1237" i="1"/>
  <c r="G1238" i="1"/>
  <c r="H1238" i="1"/>
  <c r="I1238" i="1"/>
  <c r="K1238" i="1"/>
  <c r="G1239" i="1"/>
  <c r="H1239" i="1"/>
  <c r="I1239" i="1"/>
  <c r="K1239" i="1"/>
  <c r="G1240" i="1"/>
  <c r="H1240" i="1"/>
  <c r="I1240" i="1"/>
  <c r="K1240" i="1"/>
  <c r="G1241" i="1"/>
  <c r="H1241" i="1"/>
  <c r="I1241" i="1"/>
  <c r="K1241" i="1"/>
  <c r="G1242" i="1"/>
  <c r="H1242" i="1"/>
  <c r="I1242" i="1"/>
  <c r="K1242" i="1"/>
  <c r="G1243" i="1"/>
  <c r="H1243" i="1"/>
  <c r="I1243" i="1"/>
  <c r="K1243" i="1"/>
  <c r="G1244" i="1"/>
  <c r="H1244" i="1"/>
  <c r="I1244" i="1"/>
  <c r="K1244" i="1"/>
  <c r="G1245" i="1"/>
  <c r="H1245" i="1"/>
  <c r="I1245" i="1"/>
  <c r="K1245" i="1"/>
  <c r="G1246" i="1"/>
  <c r="H1246" i="1"/>
  <c r="I1246" i="1"/>
  <c r="K1246" i="1"/>
  <c r="G1247" i="1"/>
  <c r="H1247" i="1"/>
  <c r="I1247" i="1"/>
  <c r="K1247" i="1"/>
  <c r="G1248" i="1"/>
  <c r="H1248" i="1"/>
  <c r="I1248" i="1"/>
  <c r="K1248" i="1"/>
  <c r="G1249" i="1"/>
  <c r="H1249" i="1"/>
  <c r="I1249" i="1"/>
  <c r="K1249" i="1"/>
  <c r="G1250" i="1"/>
  <c r="H1250" i="1"/>
  <c r="I1250" i="1"/>
  <c r="K1250" i="1"/>
  <c r="G1251" i="1"/>
  <c r="H1251" i="1"/>
  <c r="I1251" i="1"/>
  <c r="K1251" i="1"/>
  <c r="G1252" i="1"/>
  <c r="H1252" i="1"/>
  <c r="I1252" i="1"/>
  <c r="K1252" i="1"/>
  <c r="G1253" i="1"/>
  <c r="H1253" i="1"/>
  <c r="I1253" i="1"/>
  <c r="K1253" i="1"/>
  <c r="G1254" i="1"/>
  <c r="H1254" i="1"/>
  <c r="I1254" i="1"/>
  <c r="K1254" i="1"/>
  <c r="G1255" i="1"/>
  <c r="H1255" i="1"/>
  <c r="I1255" i="1"/>
  <c r="K1255" i="1"/>
  <c r="G1256" i="1"/>
  <c r="H1256" i="1"/>
  <c r="I1256" i="1"/>
  <c r="K1256" i="1"/>
  <c r="G1257" i="1"/>
  <c r="H1257" i="1"/>
  <c r="I1257" i="1"/>
  <c r="K1257" i="1"/>
  <c r="G1258" i="1"/>
  <c r="H1258" i="1"/>
  <c r="I1258" i="1"/>
  <c r="K1258" i="1"/>
  <c r="G1259" i="1"/>
  <c r="H1259" i="1"/>
  <c r="I1259" i="1"/>
  <c r="K1259" i="1"/>
  <c r="G1260" i="1"/>
  <c r="H1260" i="1"/>
  <c r="I1260" i="1"/>
  <c r="K1260" i="1"/>
  <c r="G1261" i="1"/>
  <c r="H1261" i="1"/>
  <c r="I1261" i="1"/>
  <c r="K1261" i="1"/>
  <c r="G1262" i="1"/>
  <c r="H1262" i="1"/>
  <c r="I1262" i="1"/>
  <c r="K1262" i="1"/>
  <c r="G1263" i="1"/>
  <c r="H1263" i="1"/>
  <c r="I1263" i="1"/>
  <c r="K1263" i="1"/>
  <c r="G1264" i="1"/>
  <c r="H1264" i="1"/>
  <c r="I1264" i="1"/>
  <c r="K1264" i="1"/>
  <c r="G1265" i="1"/>
  <c r="H1265" i="1"/>
  <c r="I1265" i="1"/>
  <c r="K1265" i="1"/>
  <c r="G1266" i="1"/>
  <c r="H1266" i="1"/>
  <c r="I1266" i="1"/>
  <c r="K1266" i="1"/>
  <c r="G1267" i="1"/>
  <c r="H1267" i="1"/>
  <c r="I1267" i="1"/>
  <c r="K1267" i="1"/>
  <c r="G1268" i="1"/>
  <c r="H1268" i="1"/>
  <c r="I1268" i="1"/>
  <c r="K1268" i="1"/>
  <c r="G1269" i="1"/>
  <c r="H1269" i="1"/>
  <c r="I1269" i="1"/>
  <c r="K1269" i="1"/>
  <c r="G1270" i="1"/>
  <c r="H1270" i="1"/>
  <c r="I1270" i="1"/>
  <c r="K1270" i="1"/>
  <c r="G1271" i="1"/>
  <c r="H1271" i="1"/>
  <c r="I1271" i="1"/>
  <c r="K1271" i="1"/>
  <c r="G1272" i="1"/>
  <c r="H1272" i="1"/>
  <c r="I1272" i="1"/>
  <c r="K1272" i="1"/>
  <c r="G1273" i="1"/>
  <c r="H1273" i="1"/>
  <c r="I1273" i="1"/>
  <c r="K1273" i="1"/>
  <c r="G1274" i="1"/>
  <c r="H1274" i="1"/>
  <c r="I1274" i="1"/>
  <c r="K1274" i="1"/>
  <c r="G1275" i="1"/>
  <c r="H1275" i="1"/>
  <c r="I1275" i="1"/>
  <c r="K1275" i="1"/>
  <c r="G1276" i="1"/>
  <c r="H1276" i="1"/>
  <c r="I1276" i="1"/>
  <c r="K1276" i="1"/>
  <c r="G1277" i="1"/>
  <c r="H1277" i="1"/>
  <c r="I1277" i="1"/>
  <c r="K1277" i="1"/>
  <c r="G1278" i="1"/>
  <c r="H1278" i="1"/>
  <c r="I1278" i="1"/>
  <c r="K1278" i="1"/>
  <c r="G1279" i="1"/>
  <c r="H1279" i="1"/>
  <c r="I1279" i="1"/>
  <c r="K1279" i="1"/>
  <c r="G1280" i="1"/>
  <c r="H1280" i="1"/>
  <c r="I1280" i="1"/>
  <c r="K1280" i="1"/>
  <c r="G1281" i="1"/>
  <c r="H1281" i="1"/>
  <c r="I1281" i="1"/>
  <c r="K1281" i="1"/>
  <c r="G1282" i="1"/>
  <c r="H1282" i="1"/>
  <c r="I1282" i="1"/>
  <c r="K1282" i="1"/>
  <c r="G1283" i="1"/>
  <c r="H1283" i="1"/>
  <c r="I1283" i="1"/>
  <c r="K1283" i="1"/>
  <c r="G1284" i="1"/>
  <c r="H1284" i="1"/>
  <c r="I1284" i="1"/>
  <c r="K1284" i="1"/>
  <c r="G1285" i="1"/>
  <c r="H1285" i="1"/>
  <c r="I1285" i="1"/>
  <c r="K1285" i="1"/>
  <c r="G1286" i="1"/>
  <c r="H1286" i="1"/>
  <c r="I1286" i="1"/>
  <c r="K1286" i="1"/>
  <c r="G1287" i="1"/>
  <c r="H1287" i="1"/>
  <c r="I1287" i="1"/>
  <c r="K1287" i="1"/>
  <c r="G1288" i="1"/>
  <c r="H1288" i="1"/>
  <c r="I1288" i="1"/>
  <c r="K1288" i="1"/>
  <c r="G1289" i="1"/>
  <c r="H1289" i="1"/>
  <c r="I1289" i="1"/>
  <c r="K1289" i="1"/>
  <c r="G1290" i="1"/>
  <c r="H1290" i="1"/>
  <c r="I1290" i="1"/>
  <c r="K1290" i="1"/>
  <c r="G1291" i="1"/>
  <c r="H1291" i="1"/>
  <c r="I1291" i="1"/>
  <c r="K1291" i="1"/>
  <c r="G1292" i="1"/>
  <c r="H1292" i="1"/>
  <c r="I1292" i="1"/>
  <c r="K1292" i="1"/>
  <c r="G1293" i="1"/>
  <c r="H1293" i="1"/>
  <c r="I1293" i="1"/>
  <c r="K1293" i="1"/>
  <c r="G1294" i="1"/>
  <c r="H1294" i="1"/>
  <c r="I1294" i="1"/>
  <c r="K1294" i="1"/>
  <c r="G1295" i="1"/>
  <c r="H1295" i="1"/>
  <c r="I1295" i="1"/>
  <c r="K1295" i="1"/>
  <c r="G1296" i="1"/>
  <c r="H1296" i="1"/>
  <c r="I1296" i="1"/>
  <c r="K1296" i="1"/>
  <c r="G1297" i="1"/>
  <c r="H1297" i="1"/>
  <c r="I1297" i="1"/>
  <c r="K1297" i="1"/>
  <c r="G1298" i="1"/>
  <c r="H1298" i="1"/>
  <c r="I1298" i="1"/>
  <c r="K1298" i="1"/>
  <c r="G1299" i="1"/>
  <c r="H1299" i="1"/>
  <c r="I1299" i="1"/>
  <c r="K1299" i="1"/>
  <c r="G1300" i="1"/>
  <c r="H1300" i="1"/>
  <c r="I1300" i="1"/>
  <c r="K1300" i="1"/>
  <c r="G1301" i="1"/>
  <c r="H1301" i="1"/>
  <c r="I1301" i="1"/>
  <c r="K1301" i="1"/>
  <c r="G1302" i="1"/>
  <c r="H1302" i="1"/>
  <c r="I1302" i="1"/>
  <c r="K1302" i="1"/>
  <c r="G1303" i="1"/>
  <c r="H1303" i="1"/>
  <c r="I1303" i="1"/>
  <c r="K1303" i="1"/>
  <c r="G1304" i="1"/>
  <c r="H1304" i="1"/>
  <c r="I1304" i="1"/>
  <c r="K1304" i="1"/>
  <c r="G1305" i="1"/>
  <c r="H1305" i="1"/>
  <c r="I1305" i="1"/>
  <c r="K1305" i="1"/>
  <c r="G1306" i="1"/>
  <c r="H1306" i="1"/>
  <c r="I1306" i="1"/>
  <c r="K1306" i="1"/>
  <c r="G1307" i="1"/>
  <c r="H1307" i="1"/>
  <c r="I1307" i="1"/>
  <c r="K1307" i="1"/>
  <c r="G1308" i="1"/>
  <c r="H1308" i="1"/>
  <c r="I1308" i="1"/>
  <c r="K1308" i="1"/>
  <c r="G1309" i="1"/>
  <c r="H1309" i="1"/>
  <c r="I1309" i="1"/>
  <c r="K1309" i="1"/>
  <c r="G1310" i="1"/>
  <c r="H1310" i="1"/>
  <c r="I1310" i="1"/>
  <c r="K1310" i="1"/>
  <c r="G1311" i="1"/>
  <c r="H1311" i="1"/>
  <c r="I1311" i="1"/>
  <c r="K1311" i="1"/>
  <c r="G1312" i="1"/>
  <c r="H1312" i="1"/>
  <c r="I1312" i="1"/>
  <c r="K1312" i="1"/>
  <c r="G1313" i="1"/>
  <c r="H1313" i="1"/>
  <c r="I1313" i="1"/>
  <c r="K1313" i="1"/>
  <c r="G1314" i="1"/>
  <c r="H1314" i="1"/>
  <c r="I1314" i="1"/>
  <c r="K1314" i="1"/>
  <c r="G1315" i="1"/>
  <c r="H1315" i="1"/>
  <c r="I1315" i="1"/>
  <c r="K1315" i="1"/>
  <c r="G1316" i="1"/>
  <c r="H1316" i="1"/>
  <c r="I1316" i="1"/>
  <c r="K1316" i="1"/>
  <c r="G1317" i="1"/>
  <c r="H1317" i="1"/>
  <c r="I1317" i="1"/>
  <c r="K1317" i="1"/>
  <c r="G1318" i="1"/>
  <c r="H1318" i="1"/>
  <c r="I1318" i="1"/>
  <c r="K1318" i="1"/>
  <c r="G1319" i="1"/>
  <c r="H1319" i="1"/>
  <c r="I1319" i="1"/>
  <c r="K1319" i="1"/>
  <c r="G1320" i="1"/>
  <c r="H1320" i="1"/>
  <c r="I1320" i="1"/>
  <c r="K1320" i="1"/>
  <c r="G1321" i="1"/>
  <c r="H1321" i="1"/>
  <c r="I1321" i="1"/>
  <c r="K1321" i="1"/>
  <c r="G1322" i="1"/>
  <c r="H1322" i="1"/>
  <c r="I1322" i="1"/>
  <c r="K1322" i="1"/>
  <c r="G1323" i="1"/>
  <c r="H1323" i="1"/>
  <c r="I1323" i="1"/>
  <c r="K1323" i="1"/>
  <c r="G1324" i="1"/>
  <c r="H1324" i="1"/>
  <c r="I1324" i="1"/>
  <c r="K1324" i="1"/>
  <c r="G1325" i="1"/>
  <c r="H1325" i="1"/>
  <c r="I1325" i="1"/>
  <c r="K1325" i="1"/>
  <c r="G1326" i="1"/>
  <c r="H1326" i="1"/>
  <c r="I1326" i="1"/>
  <c r="K1326" i="1"/>
  <c r="G1327" i="1"/>
  <c r="H1327" i="1"/>
  <c r="I1327" i="1"/>
  <c r="K1327" i="1"/>
  <c r="G1328" i="1"/>
  <c r="H1328" i="1"/>
  <c r="I1328" i="1"/>
  <c r="K1328" i="1"/>
  <c r="G1329" i="1"/>
  <c r="H1329" i="1"/>
  <c r="I1329" i="1"/>
  <c r="K1329" i="1"/>
  <c r="G1330" i="1"/>
  <c r="H1330" i="1"/>
  <c r="I1330" i="1"/>
  <c r="K1330" i="1"/>
  <c r="G1331" i="1"/>
  <c r="H1331" i="1"/>
  <c r="I1331" i="1"/>
  <c r="K1331" i="1"/>
  <c r="G1332" i="1"/>
  <c r="H1332" i="1"/>
  <c r="I1332" i="1"/>
  <c r="K1332" i="1"/>
  <c r="G1333" i="1"/>
  <c r="H1333" i="1"/>
  <c r="I1333" i="1"/>
  <c r="K1333" i="1"/>
  <c r="G1334" i="1"/>
  <c r="H1334" i="1"/>
  <c r="I1334" i="1"/>
  <c r="K1334" i="1"/>
  <c r="G1335" i="1"/>
  <c r="H1335" i="1"/>
  <c r="I1335" i="1"/>
  <c r="K1335" i="1"/>
  <c r="G1336" i="1"/>
  <c r="H1336" i="1"/>
  <c r="I1336" i="1"/>
  <c r="K1336" i="1"/>
  <c r="G1337" i="1"/>
  <c r="H1337" i="1"/>
  <c r="I1337" i="1"/>
  <c r="K1337" i="1"/>
  <c r="G1338" i="1"/>
  <c r="H1338" i="1"/>
  <c r="I1338" i="1"/>
  <c r="K1338" i="1"/>
  <c r="G1339" i="1"/>
  <c r="H1339" i="1"/>
  <c r="I1339" i="1"/>
  <c r="K1339" i="1"/>
  <c r="G1340" i="1"/>
  <c r="H1340" i="1"/>
  <c r="I1340" i="1"/>
  <c r="K1340" i="1"/>
  <c r="G1341" i="1"/>
  <c r="H1341" i="1"/>
  <c r="I1341" i="1"/>
  <c r="K1341" i="1"/>
  <c r="G1342" i="1"/>
  <c r="H1342" i="1"/>
  <c r="I1342" i="1"/>
  <c r="K1342" i="1"/>
  <c r="G1343" i="1"/>
  <c r="H1343" i="1"/>
  <c r="I1343" i="1"/>
  <c r="K1343" i="1"/>
  <c r="G1344" i="1"/>
  <c r="H1344" i="1"/>
  <c r="I1344" i="1"/>
  <c r="K1344" i="1"/>
  <c r="G1345" i="1"/>
  <c r="H1345" i="1"/>
  <c r="I1345" i="1"/>
  <c r="K1345" i="1"/>
  <c r="G1346" i="1"/>
  <c r="H1346" i="1"/>
  <c r="I1346" i="1"/>
  <c r="K1346" i="1"/>
  <c r="G1347" i="1"/>
  <c r="H1347" i="1"/>
  <c r="I1347" i="1"/>
  <c r="K1347" i="1"/>
  <c r="G1348" i="1"/>
  <c r="H1348" i="1"/>
  <c r="I1348" i="1"/>
  <c r="K1348" i="1"/>
  <c r="G1349" i="1"/>
  <c r="H1349" i="1"/>
  <c r="I1349" i="1"/>
  <c r="K1349" i="1"/>
  <c r="G1350" i="1"/>
  <c r="H1350" i="1"/>
  <c r="I1350" i="1"/>
  <c r="K1350" i="1"/>
  <c r="G1351" i="1"/>
  <c r="H1351" i="1"/>
  <c r="I1351" i="1"/>
  <c r="K1351" i="1"/>
  <c r="G1352" i="1"/>
  <c r="H1352" i="1"/>
  <c r="I1352" i="1"/>
  <c r="K1352" i="1"/>
  <c r="G1353" i="1"/>
  <c r="H1353" i="1"/>
  <c r="I1353" i="1"/>
  <c r="K1353" i="1"/>
  <c r="G1354" i="1"/>
  <c r="H1354" i="1"/>
  <c r="I1354" i="1"/>
  <c r="K1354" i="1"/>
  <c r="G1355" i="1"/>
  <c r="H1355" i="1"/>
  <c r="I1355" i="1"/>
  <c r="K1355" i="1"/>
  <c r="G1356" i="1"/>
  <c r="H1356" i="1"/>
  <c r="I1356" i="1"/>
  <c r="K1356" i="1"/>
  <c r="G1357" i="1"/>
  <c r="H1357" i="1"/>
  <c r="I1357" i="1"/>
  <c r="K1357" i="1"/>
  <c r="G1358" i="1"/>
  <c r="H1358" i="1"/>
  <c r="I1358" i="1"/>
  <c r="K1358" i="1"/>
  <c r="G1359" i="1"/>
  <c r="H1359" i="1"/>
  <c r="I1359" i="1"/>
  <c r="K1359" i="1"/>
  <c r="G1360" i="1"/>
  <c r="H1360" i="1"/>
  <c r="I1360" i="1"/>
  <c r="K1360" i="1"/>
  <c r="G1361" i="1"/>
  <c r="H1361" i="1"/>
  <c r="I1361" i="1"/>
  <c r="K1361" i="1"/>
  <c r="G1362" i="1"/>
  <c r="H1362" i="1"/>
  <c r="I1362" i="1"/>
  <c r="K1362" i="1"/>
  <c r="G1363" i="1"/>
  <c r="H1363" i="1"/>
  <c r="I1363" i="1"/>
  <c r="K1363" i="1"/>
  <c r="G1364" i="1"/>
  <c r="H1364" i="1"/>
  <c r="I1364" i="1"/>
  <c r="K1364" i="1"/>
  <c r="G1365" i="1"/>
  <c r="H1365" i="1"/>
  <c r="I1365" i="1"/>
  <c r="K1365" i="1"/>
  <c r="G1366" i="1"/>
  <c r="H1366" i="1"/>
  <c r="I1366" i="1"/>
  <c r="K1366" i="1"/>
  <c r="G1367" i="1"/>
  <c r="H1367" i="1"/>
  <c r="I1367" i="1"/>
  <c r="K1367" i="1"/>
  <c r="G1368" i="1"/>
  <c r="H1368" i="1"/>
  <c r="I1368" i="1"/>
  <c r="K1368" i="1"/>
  <c r="G1369" i="1"/>
  <c r="H1369" i="1"/>
  <c r="I1369" i="1"/>
  <c r="K1369" i="1"/>
  <c r="G1370" i="1"/>
  <c r="H1370" i="1"/>
  <c r="I1370" i="1"/>
  <c r="K1370" i="1"/>
  <c r="G1371" i="1"/>
  <c r="H1371" i="1"/>
  <c r="I1371" i="1"/>
  <c r="K1371" i="1"/>
  <c r="G1372" i="1"/>
  <c r="H1372" i="1"/>
  <c r="I1372" i="1"/>
  <c r="K1372" i="1"/>
  <c r="G1373" i="1"/>
  <c r="H1373" i="1"/>
  <c r="I1373" i="1"/>
  <c r="K1373" i="1"/>
  <c r="G1374" i="1"/>
  <c r="H1374" i="1"/>
  <c r="I1374" i="1"/>
  <c r="K1374" i="1"/>
  <c r="G1375" i="1"/>
  <c r="H1375" i="1"/>
  <c r="I1375" i="1"/>
  <c r="K1375" i="1"/>
  <c r="G1376" i="1"/>
  <c r="H1376" i="1"/>
  <c r="I1376" i="1"/>
  <c r="K1376" i="1"/>
  <c r="G1377" i="1"/>
  <c r="H1377" i="1"/>
  <c r="I1377" i="1"/>
  <c r="K1377" i="1"/>
  <c r="G1378" i="1"/>
  <c r="H1378" i="1"/>
  <c r="I1378" i="1"/>
  <c r="K1378" i="1"/>
  <c r="G1379" i="1"/>
  <c r="H1379" i="1"/>
  <c r="I1379" i="1"/>
  <c r="K1379" i="1"/>
  <c r="G1380" i="1"/>
  <c r="H1380" i="1"/>
  <c r="I1380" i="1"/>
  <c r="K1380" i="1"/>
  <c r="G1381" i="1"/>
  <c r="H1381" i="1"/>
  <c r="I1381" i="1"/>
  <c r="K1381" i="1"/>
  <c r="G1382" i="1"/>
  <c r="H1382" i="1"/>
  <c r="I1382" i="1"/>
  <c r="K1382" i="1"/>
  <c r="G1383" i="1"/>
  <c r="H1383" i="1"/>
  <c r="I1383" i="1"/>
  <c r="K1383" i="1"/>
  <c r="G1384" i="1"/>
  <c r="H1384" i="1"/>
  <c r="I1384" i="1"/>
  <c r="K1384" i="1"/>
  <c r="G1385" i="1"/>
  <c r="H1385" i="1"/>
  <c r="I1385" i="1"/>
  <c r="K1385" i="1"/>
  <c r="G1386" i="1"/>
  <c r="H1386" i="1"/>
  <c r="I1386" i="1"/>
  <c r="K1386" i="1"/>
  <c r="G1387" i="1"/>
  <c r="H1387" i="1"/>
  <c r="I1387" i="1"/>
  <c r="K1387" i="1"/>
  <c r="G1388" i="1"/>
  <c r="H1388" i="1"/>
  <c r="I1388" i="1"/>
  <c r="K1388" i="1"/>
  <c r="G1389" i="1"/>
  <c r="H1389" i="1"/>
  <c r="I1389" i="1"/>
  <c r="K1389" i="1"/>
  <c r="G1390" i="1"/>
  <c r="H1390" i="1"/>
  <c r="I1390" i="1"/>
  <c r="K1390" i="1"/>
  <c r="G1391" i="1"/>
  <c r="H1391" i="1"/>
  <c r="I1391" i="1"/>
  <c r="K1391" i="1"/>
  <c r="G1392" i="1"/>
  <c r="H1392" i="1"/>
  <c r="I1392" i="1"/>
  <c r="K1392" i="1"/>
  <c r="G1393" i="1"/>
  <c r="H1393" i="1"/>
  <c r="I1393" i="1"/>
  <c r="K1393" i="1"/>
  <c r="G1394" i="1"/>
  <c r="H1394" i="1"/>
  <c r="I1394" i="1"/>
  <c r="K1394" i="1"/>
  <c r="G1395" i="1"/>
  <c r="H1395" i="1"/>
  <c r="I1395" i="1"/>
  <c r="K1395" i="1"/>
  <c r="G1396" i="1"/>
  <c r="H1396" i="1"/>
  <c r="I1396" i="1"/>
  <c r="K1396" i="1"/>
  <c r="G1397" i="1"/>
  <c r="H1397" i="1"/>
  <c r="I1397" i="1"/>
  <c r="K1397" i="1"/>
  <c r="G1398" i="1"/>
  <c r="H1398" i="1"/>
  <c r="I1398" i="1"/>
  <c r="K1398" i="1"/>
  <c r="G1399" i="1"/>
  <c r="H1399" i="1"/>
  <c r="I1399" i="1"/>
  <c r="K1399" i="1"/>
  <c r="G1400" i="1"/>
  <c r="H1400" i="1"/>
  <c r="I1400" i="1"/>
  <c r="K1400" i="1"/>
  <c r="G1401" i="1"/>
  <c r="H1401" i="1"/>
  <c r="I1401" i="1"/>
  <c r="K1401" i="1"/>
  <c r="G1402" i="1"/>
  <c r="H1402" i="1"/>
  <c r="I1402" i="1"/>
  <c r="K1402" i="1"/>
  <c r="G1403" i="1"/>
  <c r="H1403" i="1"/>
  <c r="I1403" i="1"/>
  <c r="K1403" i="1"/>
  <c r="G1404" i="1"/>
  <c r="H1404" i="1"/>
  <c r="I1404" i="1"/>
  <c r="K1404" i="1"/>
  <c r="G1405" i="1"/>
  <c r="H1405" i="1"/>
  <c r="I1405" i="1"/>
  <c r="K1405" i="1"/>
  <c r="G1406" i="1"/>
  <c r="H1406" i="1"/>
  <c r="I1406" i="1"/>
  <c r="K1406" i="1"/>
  <c r="G1407" i="1"/>
  <c r="H1407" i="1"/>
  <c r="I1407" i="1"/>
  <c r="K1407" i="1"/>
  <c r="G1408" i="1"/>
  <c r="H1408" i="1"/>
  <c r="I1408" i="1"/>
  <c r="K1408" i="1"/>
  <c r="G1409" i="1"/>
  <c r="H1409" i="1"/>
  <c r="I1409" i="1"/>
  <c r="K1409" i="1"/>
  <c r="G1410" i="1"/>
  <c r="H1410" i="1"/>
  <c r="I1410" i="1"/>
  <c r="K1410" i="1"/>
  <c r="G1411" i="1"/>
  <c r="H1411" i="1"/>
  <c r="I1411" i="1"/>
  <c r="K1411" i="1"/>
  <c r="G1412" i="1"/>
  <c r="H1412" i="1"/>
  <c r="I1412" i="1"/>
  <c r="K1412" i="1"/>
  <c r="G1413" i="1"/>
  <c r="H1413" i="1"/>
  <c r="I1413" i="1"/>
  <c r="K1413" i="1"/>
  <c r="G1414" i="1"/>
  <c r="H1414" i="1"/>
  <c r="I1414" i="1"/>
  <c r="K1414" i="1"/>
  <c r="G1415" i="1"/>
  <c r="H1415" i="1"/>
  <c r="I1415" i="1"/>
  <c r="K1415" i="1"/>
  <c r="G1416" i="1"/>
  <c r="H1416" i="1"/>
  <c r="I1416" i="1"/>
  <c r="K1416" i="1"/>
  <c r="G1417" i="1"/>
  <c r="H1417" i="1"/>
  <c r="I1417" i="1"/>
  <c r="K1417" i="1"/>
  <c r="G1418" i="1"/>
  <c r="H1418" i="1"/>
  <c r="I1418" i="1"/>
  <c r="K1418" i="1"/>
  <c r="G1419" i="1"/>
  <c r="H1419" i="1"/>
  <c r="I1419" i="1"/>
  <c r="K1419" i="1"/>
  <c r="G1420" i="1"/>
  <c r="H1420" i="1"/>
  <c r="I1420" i="1"/>
  <c r="K1420" i="1"/>
  <c r="G1421" i="1"/>
  <c r="H1421" i="1"/>
  <c r="I1421" i="1"/>
  <c r="J1421" i="1"/>
  <c r="K1421" i="1"/>
  <c r="G1422" i="1"/>
  <c r="H1422" i="1"/>
  <c r="I1422" i="1"/>
  <c r="J1422" i="1"/>
  <c r="K1422" i="1"/>
  <c r="G1423" i="1"/>
  <c r="H1423" i="1"/>
  <c r="I1423" i="1"/>
  <c r="J1423" i="1"/>
  <c r="K1423" i="1"/>
  <c r="G1424" i="1"/>
  <c r="H1424" i="1"/>
  <c r="I1424" i="1"/>
  <c r="J1424" i="1"/>
  <c r="K1424" i="1"/>
  <c r="K2" i="1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2" i="7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2" i="4"/>
  <c r="H2" i="1"/>
  <c r="G2" i="1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G109" i="6"/>
  <c r="G79" i="6"/>
  <c r="G86" i="6"/>
  <c r="G87" i="6"/>
  <c r="G80" i="6"/>
  <c r="G90" i="6"/>
  <c r="G125" i="6"/>
  <c r="G111" i="6"/>
  <c r="G129" i="6"/>
  <c r="G117" i="6"/>
  <c r="G126" i="6"/>
  <c r="G107" i="6"/>
  <c r="G127" i="6"/>
  <c r="G110" i="6"/>
  <c r="G91" i="6"/>
  <c r="G124" i="6"/>
  <c r="G103" i="6"/>
  <c r="G85" i="6"/>
  <c r="G130" i="6"/>
  <c r="G162" i="6"/>
  <c r="G115" i="6"/>
  <c r="G112" i="6"/>
  <c r="G116" i="6"/>
  <c r="G123" i="6"/>
  <c r="G142" i="6"/>
  <c r="G138" i="6"/>
  <c r="G122" i="6"/>
  <c r="G121" i="6"/>
  <c r="G132" i="6"/>
  <c r="G113" i="6"/>
  <c r="G140" i="6"/>
  <c r="G136" i="6"/>
  <c r="G131" i="6"/>
  <c r="G153" i="6"/>
  <c r="G114" i="6"/>
  <c r="G149" i="6"/>
  <c r="G148" i="6"/>
  <c r="G139" i="6"/>
  <c r="G143" i="6"/>
  <c r="G154" i="6"/>
  <c r="G137" i="6"/>
  <c r="G133" i="6"/>
  <c r="G134" i="6"/>
  <c r="G144" i="6"/>
  <c r="G188" i="6"/>
  <c r="G145" i="6"/>
  <c r="G147" i="6"/>
  <c r="G118" i="6"/>
  <c r="G156" i="6"/>
  <c r="G146" i="6"/>
  <c r="G155" i="6"/>
  <c r="G174" i="6"/>
  <c r="G120" i="6"/>
  <c r="G195" i="6"/>
  <c r="G180" i="6"/>
  <c r="G175" i="6"/>
  <c r="G189" i="6"/>
  <c r="G172" i="6"/>
  <c r="G151" i="6"/>
  <c r="G159" i="6"/>
  <c r="G160" i="6"/>
  <c r="G176" i="6"/>
  <c r="G165" i="6"/>
  <c r="G170" i="6"/>
  <c r="G158" i="6"/>
  <c r="G157" i="6"/>
  <c r="G135" i="6"/>
  <c r="G152" i="6"/>
  <c r="G166" i="6"/>
  <c r="G178" i="6"/>
  <c r="G171" i="6"/>
  <c r="G150" i="6"/>
  <c r="G168" i="6"/>
  <c r="G161" i="6"/>
  <c r="G163" i="6"/>
  <c r="G164" i="6"/>
  <c r="G141" i="6"/>
  <c r="G198" i="6"/>
  <c r="G210" i="6"/>
  <c r="G167" i="6"/>
  <c r="G119" i="6"/>
  <c r="G177" i="6"/>
  <c r="G205" i="6"/>
  <c r="G204" i="6"/>
  <c r="G208" i="6"/>
  <c r="G221" i="6"/>
  <c r="G169" i="6"/>
  <c r="G182" i="6"/>
  <c r="G194" i="6"/>
  <c r="G190" i="6"/>
  <c r="G236" i="6"/>
  <c r="G202" i="6"/>
  <c r="G207" i="6"/>
  <c r="G179" i="6"/>
  <c r="G181" i="6"/>
  <c r="G211" i="6"/>
  <c r="G228" i="6"/>
  <c r="G203" i="6"/>
  <c r="G216" i="6"/>
  <c r="G187" i="6"/>
  <c r="G199" i="6"/>
  <c r="G186" i="6"/>
  <c r="G209" i="6"/>
  <c r="G237" i="6"/>
  <c r="G252" i="6"/>
  <c r="G200" i="6"/>
  <c r="G191" i="6"/>
  <c r="G247" i="6"/>
  <c r="G241" i="6"/>
  <c r="G215" i="6"/>
  <c r="G213" i="6"/>
  <c r="G217" i="6"/>
  <c r="G197" i="6"/>
  <c r="G192" i="6"/>
  <c r="G183" i="6"/>
  <c r="G214" i="6"/>
  <c r="G240" i="6"/>
  <c r="G238" i="6"/>
  <c r="G201" i="6"/>
  <c r="G224" i="6"/>
  <c r="G225" i="6"/>
  <c r="G184" i="6"/>
  <c r="G185" i="6"/>
  <c r="G206" i="6"/>
  <c r="G173" i="6"/>
  <c r="G193" i="6"/>
  <c r="G267" i="6"/>
  <c r="G249" i="6"/>
  <c r="G251" i="6"/>
  <c r="G223" i="6"/>
  <c r="G219" i="6"/>
  <c r="G255" i="6"/>
  <c r="G100" i="6"/>
  <c r="G227" i="6"/>
  <c r="G259" i="6"/>
  <c r="G220" i="6"/>
  <c r="G196" i="6"/>
  <c r="G231" i="6"/>
  <c r="G258" i="6"/>
  <c r="G250" i="6"/>
  <c r="G245" i="6"/>
  <c r="G266" i="6"/>
  <c r="G3" i="6"/>
  <c r="G4" i="6"/>
  <c r="G6" i="6"/>
  <c r="G7" i="6"/>
  <c r="G17" i="6"/>
  <c r="G14" i="6"/>
  <c r="G42" i="6"/>
  <c r="G30" i="6"/>
  <c r="G35" i="6"/>
  <c r="G46" i="6"/>
  <c r="G5" i="6"/>
  <c r="G44" i="6"/>
  <c r="G55" i="6"/>
  <c r="G36" i="6"/>
  <c r="G9" i="6"/>
  <c r="G25" i="6"/>
  <c r="G29" i="6"/>
  <c r="G8" i="6"/>
  <c r="G43" i="6"/>
  <c r="G10" i="6"/>
  <c r="G54" i="6"/>
  <c r="G13" i="6"/>
  <c r="G11" i="6"/>
  <c r="G28" i="6"/>
  <c r="G31" i="6"/>
  <c r="G32" i="6"/>
  <c r="G12" i="6"/>
  <c r="G15" i="6"/>
  <c r="G19" i="6"/>
  <c r="G24" i="6"/>
  <c r="G26" i="6"/>
  <c r="G37" i="6"/>
  <c r="G47" i="6"/>
  <c r="G49" i="6"/>
  <c r="G21" i="6"/>
  <c r="G27" i="6"/>
  <c r="G48" i="6"/>
  <c r="G45" i="6"/>
  <c r="G52" i="6"/>
  <c r="G20" i="6"/>
  <c r="G18" i="6"/>
  <c r="G16" i="6"/>
  <c r="G34" i="6"/>
  <c r="G33" i="6"/>
  <c r="G57" i="6"/>
  <c r="G50" i="6"/>
  <c r="G39" i="6"/>
  <c r="G65" i="6"/>
  <c r="G64" i="6"/>
  <c r="G51" i="6"/>
  <c r="G81" i="6"/>
  <c r="G22" i="6"/>
  <c r="G38" i="6"/>
  <c r="G41" i="6"/>
  <c r="G23" i="6"/>
  <c r="G2" i="6"/>
  <c r="G268" i="6"/>
  <c r="G269" i="6"/>
  <c r="G40" i="6"/>
  <c r="G53" i="6"/>
  <c r="G58" i="6"/>
  <c r="G56" i="6"/>
  <c r="G59" i="6"/>
  <c r="G63" i="6"/>
  <c r="G60" i="6"/>
  <c r="G66" i="6"/>
  <c r="G62" i="6"/>
  <c r="G61" i="6"/>
  <c r="G67" i="6"/>
  <c r="G68" i="6"/>
  <c r="G72" i="6"/>
  <c r="G75" i="6"/>
  <c r="G69" i="6"/>
  <c r="G70" i="6"/>
  <c r="G74" i="6"/>
  <c r="G73" i="6"/>
  <c r="G83" i="6"/>
  <c r="G88" i="6"/>
  <c r="G84" i="6"/>
  <c r="G78" i="6"/>
  <c r="G82" i="6"/>
  <c r="G76" i="6"/>
  <c r="G77" i="6"/>
  <c r="G105" i="6"/>
  <c r="G92" i="6"/>
  <c r="G89" i="6"/>
  <c r="G71" i="6"/>
  <c r="G106" i="6"/>
  <c r="G93" i="6"/>
  <c r="G94" i="6"/>
  <c r="G95" i="6"/>
  <c r="G97" i="6"/>
  <c r="G102" i="6"/>
  <c r="G96" i="6"/>
  <c r="G98" i="6"/>
  <c r="G99" i="6"/>
  <c r="G101" i="6"/>
  <c r="G108" i="6"/>
  <c r="G128" i="6"/>
  <c r="G226" i="6"/>
  <c r="G230" i="6"/>
  <c r="G218" i="6"/>
  <c r="G212" i="6"/>
  <c r="G264" i="6"/>
  <c r="G229" i="6"/>
  <c r="G232" i="6"/>
  <c r="G257" i="6"/>
  <c r="G234" i="6"/>
  <c r="G256" i="6"/>
  <c r="G242" i="6"/>
  <c r="G239" i="6"/>
  <c r="G235" i="6"/>
  <c r="G246" i="6"/>
  <c r="G265" i="6"/>
  <c r="G261" i="6"/>
  <c r="G243" i="6"/>
  <c r="G244" i="6"/>
  <c r="G233" i="6"/>
  <c r="G222" i="6"/>
  <c r="G254" i="6"/>
  <c r="G248" i="6"/>
  <c r="G263" i="6"/>
  <c r="G253" i="6"/>
  <c r="G260" i="6"/>
  <c r="G262" i="6"/>
  <c r="B1358" i="1" l="1"/>
  <c r="B1385" i="1"/>
  <c r="B1386" i="1"/>
  <c r="B1100" i="1" l="1"/>
  <c r="B1062" i="1"/>
  <c r="B1001" i="1"/>
  <c r="B917" i="1"/>
  <c r="B1092" i="1"/>
  <c r="B853" i="1" l="1"/>
  <c r="B617" i="1" l="1"/>
  <c r="B388" i="1"/>
  <c r="B260" i="1"/>
  <c r="B634" i="1"/>
  <c r="K2" i="4"/>
  <c r="B803" i="1"/>
  <c r="B870" i="1"/>
  <c r="B871" i="1"/>
  <c r="B790" i="1"/>
  <c r="B791" i="1"/>
  <c r="B792" i="1"/>
  <c r="B816" i="1"/>
  <c r="B817" i="1"/>
  <c r="B819" i="1"/>
  <c r="B812" i="1"/>
  <c r="B814" i="1"/>
  <c r="B815" i="1"/>
  <c r="B808" i="1"/>
  <c r="B809" i="1"/>
  <c r="B811" i="1"/>
  <c r="B806" i="1"/>
  <c r="B807" i="1"/>
  <c r="B804" i="1"/>
  <c r="B1282" i="1"/>
  <c r="B852" i="1"/>
  <c r="B1286" i="1"/>
  <c r="B860" i="1"/>
  <c r="B826" i="1"/>
  <c r="B824" i="1"/>
  <c r="B851" i="1"/>
  <c r="B1257" i="1"/>
  <c r="B854" i="1"/>
  <c r="B1029" i="1"/>
  <c r="B919" i="1"/>
  <c r="B1031" i="1"/>
  <c r="B884" i="1"/>
  <c r="B886" i="1"/>
  <c r="B885" i="1"/>
  <c r="B1171" i="1"/>
  <c r="B1172" i="1"/>
  <c r="B1173" i="1"/>
  <c r="B1249" i="1"/>
  <c r="B1251" i="1"/>
  <c r="B1250" i="1"/>
  <c r="B921" i="1"/>
  <c r="B922" i="1"/>
  <c r="B924" i="1"/>
  <c r="B911" i="1"/>
  <c r="B912" i="1"/>
  <c r="B913" i="1"/>
  <c r="B915" i="1"/>
  <c r="B825" i="1"/>
  <c r="B918" i="1"/>
  <c r="B950" i="1"/>
  <c r="B951" i="1"/>
  <c r="B952" i="1"/>
  <c r="B1179" i="1"/>
  <c r="B953" i="1"/>
  <c r="B1183" i="1"/>
  <c r="B984" i="1"/>
  <c r="B990" i="1"/>
  <c r="B983" i="1"/>
  <c r="B1024" i="1"/>
  <c r="B1030" i="1"/>
  <c r="B1026" i="1"/>
  <c r="B1004" i="1"/>
  <c r="B1005" i="1"/>
  <c r="B992" i="1"/>
  <c r="B1052" i="1"/>
  <c r="B1055" i="1"/>
  <c r="B1050" i="1"/>
  <c r="B1038" i="1"/>
  <c r="B1045" i="1"/>
  <c r="B1048" i="1"/>
  <c r="B1035" i="1"/>
  <c r="B1036" i="1"/>
  <c r="B1028" i="1"/>
  <c r="B1022" i="1"/>
  <c r="B1025" i="1"/>
  <c r="B1021" i="1"/>
  <c r="B985" i="1"/>
  <c r="B1058" i="1"/>
  <c r="B1054" i="1"/>
  <c r="B1355" i="1"/>
  <c r="B1053" i="1"/>
  <c r="B1359" i="1"/>
  <c r="B1090" i="1"/>
  <c r="B1103" i="1"/>
  <c r="B1093" i="1"/>
  <c r="B1067" i="1"/>
  <c r="B1069" i="1"/>
  <c r="B1071" i="1"/>
  <c r="B1073" i="1"/>
  <c r="B1074" i="1"/>
  <c r="B1076" i="1"/>
  <c r="B1082" i="1"/>
  <c r="B1084" i="1"/>
  <c r="B1083" i="1"/>
  <c r="B1088" i="1"/>
  <c r="B1104" i="1"/>
  <c r="B1102" i="1"/>
  <c r="B1118" i="1"/>
  <c r="B1120" i="1"/>
  <c r="B1119" i="1"/>
  <c r="B1122" i="1"/>
  <c r="B1125" i="1"/>
  <c r="B1123" i="1"/>
  <c r="B1129" i="1"/>
  <c r="B1130" i="1"/>
  <c r="B1132" i="1"/>
  <c r="B1218" i="1"/>
  <c r="B1219" i="1"/>
  <c r="B1221" i="1"/>
  <c r="B1133" i="1"/>
  <c r="B1387" i="1"/>
  <c r="B1388" i="1"/>
  <c r="B1222" i="1"/>
  <c r="B1224" i="1"/>
  <c r="B1223" i="1"/>
  <c r="B1226" i="1"/>
  <c r="B1227" i="1"/>
  <c r="B1230" i="1"/>
  <c r="B1231" i="1"/>
  <c r="B1233" i="1"/>
  <c r="B1232" i="1"/>
  <c r="B1241" i="1"/>
  <c r="B1243" i="1"/>
  <c r="B1242" i="1"/>
  <c r="B1245" i="1"/>
  <c r="B1247" i="1"/>
  <c r="B1246" i="1"/>
  <c r="B1261" i="1"/>
  <c r="B1260" i="1"/>
  <c r="B1265" i="1"/>
  <c r="B1264" i="1"/>
  <c r="B1268" i="1"/>
  <c r="B1270" i="1"/>
  <c r="B1273" i="1"/>
  <c r="B1272" i="1"/>
  <c r="B1277" i="1"/>
  <c r="B1276" i="1"/>
  <c r="B1281" i="1"/>
  <c r="B1280" i="1"/>
  <c r="B1287" i="1"/>
  <c r="B1285" i="1"/>
  <c r="B1291" i="1"/>
  <c r="B1290" i="1"/>
  <c r="B1295" i="1"/>
  <c r="B1294" i="1"/>
  <c r="B1299" i="1"/>
  <c r="B1298" i="1"/>
  <c r="B1303" i="1"/>
  <c r="B1302" i="1"/>
  <c r="B1307" i="1"/>
  <c r="B1306" i="1"/>
  <c r="B1311" i="1"/>
  <c r="B1310" i="1"/>
  <c r="B1314" i="1"/>
  <c r="B1316" i="1"/>
  <c r="B1319" i="1"/>
  <c r="B1318" i="1"/>
  <c r="B1323" i="1"/>
  <c r="B1321" i="1"/>
  <c r="B1328" i="1"/>
  <c r="B1327" i="1"/>
  <c r="B1332" i="1"/>
  <c r="B1331" i="1"/>
  <c r="B1336" i="1"/>
  <c r="B1335" i="1"/>
  <c r="B1340" i="1"/>
  <c r="B1339" i="1"/>
  <c r="B1344" i="1"/>
  <c r="B1343" i="1"/>
  <c r="B1348" i="1"/>
  <c r="B1347" i="1"/>
  <c r="B1352" i="1"/>
  <c r="B1351" i="1"/>
  <c r="B1357" i="1"/>
  <c r="B1356" i="1"/>
  <c r="B1363" i="1"/>
  <c r="B1362" i="1"/>
  <c r="B1367" i="1"/>
  <c r="B1366" i="1"/>
  <c r="B1371" i="1"/>
  <c r="B1370" i="1"/>
  <c r="B1374" i="1"/>
  <c r="B1376" i="1"/>
  <c r="B1379" i="1"/>
  <c r="B1377" i="1"/>
  <c r="B1383" i="1"/>
  <c r="B1381" i="1"/>
  <c r="B1391" i="1"/>
  <c r="B1395" i="1"/>
  <c r="B1394" i="1"/>
  <c r="B1399" i="1"/>
  <c r="B1398" i="1"/>
  <c r="B1402" i="1"/>
  <c r="B1403" i="1"/>
  <c r="B1408" i="1"/>
  <c r="B1406" i="1"/>
  <c r="B1411" i="1"/>
  <c r="B1412" i="1"/>
  <c r="B1415" i="1"/>
  <c r="B1416" i="1"/>
  <c r="B1419" i="1"/>
  <c r="B1420" i="1"/>
  <c r="B1188" i="1"/>
  <c r="B1189" i="1"/>
  <c r="B1191" i="1"/>
  <c r="B1175" i="1"/>
  <c r="B1176" i="1"/>
  <c r="B1177" i="1"/>
  <c r="B1184" i="1"/>
  <c r="B1185" i="1"/>
  <c r="B1187" i="1"/>
  <c r="B1178" i="1"/>
  <c r="B1181" i="1"/>
  <c r="B1180" i="1"/>
  <c r="B1168" i="1"/>
  <c r="B1170" i="1"/>
  <c r="B1169" i="1"/>
  <c r="B1164" i="1"/>
  <c r="B1165" i="1"/>
  <c r="B1167" i="1"/>
  <c r="B1159" i="1"/>
  <c r="B1161" i="1"/>
  <c r="B1163" i="1"/>
  <c r="B1151" i="1"/>
  <c r="B1152" i="1"/>
  <c r="B1157" i="1"/>
  <c r="B1150" i="1"/>
  <c r="B1148" i="1"/>
  <c r="B1147" i="1"/>
  <c r="B1216" i="1"/>
  <c r="B1214" i="1"/>
  <c r="B1213" i="1"/>
  <c r="B1192" i="1"/>
  <c r="B1195" i="1"/>
  <c r="B1193" i="1"/>
  <c r="B1205" i="1"/>
  <c r="B1206" i="1"/>
  <c r="B1207" i="1"/>
  <c r="B1197" i="1"/>
  <c r="B1199" i="1"/>
  <c r="B1198" i="1"/>
  <c r="B1203" i="1"/>
  <c r="B1202" i="1"/>
  <c r="B1201" i="1"/>
  <c r="B769" i="1"/>
  <c r="B770" i="1"/>
  <c r="B767" i="1"/>
  <c r="I2" i="1"/>
  <c r="G104" i="6"/>
  <c r="H81" i="6" l="1"/>
  <c r="H97" i="6"/>
  <c r="H71" i="6"/>
  <c r="H236" i="6"/>
  <c r="H218" i="6"/>
  <c r="H83" i="6"/>
  <c r="H252" i="6"/>
  <c r="H95" i="6"/>
  <c r="H34" i="6"/>
  <c r="H53" i="6"/>
  <c r="H246" i="6"/>
  <c r="H228" i="6"/>
  <c r="H33" i="6"/>
  <c r="H266" i="6"/>
  <c r="H203" i="6"/>
  <c r="H131" i="6"/>
  <c r="H261" i="6"/>
  <c r="H29" i="6"/>
  <c r="H113" i="6"/>
  <c r="H61" i="6"/>
  <c r="H31" i="6"/>
  <c r="H201" i="6"/>
  <c r="H178" i="6"/>
  <c r="H28" i="6"/>
  <c r="H225" i="6"/>
  <c r="H141" i="6"/>
  <c r="H127" i="6"/>
  <c r="H57" i="6"/>
  <c r="H3" i="6"/>
  <c r="H216" i="6"/>
  <c r="H153" i="6"/>
  <c r="H269" i="6"/>
  <c r="H21" i="6"/>
  <c r="H197" i="6"/>
  <c r="H234" i="6"/>
  <c r="H222" i="6"/>
  <c r="H69" i="6"/>
  <c r="H136" i="6"/>
  <c r="H93" i="6"/>
  <c r="H257" i="6"/>
  <c r="H10" i="6"/>
  <c r="H168" i="6"/>
  <c r="H129" i="6"/>
  <c r="H213" i="6"/>
  <c r="H90" i="6"/>
  <c r="H260" i="6"/>
  <c r="H84" i="6"/>
  <c r="H63" i="6"/>
  <c r="H250" i="6"/>
  <c r="H238" i="6"/>
  <c r="H120" i="6"/>
  <c r="H54" i="6"/>
  <c r="H161" i="6"/>
  <c r="H117" i="6"/>
  <c r="H49" i="6"/>
  <c r="H219" i="6"/>
  <c r="H116" i="6"/>
  <c r="H52" i="6"/>
  <c r="H12" i="6"/>
  <c r="H154" i="6"/>
  <c r="H111" i="6"/>
  <c r="H105" i="6"/>
  <c r="H256" i="6"/>
  <c r="H255" i="6"/>
  <c r="H96" i="6"/>
  <c r="H124" i="6"/>
  <c r="H77" i="6"/>
  <c r="H220" i="6"/>
  <c r="H192" i="6"/>
  <c r="H73" i="6"/>
  <c r="H226" i="6"/>
  <c r="H88" i="6"/>
  <c r="H239" i="6"/>
  <c r="H242" i="6"/>
  <c r="H170" i="6"/>
  <c r="H263" i="6"/>
  <c r="H128" i="6"/>
  <c r="H158" i="6"/>
  <c r="H76" i="6"/>
  <c r="H194" i="6"/>
  <c r="H176" i="6"/>
  <c r="H264" i="6"/>
  <c r="H265" i="6"/>
  <c r="H2" i="6"/>
  <c r="H233" i="6"/>
  <c r="H62" i="6"/>
  <c r="H167" i="6"/>
  <c r="H212" i="6"/>
  <c r="H175" i="6"/>
  <c r="H200" i="6"/>
  <c r="H204" i="6"/>
  <c r="H137" i="6"/>
  <c r="H47" i="6"/>
  <c r="H139" i="6"/>
  <c r="H106" i="6"/>
  <c r="H92" i="6"/>
  <c r="H18" i="6"/>
  <c r="H94" i="6"/>
  <c r="H37" i="6"/>
  <c r="H46" i="6"/>
  <c r="H251" i="6"/>
  <c r="H115" i="6"/>
  <c r="H38" i="6"/>
  <c r="H191" i="6"/>
  <c r="H208" i="6"/>
  <c r="H133" i="6"/>
  <c r="H66" i="6"/>
  <c r="H180" i="6"/>
  <c r="H14" i="6"/>
  <c r="H254" i="6"/>
  <c r="H101" i="6"/>
  <c r="H262" i="6"/>
  <c r="H181" i="6"/>
  <c r="H179" i="6"/>
  <c r="H160" i="6"/>
  <c r="H196" i="6"/>
  <c r="H79" i="6"/>
  <c r="H227" i="6"/>
  <c r="H237" i="6"/>
  <c r="H147" i="6"/>
  <c r="H67" i="6"/>
  <c r="H44" i="6"/>
  <c r="H174" i="6"/>
  <c r="H13" i="6"/>
  <c r="H245" i="6"/>
  <c r="H163" i="6"/>
  <c r="H126" i="6"/>
  <c r="H55" i="6"/>
  <c r="H205" i="6"/>
  <c r="H123" i="6"/>
  <c r="H98" i="6"/>
  <c r="H243" i="6"/>
  <c r="H119" i="6"/>
  <c r="H58" i="6"/>
  <c r="H19" i="6"/>
  <c r="H157" i="6"/>
  <c r="H89" i="6"/>
  <c r="H51" i="6"/>
  <c r="H8" i="6"/>
  <c r="H171" i="6"/>
  <c r="H91" i="6"/>
  <c r="H224" i="6"/>
  <c r="H121" i="6"/>
  <c r="H231" i="6"/>
  <c r="H214" i="6"/>
  <c r="H155" i="6"/>
  <c r="H72" i="6"/>
  <c r="H110" i="6"/>
  <c r="H177" i="6"/>
  <c r="H11" i="6"/>
  <c r="H159" i="6"/>
  <c r="H267" i="6"/>
  <c r="H100" i="6"/>
  <c r="H22" i="6"/>
  <c r="H198" i="6"/>
  <c r="H68" i="6"/>
  <c r="H182" i="6"/>
  <c r="H138" i="6"/>
  <c r="H211" i="6"/>
  <c r="H143" i="6"/>
  <c r="H59" i="6"/>
  <c r="H6" i="6"/>
  <c r="H240" i="6"/>
  <c r="H207" i="6"/>
  <c r="H152" i="6"/>
  <c r="H87" i="6"/>
  <c r="H45" i="6"/>
  <c r="H202" i="6"/>
  <c r="H122" i="6"/>
  <c r="H259" i="6"/>
  <c r="H118" i="6"/>
  <c r="H103" i="6"/>
  <c r="H215" i="6"/>
  <c r="H183" i="6"/>
  <c r="H24" i="6"/>
  <c r="H40" i="6"/>
  <c r="H244" i="6"/>
  <c r="H173" i="6"/>
  <c r="H102" i="6"/>
  <c r="H230" i="6"/>
  <c r="H248" i="6"/>
  <c r="H193" i="6"/>
  <c r="H172" i="6"/>
  <c r="H74" i="6"/>
  <c r="H16" i="6"/>
  <c r="H35" i="6"/>
  <c r="H185" i="6"/>
  <c r="H165" i="6"/>
  <c r="H125" i="6"/>
  <c r="H26" i="6"/>
  <c r="H144" i="6"/>
  <c r="H36" i="6"/>
  <c r="H135" i="6"/>
  <c r="H86" i="6"/>
  <c r="H223" i="6"/>
  <c r="H42" i="6"/>
  <c r="H80" i="6"/>
  <c r="H78" i="6"/>
  <c r="H241" i="6"/>
  <c r="H43" i="6"/>
  <c r="H206" i="6"/>
  <c r="H150" i="6"/>
  <c r="H235" i="6"/>
  <c r="H142" i="6"/>
  <c r="H112" i="6"/>
  <c r="H30" i="6"/>
  <c r="H25" i="6"/>
  <c r="H188" i="6"/>
  <c r="H146" i="6"/>
  <c r="H85" i="6"/>
  <c r="H75" i="6"/>
  <c r="H190" i="6"/>
  <c r="H140" i="6"/>
  <c r="H23" i="6"/>
  <c r="H258" i="6"/>
  <c r="H169" i="6"/>
  <c r="H162" i="6"/>
  <c r="H109" i="6"/>
  <c r="H5" i="6"/>
  <c r="H247" i="6"/>
  <c r="H221" i="6"/>
  <c r="H134" i="6"/>
  <c r="H130" i="6"/>
  <c r="H82" i="6"/>
  <c r="H253" i="6"/>
  <c r="H27" i="6"/>
  <c r="H189" i="6"/>
  <c r="H60" i="6"/>
  <c r="H184" i="6"/>
  <c r="H195" i="6"/>
  <c r="H70" i="6"/>
  <c r="H232" i="6"/>
  <c r="H56" i="6"/>
  <c r="H65" i="6"/>
  <c r="H166" i="6"/>
  <c r="H148" i="6"/>
  <c r="H217" i="6"/>
  <c r="H39" i="6"/>
  <c r="H149" i="6"/>
  <c r="H17" i="6"/>
  <c r="H151" i="6"/>
  <c r="H99" i="6"/>
  <c r="H229" i="6"/>
  <c r="H15" i="6"/>
  <c r="H156" i="6"/>
  <c r="H64" i="6"/>
  <c r="H209" i="6"/>
  <c r="H145" i="6"/>
  <c r="H268" i="6"/>
  <c r="H108" i="6"/>
  <c r="H41" i="6"/>
  <c r="H20" i="6"/>
  <c r="H186" i="6"/>
  <c r="H132" i="6"/>
  <c r="H48" i="6"/>
  <c r="H7" i="6"/>
  <c r="H32" i="6"/>
  <c r="H210" i="6"/>
  <c r="H9" i="6"/>
  <c r="H249" i="6"/>
  <c r="H199" i="6"/>
  <c r="H164" i="6"/>
  <c r="H107" i="6"/>
  <c r="H50" i="6"/>
  <c r="H4" i="6"/>
  <c r="H187" i="6"/>
  <c r="H114" i="6"/>
  <c r="B8" i="1"/>
  <c r="B13" i="1"/>
  <c r="B17" i="1"/>
  <c r="B25" i="1"/>
  <c r="B30" i="1"/>
  <c r="B38" i="1"/>
  <c r="B42" i="1"/>
  <c r="B47" i="1"/>
  <c r="B55" i="1"/>
  <c r="B59" i="1"/>
  <c r="B68" i="1"/>
  <c r="B73" i="1"/>
  <c r="B81" i="1"/>
  <c r="B86" i="1"/>
  <c r="B95" i="1"/>
  <c r="B99" i="1"/>
  <c r="B103" i="1"/>
  <c r="B112" i="1"/>
  <c r="B118" i="1"/>
  <c r="B127" i="1"/>
  <c r="B132" i="1"/>
  <c r="B140" i="1"/>
  <c r="B145" i="1"/>
  <c r="B153" i="1"/>
  <c r="B159" i="1"/>
  <c r="B164" i="1"/>
  <c r="B174" i="1"/>
  <c r="B178" i="1"/>
  <c r="B187" i="1"/>
  <c r="B192" i="1"/>
  <c r="B200" i="1"/>
  <c r="B204" i="1"/>
  <c r="B215" i="1"/>
  <c r="B219" i="1"/>
  <c r="B224" i="1"/>
  <c r="B232" i="1"/>
  <c r="B236" i="1"/>
  <c r="B241" i="1"/>
  <c r="B250" i="1"/>
  <c r="B254" i="1"/>
  <c r="B264" i="1"/>
  <c r="B268" i="1"/>
  <c r="B277" i="1"/>
  <c r="B281" i="1"/>
  <c r="B290" i="1"/>
  <c r="B294" i="1"/>
  <c r="B299" i="1"/>
  <c r="B304" i="1"/>
  <c r="B315" i="1"/>
  <c r="B319" i="1"/>
  <c r="B330" i="1"/>
  <c r="B334" i="1"/>
  <c r="B342" i="1"/>
  <c r="B346" i="1"/>
  <c r="B354" i="1"/>
  <c r="B358" i="1"/>
  <c r="B367" i="1"/>
  <c r="B371" i="1"/>
  <c r="B375" i="1"/>
  <c r="B383" i="1"/>
  <c r="B387" i="1"/>
  <c r="B392" i="1"/>
  <c r="B400" i="1"/>
  <c r="B405" i="1"/>
  <c r="B409" i="1"/>
  <c r="B417" i="1"/>
  <c r="B421" i="1"/>
  <c r="B426" i="1"/>
  <c r="B434" i="1"/>
  <c r="B439" i="1"/>
  <c r="B449" i="1"/>
  <c r="B453" i="1"/>
  <c r="B457" i="1"/>
  <c r="B465" i="1"/>
  <c r="B469" i="1"/>
  <c r="B478" i="1"/>
  <c r="B482" i="1"/>
  <c r="B491" i="1"/>
  <c r="B495" i="1"/>
  <c r="B499" i="1"/>
  <c r="B508" i="1"/>
  <c r="B512" i="1"/>
  <c r="B520" i="1"/>
  <c r="B524" i="1"/>
  <c r="B528" i="1"/>
  <c r="B536" i="1"/>
  <c r="B540" i="1"/>
  <c r="B544" i="1"/>
  <c r="B552" i="1"/>
  <c r="B556" i="1"/>
  <c r="B562" i="1"/>
  <c r="B573" i="1"/>
  <c r="B577" i="1"/>
  <c r="B581" i="1"/>
  <c r="B590" i="1"/>
  <c r="B595" i="1"/>
  <c r="B600" i="1"/>
  <c r="B608" i="1"/>
  <c r="B612" i="1"/>
  <c r="B616" i="1"/>
  <c r="B624" i="1"/>
  <c r="B628" i="1"/>
  <c r="B637" i="1"/>
  <c r="B643" i="1"/>
  <c r="B648" i="1"/>
  <c r="B657" i="1"/>
  <c r="B661" i="1"/>
  <c r="B670" i="1"/>
  <c r="B674" i="1"/>
  <c r="B682" i="1"/>
  <c r="B686" i="1"/>
  <c r="B694" i="1"/>
  <c r="B698" i="1"/>
  <c r="B704" i="1"/>
  <c r="B713" i="1"/>
  <c r="B717" i="1"/>
  <c r="B721" i="1"/>
  <c r="B729" i="1"/>
  <c r="B733" i="1"/>
  <c r="B737" i="1"/>
  <c r="B746" i="1"/>
  <c r="B750" i="1"/>
  <c r="B754" i="1"/>
  <c r="B764" i="1"/>
  <c r="B768" i="1"/>
  <c r="B778" i="1"/>
  <c r="B782" i="1"/>
  <c r="B789" i="1"/>
  <c r="B794" i="1"/>
  <c r="B802" i="1"/>
  <c r="B805" i="1"/>
  <c r="B813" i="1"/>
  <c r="B818" i="1"/>
  <c r="B821" i="1"/>
  <c r="B828" i="1"/>
  <c r="B837" i="1"/>
  <c r="B841" i="1"/>
  <c r="B850" i="1"/>
  <c r="B856" i="1"/>
  <c r="B864" i="1"/>
  <c r="B869" i="1"/>
  <c r="B873" i="1"/>
  <c r="B881" i="1"/>
  <c r="B882" i="1"/>
  <c r="B894" i="1"/>
  <c r="B898" i="1"/>
  <c r="B907" i="1"/>
  <c r="B910" i="1"/>
  <c r="B914" i="1"/>
  <c r="B916" i="1"/>
  <c r="B929" i="1"/>
  <c r="B938" i="1"/>
  <c r="B942" i="1"/>
  <c r="B949" i="1"/>
  <c r="B926" i="1"/>
  <c r="B958" i="1"/>
  <c r="B966" i="1"/>
  <c r="B970" i="1"/>
  <c r="B978" i="1"/>
  <c r="B962" i="1"/>
  <c r="B982" i="1"/>
  <c r="B995" i="1"/>
  <c r="B999" i="1"/>
  <c r="B1008" i="1"/>
  <c r="B991" i="1"/>
  <c r="B941" i="1"/>
  <c r="B1023" i="1"/>
  <c r="B1012" i="1"/>
  <c r="B1020" i="1"/>
  <c r="B1040" i="1"/>
  <c r="B1044" i="1"/>
  <c r="B1047" i="1"/>
  <c r="B1051" i="1"/>
  <c r="B1037" i="1"/>
  <c r="B1043" i="1"/>
  <c r="B1059" i="1"/>
  <c r="B1078" i="1"/>
  <c r="B1086" i="1"/>
  <c r="B1089" i="1"/>
  <c r="B1095" i="1"/>
  <c r="B1099" i="1"/>
  <c r="B1075" i="1"/>
  <c r="B1080" i="1"/>
  <c r="B1091" i="1"/>
  <c r="B1124" i="1"/>
  <c r="B1113" i="1"/>
  <c r="B1116" i="1"/>
  <c r="B1128" i="1"/>
  <c r="B1131" i="1"/>
  <c r="B1140" i="1"/>
  <c r="B1145" i="1"/>
  <c r="B1156" i="1"/>
  <c r="B1160" i="1"/>
  <c r="B1174" i="1"/>
  <c r="B1182" i="1"/>
  <c r="B1194" i="1"/>
  <c r="B1190" i="1"/>
  <c r="B1196" i="1"/>
  <c r="B1204" i="1"/>
  <c r="B1208" i="1"/>
  <c r="B1215" i="1"/>
  <c r="B1220" i="1"/>
  <c r="B1225" i="1"/>
  <c r="B1228" i="1"/>
  <c r="B1240" i="1"/>
  <c r="B1244" i="1"/>
  <c r="B1252" i="1"/>
  <c r="B1256" i="1"/>
  <c r="B1266" i="1"/>
  <c r="B1269" i="1"/>
  <c r="B1278" i="1"/>
  <c r="B1283" i="1"/>
  <c r="B1292" i="1"/>
  <c r="B1296" i="1"/>
  <c r="B1300" i="1"/>
  <c r="B1304" i="1"/>
  <c r="B1312" i="1"/>
  <c r="B1315" i="1"/>
  <c r="B1324" i="1"/>
  <c r="B1329" i="1"/>
  <c r="B1333" i="1"/>
  <c r="B1341" i="1"/>
  <c r="B1345" i="1"/>
  <c r="B1353" i="1"/>
  <c r="B1360" i="1"/>
  <c r="B1368" i="1"/>
  <c r="B1372" i="1"/>
  <c r="B1380" i="1"/>
  <c r="B1384" i="1"/>
  <c r="B1389" i="1"/>
  <c r="B1397" i="1"/>
  <c r="B1401" i="1"/>
  <c r="B1409" i="1"/>
  <c r="B1413" i="1"/>
  <c r="B4" i="1"/>
  <c r="B21" i="1"/>
  <c r="B34" i="1"/>
  <c r="B51" i="1"/>
  <c r="B63" i="1"/>
  <c r="B77" i="1"/>
  <c r="B91" i="1"/>
  <c r="B108" i="1"/>
  <c r="B122" i="1"/>
  <c r="B136" i="1"/>
  <c r="B149" i="1"/>
  <c r="B168" i="1"/>
  <c r="B183" i="1"/>
  <c r="B196" i="1"/>
  <c r="B209" i="1"/>
  <c r="B228" i="1"/>
  <c r="B246" i="1"/>
  <c r="B259" i="1"/>
  <c r="B273" i="1"/>
  <c r="B286" i="1"/>
  <c r="B308" i="1"/>
  <c r="B323" i="1"/>
  <c r="B338" i="1"/>
  <c r="B350" i="1"/>
  <c r="B363" i="1"/>
  <c r="B379" i="1"/>
  <c r="B396" i="1"/>
  <c r="B413" i="1"/>
  <c r="B430" i="1"/>
  <c r="B444" i="1"/>
  <c r="B461" i="1"/>
  <c r="B474" i="1"/>
  <c r="B487" i="1"/>
  <c r="B503" i="1"/>
  <c r="B516" i="1"/>
  <c r="B532" i="1"/>
  <c r="B548" i="1"/>
  <c r="B568" i="1"/>
  <c r="B585" i="1"/>
  <c r="B604" i="1"/>
  <c r="B620" i="1"/>
  <c r="B633" i="1"/>
  <c r="B652" i="1"/>
  <c r="B666" i="1"/>
  <c r="B678" i="1"/>
  <c r="B690" i="1"/>
  <c r="B709" i="1"/>
  <c r="B725" i="1"/>
  <c r="B742" i="1"/>
  <c r="B759" i="1"/>
  <c r="B772" i="1"/>
  <c r="B786" i="1"/>
  <c r="B799" i="1"/>
  <c r="B810" i="1"/>
  <c r="B832" i="1"/>
  <c r="B846" i="1"/>
  <c r="B859" i="1"/>
  <c r="B877" i="1"/>
  <c r="B887" i="1"/>
  <c r="B902" i="1"/>
  <c r="B892" i="1"/>
  <c r="B923" i="1"/>
  <c r="B946" i="1"/>
  <c r="B954" i="1"/>
  <c r="B974" i="1"/>
  <c r="B987" i="1"/>
  <c r="B1003" i="1"/>
  <c r="B1006" i="1"/>
  <c r="B1032" i="1"/>
  <c r="B1027" i="1"/>
  <c r="B1056" i="1"/>
  <c r="B1065" i="1"/>
  <c r="B1068" i="1"/>
  <c r="B1087" i="1"/>
  <c r="B1108" i="1"/>
  <c r="B1121" i="1"/>
  <c r="B1135" i="1"/>
  <c r="B1149" i="1"/>
  <c r="B1166" i="1"/>
  <c r="B1186" i="1"/>
  <c r="B1200" i="1"/>
  <c r="B1212" i="1"/>
  <c r="B1229" i="1"/>
  <c r="B1234" i="1"/>
  <c r="B1248" i="1"/>
  <c r="B1262" i="1"/>
  <c r="B1274" i="1"/>
  <c r="B1288" i="1"/>
  <c r="B1308" i="1"/>
  <c r="B1320" i="1"/>
  <c r="B1337" i="1"/>
  <c r="B1349" i="1"/>
  <c r="B1364" i="1"/>
  <c r="B1375" i="1"/>
  <c r="B1393" i="1"/>
  <c r="B1405" i="1"/>
  <c r="B1417" i="1"/>
  <c r="H104" i="6" l="1"/>
  <c r="B5" i="1"/>
  <c r="B2" i="1"/>
  <c r="B3" i="1"/>
  <c r="B7" i="1"/>
  <c r="B9" i="1"/>
  <c r="B10" i="1"/>
  <c r="B14" i="1"/>
  <c r="B15" i="1"/>
  <c r="B11" i="1"/>
  <c r="B12" i="1"/>
  <c r="B18" i="1"/>
  <c r="B19" i="1"/>
  <c r="B16" i="1"/>
  <c r="B22" i="1"/>
  <c r="B23" i="1"/>
  <c r="B20" i="1"/>
  <c r="B26" i="1"/>
  <c r="B27" i="1"/>
  <c r="B24" i="1"/>
  <c r="B31" i="1"/>
  <c r="B28" i="1"/>
  <c r="B29" i="1"/>
  <c r="B32" i="1"/>
  <c r="B35" i="1"/>
  <c r="B36" i="1"/>
  <c r="B33" i="1"/>
  <c r="B40" i="1"/>
  <c r="B37" i="1"/>
  <c r="B39" i="1"/>
  <c r="B41" i="1"/>
  <c r="B43" i="1"/>
  <c r="B44" i="1"/>
  <c r="B45" i="1"/>
  <c r="B46" i="1"/>
  <c r="B49" i="1"/>
  <c r="B48" i="1"/>
  <c r="B50" i="1"/>
  <c r="B53" i="1"/>
  <c r="B52" i="1"/>
  <c r="B57" i="1"/>
  <c r="B54" i="1"/>
  <c r="B56" i="1"/>
  <c r="B60" i="1"/>
  <c r="B58" i="1"/>
  <c r="B61" i="1"/>
  <c r="B66" i="1"/>
  <c r="B64" i="1"/>
  <c r="B62" i="1"/>
  <c r="B65" i="1"/>
  <c r="B70" i="1"/>
  <c r="B71" i="1"/>
  <c r="B67" i="1"/>
  <c r="B69" i="1"/>
  <c r="B75" i="1"/>
  <c r="B72" i="1"/>
  <c r="B74" i="1"/>
  <c r="B79" i="1"/>
  <c r="B76" i="1"/>
  <c r="B78" i="1"/>
  <c r="B80" i="1"/>
  <c r="B83" i="1"/>
  <c r="B82" i="1"/>
  <c r="B88" i="1"/>
  <c r="B87" i="1"/>
  <c r="B89" i="1"/>
  <c r="B84" i="1"/>
  <c r="B85" i="1"/>
  <c r="B93" i="1"/>
  <c r="B90" i="1"/>
  <c r="B92" i="1"/>
  <c r="B94" i="1"/>
  <c r="B96" i="1"/>
  <c r="B97" i="1"/>
  <c r="B101" i="1"/>
  <c r="B98" i="1"/>
  <c r="B100" i="1"/>
  <c r="B102" i="1"/>
  <c r="B104" i="1"/>
  <c r="B105" i="1"/>
  <c r="B110" i="1"/>
  <c r="B106" i="1"/>
  <c r="B107" i="1"/>
  <c r="B109" i="1"/>
  <c r="B111" i="1"/>
  <c r="B114" i="1"/>
  <c r="B115" i="1"/>
  <c r="B113" i="1"/>
  <c r="B119" i="1"/>
  <c r="B120" i="1"/>
  <c r="B116" i="1"/>
  <c r="B117" i="1"/>
  <c r="B124" i="1"/>
  <c r="B121" i="1"/>
  <c r="B125" i="1"/>
  <c r="B123" i="1"/>
  <c r="B128" i="1"/>
  <c r="B126" i="1"/>
  <c r="B129" i="1"/>
  <c r="B134" i="1"/>
  <c r="B130" i="1"/>
  <c r="B131" i="1"/>
  <c r="B133" i="1"/>
  <c r="B138" i="1"/>
  <c r="B135" i="1"/>
  <c r="B137" i="1"/>
  <c r="B139" i="1"/>
  <c r="B141" i="1"/>
  <c r="B142" i="1"/>
  <c r="B143" i="1"/>
  <c r="B144" i="1"/>
  <c r="B147" i="1"/>
  <c r="B146" i="1"/>
  <c r="B148" i="1"/>
  <c r="B151" i="1"/>
  <c r="B150" i="1"/>
  <c r="B156" i="1"/>
  <c r="B152" i="1"/>
  <c r="B154" i="1"/>
  <c r="B155" i="1"/>
  <c r="B161" i="1"/>
  <c r="B157" i="1"/>
  <c r="B158" i="1"/>
  <c r="B160" i="1"/>
  <c r="B166" i="1"/>
  <c r="B162" i="1"/>
  <c r="B163" i="1"/>
  <c r="B165" i="1"/>
  <c r="B170" i="1"/>
  <c r="B171" i="1"/>
  <c r="B167" i="1"/>
  <c r="B169" i="1"/>
  <c r="B176" i="1"/>
  <c r="B172" i="1"/>
  <c r="B173" i="1"/>
  <c r="B175" i="1"/>
  <c r="B177" i="1"/>
  <c r="B180" i="1"/>
  <c r="B181" i="1"/>
  <c r="B179" i="1"/>
  <c r="B182" i="1"/>
  <c r="B185" i="1"/>
  <c r="B184" i="1"/>
  <c r="B186" i="1"/>
  <c r="B188" i="1"/>
  <c r="B190" i="1"/>
  <c r="B189" i="1"/>
  <c r="B194" i="1"/>
  <c r="B191" i="1"/>
  <c r="B193" i="1"/>
  <c r="B197" i="1"/>
  <c r="B198" i="1"/>
  <c r="B195" i="1"/>
  <c r="B201" i="1"/>
  <c r="B202" i="1"/>
  <c r="B199" i="1"/>
  <c r="B203" i="1"/>
  <c r="B206" i="1"/>
  <c r="B207" i="1"/>
  <c r="B205" i="1"/>
  <c r="B211" i="1"/>
  <c r="B212" i="1"/>
  <c r="B208" i="1"/>
  <c r="B210" i="1"/>
  <c r="B213" i="1"/>
  <c r="B214" i="1"/>
  <c r="B217" i="1"/>
  <c r="B216" i="1"/>
  <c r="B218" i="1"/>
  <c r="B221" i="1"/>
  <c r="B222" i="1"/>
  <c r="B220" i="1"/>
  <c r="B223" i="1"/>
  <c r="B225" i="1"/>
  <c r="B226" i="1"/>
  <c r="B229" i="1"/>
  <c r="B230" i="1"/>
  <c r="B227" i="1"/>
  <c r="B233" i="1"/>
  <c r="B234" i="1"/>
  <c r="B231" i="1"/>
  <c r="B235" i="1"/>
  <c r="B238" i="1"/>
  <c r="B237" i="1"/>
  <c r="B243" i="1"/>
  <c r="B244" i="1"/>
  <c r="B239" i="1"/>
  <c r="B240" i="1"/>
  <c r="B242" i="1"/>
  <c r="B245" i="1"/>
  <c r="B248" i="1"/>
  <c r="B247" i="1"/>
  <c r="B249" i="1"/>
  <c r="B252" i="1"/>
  <c r="B251" i="1"/>
  <c r="B256" i="1"/>
  <c r="B257" i="1"/>
  <c r="B253" i="1"/>
  <c r="B255" i="1"/>
  <c r="B261" i="1"/>
  <c r="B262" i="1"/>
  <c r="B258" i="1"/>
  <c r="B263" i="1"/>
  <c r="B266" i="1"/>
  <c r="B265" i="1"/>
  <c r="B269" i="1"/>
  <c r="B271" i="1"/>
  <c r="B267" i="1"/>
  <c r="B270" i="1"/>
  <c r="B275" i="1"/>
  <c r="B272" i="1"/>
  <c r="B274" i="1"/>
  <c r="B276" i="1"/>
  <c r="B279" i="1"/>
  <c r="B278" i="1"/>
  <c r="B280" i="1"/>
  <c r="B283" i="1"/>
  <c r="B284" i="1"/>
  <c r="B282" i="1"/>
  <c r="B288" i="1"/>
  <c r="B285" i="1"/>
  <c r="B287" i="1"/>
  <c r="B289" i="1"/>
  <c r="B291" i="1"/>
  <c r="B292" i="1"/>
  <c r="B296" i="1"/>
  <c r="B297" i="1"/>
  <c r="B293" i="1"/>
  <c r="B295" i="1"/>
  <c r="B298" i="1"/>
  <c r="B301" i="1"/>
  <c r="B302" i="1"/>
  <c r="B300" i="1"/>
  <c r="B305" i="1"/>
  <c r="B306" i="1"/>
  <c r="B303" i="1"/>
  <c r="B307" i="1"/>
  <c r="B310" i="1"/>
  <c r="B311" i="1"/>
  <c r="B312" i="1"/>
  <c r="B313" i="1"/>
  <c r="B309" i="1"/>
  <c r="B317" i="1"/>
  <c r="B316" i="1"/>
  <c r="B314" i="1"/>
  <c r="B318" i="1"/>
  <c r="B321" i="1"/>
  <c r="B320" i="1"/>
  <c r="B322" i="1"/>
  <c r="B325" i="1"/>
  <c r="B326" i="1"/>
  <c r="B327" i="1"/>
  <c r="B328" i="1"/>
  <c r="B324" i="1"/>
  <c r="B332" i="1"/>
  <c r="B329" i="1"/>
  <c r="B331" i="1"/>
  <c r="B336" i="1"/>
  <c r="B333" i="1"/>
  <c r="B335" i="1"/>
  <c r="B337" i="1"/>
  <c r="B340" i="1"/>
  <c r="B339" i="1"/>
  <c r="B343" i="1"/>
  <c r="B344" i="1"/>
  <c r="B341" i="1"/>
  <c r="B348" i="1"/>
  <c r="B345" i="1"/>
  <c r="B347" i="1"/>
  <c r="B352" i="1"/>
  <c r="B349" i="1"/>
  <c r="B351" i="1"/>
  <c r="B353" i="1"/>
  <c r="B356" i="1"/>
  <c r="B355" i="1"/>
  <c r="B360" i="1"/>
  <c r="B361" i="1"/>
  <c r="B357" i="1"/>
  <c r="B359" i="1"/>
  <c r="B364" i="1"/>
  <c r="B365" i="1"/>
  <c r="B362" i="1"/>
  <c r="B366" i="1"/>
  <c r="B368" i="1"/>
  <c r="B369" i="1"/>
  <c r="B370" i="1"/>
  <c r="B372" i="1"/>
  <c r="B373" i="1"/>
  <c r="B377" i="1"/>
  <c r="B374" i="1"/>
  <c r="B376" i="1"/>
  <c r="B378" i="1"/>
  <c r="B381" i="1"/>
  <c r="B380" i="1"/>
  <c r="B384" i="1"/>
  <c r="B385" i="1"/>
  <c r="B382" i="1"/>
  <c r="B389" i="1"/>
  <c r="B390" i="1"/>
  <c r="B386" i="1"/>
  <c r="B394" i="1"/>
  <c r="B393" i="1"/>
  <c r="B391" i="1"/>
  <c r="B398" i="1"/>
  <c r="B395" i="1"/>
  <c r="B397" i="1"/>
  <c r="B402" i="1"/>
  <c r="B401" i="1"/>
  <c r="B399" i="1"/>
  <c r="B406" i="1"/>
  <c r="B407" i="1"/>
  <c r="B403" i="1"/>
  <c r="B404" i="1"/>
  <c r="B408" i="1"/>
  <c r="B410" i="1"/>
  <c r="B411" i="1"/>
  <c r="B412" i="1"/>
  <c r="B415" i="1"/>
  <c r="B414" i="1"/>
  <c r="B418" i="1"/>
  <c r="B419" i="1"/>
  <c r="B416" i="1"/>
  <c r="B423" i="1"/>
  <c r="B424" i="1"/>
  <c r="B422" i="1"/>
  <c r="B420" i="1"/>
  <c r="B425" i="1"/>
  <c r="B427" i="1"/>
  <c r="B428" i="1"/>
  <c r="B431" i="1"/>
  <c r="B432" i="1"/>
  <c r="B429" i="1"/>
  <c r="B436" i="1"/>
  <c r="B433" i="1"/>
  <c r="B435" i="1"/>
  <c r="B437" i="1"/>
  <c r="B438" i="1"/>
  <c r="B441" i="1"/>
  <c r="B440" i="1"/>
  <c r="B442" i="1"/>
  <c r="B443" i="1"/>
  <c r="B446" i="1"/>
  <c r="B445" i="1"/>
  <c r="B451" i="1"/>
  <c r="B447" i="1"/>
  <c r="B448" i="1"/>
  <c r="B450" i="1"/>
  <c r="B455" i="1"/>
  <c r="B452" i="1"/>
  <c r="B454" i="1"/>
  <c r="B456" i="1"/>
  <c r="B459" i="1"/>
  <c r="B458" i="1"/>
  <c r="B460" i="1"/>
  <c r="B463" i="1"/>
  <c r="B462" i="1"/>
  <c r="B464" i="1"/>
  <c r="B467" i="1"/>
  <c r="B466" i="1"/>
  <c r="B471" i="1"/>
  <c r="B468" i="1"/>
  <c r="B470" i="1"/>
  <c r="B476" i="1"/>
  <c r="B472" i="1"/>
  <c r="B473" i="1"/>
  <c r="B475" i="1"/>
  <c r="B477" i="1"/>
  <c r="B480" i="1"/>
  <c r="B479" i="1"/>
  <c r="B484" i="1"/>
  <c r="B485" i="1"/>
  <c r="B481" i="1"/>
  <c r="B483" i="1"/>
  <c r="B486" i="1"/>
  <c r="B489" i="1"/>
  <c r="B488" i="1"/>
  <c r="B492" i="1"/>
  <c r="B493" i="1"/>
  <c r="B490" i="1"/>
  <c r="B494" i="1"/>
  <c r="B496" i="1"/>
  <c r="B497" i="1"/>
  <c r="B500" i="1"/>
  <c r="B501" i="1"/>
  <c r="B498" i="1"/>
  <c r="B502" i="1"/>
  <c r="B504" i="1"/>
  <c r="B505" i="1"/>
  <c r="B510" i="1"/>
  <c r="B509" i="1"/>
  <c r="B506" i="1"/>
  <c r="B507" i="1"/>
  <c r="B514" i="1"/>
  <c r="B511" i="1"/>
  <c r="B513" i="1"/>
  <c r="B515" i="1"/>
  <c r="B518" i="1"/>
  <c r="B517" i="1"/>
  <c r="B522" i="1"/>
  <c r="B519" i="1"/>
  <c r="B521" i="1"/>
  <c r="B523" i="1"/>
  <c r="B526" i="1"/>
  <c r="B525" i="1"/>
  <c r="B527" i="1"/>
  <c r="B530" i="1"/>
  <c r="B529" i="1"/>
  <c r="B534" i="1"/>
  <c r="B531" i="1"/>
  <c r="B533" i="1"/>
  <c r="B535" i="1"/>
  <c r="B537" i="1"/>
  <c r="B538" i="1"/>
  <c r="B539" i="1"/>
  <c r="B542" i="1"/>
  <c r="B541" i="1"/>
  <c r="B545" i="1"/>
  <c r="B543" i="1"/>
  <c r="B546" i="1"/>
  <c r="B549" i="1"/>
  <c r="B550" i="1"/>
  <c r="B547" i="1"/>
  <c r="B554" i="1"/>
  <c r="B551" i="1"/>
  <c r="B553" i="1"/>
  <c r="B555" i="1"/>
  <c r="B558" i="1"/>
  <c r="B559" i="1"/>
  <c r="B557" i="1"/>
  <c r="B564" i="1"/>
  <c r="B565" i="1"/>
  <c r="B560" i="1"/>
  <c r="B561" i="1"/>
  <c r="B563" i="1"/>
  <c r="B566" i="1"/>
  <c r="B567" i="1"/>
  <c r="B570" i="1"/>
  <c r="B569" i="1"/>
  <c r="B571" i="1"/>
  <c r="B572" i="1"/>
  <c r="B575" i="1"/>
  <c r="B574" i="1"/>
  <c r="B579" i="1"/>
  <c r="B576" i="1"/>
  <c r="B578" i="1"/>
  <c r="B580" i="1"/>
  <c r="B583" i="1"/>
  <c r="B582" i="1"/>
  <c r="B587" i="1"/>
  <c r="B588" i="1"/>
  <c r="B584" i="1"/>
  <c r="B586" i="1"/>
  <c r="B589" i="1"/>
  <c r="B592" i="1"/>
  <c r="B591" i="1"/>
  <c r="B593" i="1"/>
  <c r="B597" i="1"/>
  <c r="B594" i="1"/>
  <c r="B596" i="1"/>
  <c r="B601" i="1"/>
  <c r="B602" i="1"/>
  <c r="B598" i="1"/>
  <c r="B599" i="1"/>
  <c r="B603" i="1"/>
  <c r="B605" i="1"/>
  <c r="B606" i="1"/>
  <c r="B607" i="1"/>
  <c r="B610" i="1"/>
  <c r="B609" i="1"/>
  <c r="B611" i="1"/>
  <c r="B614" i="1"/>
  <c r="B613" i="1"/>
  <c r="B615" i="1"/>
  <c r="B618" i="1"/>
  <c r="B619" i="1"/>
  <c r="B622" i="1"/>
  <c r="B621" i="1"/>
  <c r="B623" i="1"/>
  <c r="B626" i="1"/>
  <c r="B625" i="1"/>
  <c r="B629" i="1"/>
  <c r="B630" i="1"/>
  <c r="B631" i="1"/>
  <c r="B627" i="1"/>
  <c r="B635" i="1"/>
  <c r="B632" i="1"/>
  <c r="B639" i="1"/>
  <c r="B640" i="1"/>
  <c r="B641" i="1"/>
  <c r="B636" i="1"/>
  <c r="B638" i="1"/>
  <c r="B642" i="1"/>
  <c r="B645" i="1"/>
  <c r="B646" i="1"/>
  <c r="B644" i="1"/>
  <c r="B647" i="1"/>
  <c r="B650" i="1"/>
  <c r="B649" i="1"/>
  <c r="B654" i="1"/>
  <c r="B655" i="1"/>
  <c r="B651" i="1"/>
  <c r="B653" i="1"/>
  <c r="B658" i="1"/>
  <c r="B656" i="1"/>
  <c r="B659" i="1"/>
  <c r="B663" i="1"/>
  <c r="B664" i="1"/>
  <c r="B662" i="1"/>
  <c r="B660" i="1"/>
  <c r="B668" i="1"/>
  <c r="B665" i="1"/>
  <c r="B667" i="1"/>
  <c r="B672" i="1"/>
  <c r="B669" i="1"/>
  <c r="B671" i="1"/>
  <c r="B673" i="1"/>
  <c r="B676" i="1"/>
  <c r="B675" i="1"/>
  <c r="B680" i="1"/>
  <c r="B677" i="1"/>
  <c r="B679" i="1"/>
  <c r="B681" i="1"/>
  <c r="B684" i="1"/>
  <c r="B683" i="1"/>
  <c r="B685" i="1"/>
  <c r="B688" i="1"/>
  <c r="B687" i="1"/>
  <c r="B692" i="1"/>
  <c r="B689" i="1"/>
  <c r="B691" i="1"/>
  <c r="B696" i="1"/>
  <c r="B693" i="1"/>
  <c r="B695" i="1"/>
  <c r="B701" i="1"/>
  <c r="B702" i="1"/>
  <c r="B697" i="1"/>
  <c r="B699" i="1"/>
  <c r="B700" i="1"/>
  <c r="B706" i="1"/>
  <c r="B703" i="1"/>
  <c r="B707" i="1"/>
  <c r="B705" i="1"/>
  <c r="B708" i="1"/>
  <c r="B711" i="1"/>
  <c r="B710" i="1"/>
  <c r="B712" i="1"/>
  <c r="B715" i="1"/>
  <c r="B714" i="1"/>
  <c r="B718" i="1"/>
  <c r="B719" i="1"/>
  <c r="B716" i="1"/>
  <c r="B723" i="1"/>
  <c r="B720" i="1"/>
  <c r="B722" i="1"/>
  <c r="B726" i="1"/>
  <c r="B724" i="1"/>
  <c r="B727" i="1"/>
  <c r="B731" i="1"/>
  <c r="B728" i="1"/>
  <c r="B730" i="1"/>
  <c r="B732" i="1"/>
  <c r="B735" i="1"/>
  <c r="B734" i="1"/>
  <c r="B736" i="1"/>
  <c r="B738" i="1"/>
  <c r="B739" i="1"/>
  <c r="B740" i="1"/>
  <c r="B741" i="1"/>
  <c r="B744" i="1"/>
  <c r="B743" i="1"/>
  <c r="B745" i="1"/>
  <c r="B748" i="1"/>
  <c r="B747" i="1"/>
  <c r="B749" i="1"/>
  <c r="B751" i="1"/>
  <c r="B752" i="1"/>
  <c r="B756" i="1"/>
  <c r="B753" i="1"/>
  <c r="B755" i="1"/>
  <c r="B761" i="1"/>
  <c r="B757" i="1"/>
  <c r="B758" i="1"/>
  <c r="B762" i="1"/>
  <c r="B760" i="1"/>
  <c r="B763" i="1"/>
  <c r="B766" i="1"/>
  <c r="B765" i="1"/>
  <c r="B771" i="1"/>
  <c r="B774" i="1"/>
  <c r="B775" i="1"/>
  <c r="B776" i="1"/>
  <c r="B773" i="1"/>
  <c r="B777" i="1"/>
  <c r="B779" i="1"/>
  <c r="B780" i="1"/>
  <c r="B783" i="1"/>
  <c r="B784" i="1"/>
  <c r="B781" i="1"/>
  <c r="B785" i="1"/>
  <c r="B788" i="1"/>
  <c r="B787" i="1"/>
  <c r="B793" i="1"/>
  <c r="B796" i="1"/>
  <c r="B795" i="1"/>
  <c r="B801" i="1"/>
  <c r="B798" i="1"/>
  <c r="B800" i="1"/>
  <c r="B823" i="1"/>
  <c r="B820" i="1"/>
  <c r="B822" i="1"/>
  <c r="B829" i="1"/>
  <c r="B827" i="1"/>
  <c r="B830" i="1"/>
  <c r="B831" i="1"/>
  <c r="B834" i="1"/>
  <c r="B835" i="1"/>
  <c r="B833" i="1"/>
  <c r="B836" i="1"/>
  <c r="B839" i="1"/>
  <c r="B838" i="1"/>
  <c r="B840" i="1"/>
  <c r="B843" i="1"/>
  <c r="B844" i="1"/>
  <c r="B842" i="1"/>
  <c r="B848" i="1"/>
  <c r="B849" i="1"/>
  <c r="B845" i="1"/>
  <c r="B847" i="1"/>
  <c r="B855" i="1"/>
  <c r="B858" i="1"/>
  <c r="B857" i="1"/>
  <c r="B866" i="1"/>
  <c r="B865" i="1"/>
  <c r="B863" i="1"/>
  <c r="B867" i="1"/>
  <c r="B868" i="1"/>
  <c r="B875" i="1"/>
  <c r="B872" i="1"/>
  <c r="B874" i="1"/>
  <c r="B876" i="1"/>
  <c r="B879" i="1"/>
  <c r="B880" i="1"/>
  <c r="B878" i="1"/>
  <c r="B883" i="1"/>
  <c r="B862" i="1"/>
  <c r="B861" i="1"/>
  <c r="B893" i="1"/>
  <c r="B896" i="1"/>
  <c r="B895" i="1"/>
  <c r="B900" i="1"/>
  <c r="B897" i="1"/>
  <c r="B901" i="1"/>
  <c r="B899" i="1"/>
  <c r="B906" i="1"/>
  <c r="B909" i="1"/>
  <c r="B908" i="1"/>
  <c r="B888" i="1"/>
  <c r="B890" i="1"/>
  <c r="B903" i="1"/>
  <c r="B889" i="1"/>
  <c r="B920" i="1"/>
  <c r="B904" i="1"/>
  <c r="B905" i="1"/>
  <c r="B931" i="1"/>
  <c r="B928" i="1"/>
  <c r="B930" i="1"/>
  <c r="B940" i="1"/>
  <c r="B937" i="1"/>
  <c r="B939" i="1"/>
  <c r="B944" i="1"/>
  <c r="B1217" i="1"/>
  <c r="B943" i="1"/>
  <c r="B948" i="1"/>
  <c r="B945" i="1"/>
  <c r="B947" i="1"/>
  <c r="B927" i="1"/>
  <c r="B932" i="1"/>
  <c r="B925" i="1"/>
  <c r="B957" i="1"/>
  <c r="B960" i="1"/>
  <c r="B959" i="1"/>
  <c r="B934" i="1"/>
  <c r="B936" i="1"/>
  <c r="B935" i="1"/>
  <c r="B1098" i="1"/>
  <c r="B968" i="1"/>
  <c r="B967" i="1"/>
  <c r="B969" i="1"/>
  <c r="B972" i="1"/>
  <c r="B971" i="1"/>
  <c r="B973" i="1"/>
  <c r="B976" i="1"/>
  <c r="B975" i="1"/>
  <c r="B980" i="1"/>
  <c r="B981" i="1"/>
  <c r="B979" i="1"/>
  <c r="B977" i="1"/>
  <c r="B955" i="1"/>
  <c r="B961" i="1"/>
  <c r="B956" i="1"/>
  <c r="B986" i="1"/>
  <c r="B989" i="1"/>
  <c r="B988" i="1"/>
  <c r="B963" i="1"/>
  <c r="B965" i="1"/>
  <c r="B964" i="1"/>
  <c r="B994" i="1"/>
  <c r="B997" i="1"/>
  <c r="B996" i="1"/>
  <c r="B998" i="1"/>
  <c r="B1002" i="1"/>
  <c r="B1000" i="1"/>
  <c r="B1127" i="1"/>
  <c r="B1010" i="1"/>
  <c r="B993" i="1"/>
  <c r="B891" i="1"/>
  <c r="B1018" i="1"/>
  <c r="B1015" i="1"/>
  <c r="B1011" i="1"/>
  <c r="B1007" i="1"/>
  <c r="B1009" i="1"/>
  <c r="B1034" i="1"/>
  <c r="B1258" i="1"/>
  <c r="B1033" i="1"/>
  <c r="B1016" i="1"/>
  <c r="B1013" i="1"/>
  <c r="B1019" i="1"/>
  <c r="B1039" i="1"/>
  <c r="B1042" i="1"/>
  <c r="B1041" i="1"/>
  <c r="B1070" i="1"/>
  <c r="B1046" i="1"/>
  <c r="B1049" i="1"/>
  <c r="B1057" i="1"/>
  <c r="B1061" i="1"/>
  <c r="B1060" i="1"/>
  <c r="B1017" i="1"/>
  <c r="B1085" i="1"/>
  <c r="B1014" i="1"/>
  <c r="B1063" i="1"/>
  <c r="B1066" i="1"/>
  <c r="B1064" i="1"/>
  <c r="B1153" i="1"/>
  <c r="B1155" i="1"/>
  <c r="B1154" i="1"/>
  <c r="B1097" i="1"/>
  <c r="B1094" i="1"/>
  <c r="B1096" i="1"/>
  <c r="B1325" i="1"/>
  <c r="B1101" i="1"/>
  <c r="B1105" i="1"/>
  <c r="B1077" i="1"/>
  <c r="B1081" i="1"/>
  <c r="B1079" i="1"/>
  <c r="B1126" i="1"/>
  <c r="B1407" i="1"/>
  <c r="B1144" i="1"/>
  <c r="B1109" i="1"/>
  <c r="B1106" i="1"/>
  <c r="B1107" i="1"/>
  <c r="B1112" i="1"/>
  <c r="B1110" i="1"/>
  <c r="B1111" i="1"/>
  <c r="B1117" i="1"/>
  <c r="B1114" i="1"/>
  <c r="B1115" i="1"/>
  <c r="B1136" i="1"/>
  <c r="B1134" i="1"/>
  <c r="B1137" i="1"/>
  <c r="B1138" i="1"/>
  <c r="B1141" i="1"/>
  <c r="B1139" i="1"/>
  <c r="B1143" i="1"/>
  <c r="B1146" i="1"/>
  <c r="B1142" i="1"/>
  <c r="B1211" i="1"/>
  <c r="B1209" i="1"/>
  <c r="B1210" i="1"/>
  <c r="B1235" i="1"/>
  <c r="B1239" i="1"/>
  <c r="B1236" i="1"/>
  <c r="B1253" i="1"/>
  <c r="B1254" i="1"/>
  <c r="B1255" i="1"/>
  <c r="B1259" i="1"/>
  <c r="B1267" i="1"/>
  <c r="B1271" i="1"/>
  <c r="B1275" i="1"/>
  <c r="B1279" i="1"/>
  <c r="B1284" i="1"/>
  <c r="B1289" i="1"/>
  <c r="B1293" i="1"/>
  <c r="B1297" i="1"/>
  <c r="B1301" i="1"/>
  <c r="B1305" i="1"/>
  <c r="B1313" i="1"/>
  <c r="B1317" i="1"/>
  <c r="B1263" i="1"/>
  <c r="B1309" i="1"/>
  <c r="B1322" i="1"/>
  <c r="B1326" i="1"/>
  <c r="B1330" i="1"/>
  <c r="B1334" i="1"/>
  <c r="B1338" i="1"/>
  <c r="B1342" i="1"/>
  <c r="B1346" i="1"/>
  <c r="B1350" i="1"/>
  <c r="B1354" i="1"/>
  <c r="B1361" i="1"/>
  <c r="B1365" i="1"/>
  <c r="B1369" i="1"/>
  <c r="B1373" i="1"/>
  <c r="B1378" i="1"/>
  <c r="B1382" i="1"/>
  <c r="B1390" i="1"/>
  <c r="B1392" i="1"/>
  <c r="B1396" i="1"/>
  <c r="B1400" i="1"/>
  <c r="B1404" i="1"/>
  <c r="B1410" i="1"/>
  <c r="B1414" i="1"/>
  <c r="B1418" i="1"/>
  <c r="B6" i="1"/>
  <c r="E916" i="1" l="1"/>
  <c r="E1409" i="1"/>
  <c r="E1375" i="1"/>
  <c r="E1341" i="1"/>
  <c r="E1308" i="1"/>
  <c r="E1278" i="1"/>
  <c r="E1244" i="1"/>
  <c r="E1212" i="1"/>
  <c r="E1182" i="1"/>
  <c r="E1135" i="1"/>
  <c r="E1091" i="1"/>
  <c r="E1089" i="1"/>
  <c r="E1027" i="1"/>
  <c r="E1023" i="1"/>
  <c r="E982" i="1"/>
  <c r="E958" i="1"/>
  <c r="E887" i="1"/>
  <c r="E856" i="1"/>
  <c r="E818" i="1"/>
  <c r="E786" i="1"/>
  <c r="E750" i="1"/>
  <c r="E717" i="1"/>
  <c r="E682" i="1"/>
  <c r="E648" i="1"/>
  <c r="E612" i="1"/>
  <c r="E577" i="1"/>
  <c r="E540" i="1"/>
  <c r="E508" i="1"/>
  <c r="E474" i="1"/>
  <c r="E439" i="1"/>
  <c r="E405" i="1"/>
  <c r="E371" i="1"/>
  <c r="E338" i="1"/>
  <c r="E299" i="1"/>
  <c r="E264" i="1"/>
  <c r="E228" i="1"/>
  <c r="E192" i="1"/>
  <c r="E153" i="1"/>
  <c r="E118" i="1"/>
  <c r="E81" i="1"/>
  <c r="E47" i="1"/>
  <c r="E13" i="1"/>
  <c r="E1368" i="1"/>
  <c r="E1300" i="1"/>
  <c r="E1269" i="1"/>
  <c r="E1234" i="1"/>
  <c r="E1204" i="1"/>
  <c r="E1166" i="1"/>
  <c r="E1128" i="1"/>
  <c r="E1065" i="1"/>
  <c r="E1047" i="1"/>
  <c r="E949" i="1"/>
  <c r="E914" i="1"/>
  <c r="E846" i="1"/>
  <c r="E810" i="1"/>
  <c r="E742" i="1"/>
  <c r="E709" i="1"/>
  <c r="E637" i="1"/>
  <c r="E604" i="1"/>
  <c r="E532" i="1"/>
  <c r="E499" i="1"/>
  <c r="E430" i="1"/>
  <c r="E396" i="1"/>
  <c r="E330" i="1"/>
  <c r="E254" i="1"/>
  <c r="E1405" i="1"/>
  <c r="E1372" i="1"/>
  <c r="E1337" i="1"/>
  <c r="E1304" i="1"/>
  <c r="E1274" i="1"/>
  <c r="E1240" i="1"/>
  <c r="E1208" i="1"/>
  <c r="E1174" i="1"/>
  <c r="E1131" i="1"/>
  <c r="E1087" i="1"/>
  <c r="E1086" i="1"/>
  <c r="E1051" i="1"/>
  <c r="E1006" i="1"/>
  <c r="E987" i="1"/>
  <c r="E926" i="1"/>
  <c r="E892" i="1"/>
  <c r="E882" i="1"/>
  <c r="E850" i="1"/>
  <c r="E813" i="1"/>
  <c r="E782" i="1"/>
  <c r="E746" i="1"/>
  <c r="E713" i="1"/>
  <c r="E678" i="1"/>
  <c r="E643" i="1"/>
  <c r="E608" i="1"/>
  <c r="E573" i="1"/>
  <c r="E536" i="1"/>
  <c r="E503" i="1"/>
  <c r="E469" i="1"/>
  <c r="E434" i="1"/>
  <c r="E400" i="1"/>
  <c r="E367" i="1"/>
  <c r="E334" i="1"/>
  <c r="E294" i="1"/>
  <c r="E259" i="1"/>
  <c r="E224" i="1"/>
  <c r="E187" i="1"/>
  <c r="E149" i="1"/>
  <c r="E112" i="1"/>
  <c r="E77" i="1"/>
  <c r="E42" i="1"/>
  <c r="E8" i="1"/>
  <c r="E1333" i="1"/>
  <c r="E1080" i="1"/>
  <c r="E962" i="1"/>
  <c r="E881" i="1"/>
  <c r="E778" i="1"/>
  <c r="E674" i="1"/>
  <c r="E568" i="1"/>
  <c r="E465" i="1"/>
  <c r="E363" i="1"/>
  <c r="E290" i="1"/>
  <c r="E1401" i="1"/>
  <c r="E1397" i="1"/>
  <c r="E1364" i="1"/>
  <c r="E1329" i="1"/>
  <c r="E1266" i="1"/>
  <c r="E1228" i="1"/>
  <c r="E1200" i="1"/>
  <c r="E1160" i="1"/>
  <c r="E1121" i="1"/>
  <c r="E1075" i="1"/>
  <c r="E1078" i="1"/>
  <c r="E1044" i="1"/>
  <c r="E991" i="1"/>
  <c r="E978" i="1"/>
  <c r="E946" i="1"/>
  <c r="E910" i="1"/>
  <c r="E877" i="1"/>
  <c r="E841" i="1"/>
  <c r="E805" i="1"/>
  <c r="E772" i="1"/>
  <c r="E737" i="1"/>
  <c r="E704" i="1"/>
  <c r="E670" i="1"/>
  <c r="E633" i="1"/>
  <c r="E600" i="1"/>
  <c r="E562" i="1"/>
  <c r="E528" i="1"/>
  <c r="E495" i="1"/>
  <c r="E461" i="1"/>
  <c r="E426" i="1"/>
  <c r="E392" i="1"/>
  <c r="E358" i="1"/>
  <c r="E323" i="1"/>
  <c r="E286" i="1"/>
  <c r="E250" i="1"/>
  <c r="E215" i="1"/>
  <c r="E178" i="1"/>
  <c r="E140" i="1"/>
  <c r="E103" i="1"/>
  <c r="E68" i="1"/>
  <c r="E34" i="1"/>
  <c r="E1393" i="1"/>
  <c r="E1360" i="1"/>
  <c r="E1324" i="1"/>
  <c r="E1296" i="1"/>
  <c r="E1262" i="1"/>
  <c r="E1225" i="1"/>
  <c r="E1196" i="1"/>
  <c r="E1156" i="1"/>
  <c r="E1116" i="1"/>
  <c r="E1068" i="1"/>
  <c r="E1059" i="1"/>
  <c r="E1040" i="1"/>
  <c r="E1008" i="1"/>
  <c r="E974" i="1"/>
  <c r="E942" i="1"/>
  <c r="E907" i="1"/>
  <c r="E873" i="1"/>
  <c r="E837" i="1"/>
  <c r="E802" i="1"/>
  <c r="E768" i="1"/>
  <c r="E733" i="1"/>
  <c r="E698" i="1"/>
  <c r="E666" i="1"/>
  <c r="E628" i="1"/>
  <c r="E595" i="1"/>
  <c r="E556" i="1"/>
  <c r="E524" i="1"/>
  <c r="E491" i="1"/>
  <c r="E457" i="1"/>
  <c r="E421" i="1"/>
  <c r="E387" i="1"/>
  <c r="E354" i="1"/>
  <c r="E319" i="1"/>
  <c r="E281" i="1"/>
  <c r="E246" i="1"/>
  <c r="E209" i="1"/>
  <c r="E174" i="1"/>
  <c r="E136" i="1"/>
  <c r="E99" i="1"/>
  <c r="E63" i="1"/>
  <c r="E30" i="1"/>
  <c r="E1389" i="1"/>
  <c r="E1353" i="1"/>
  <c r="E1320" i="1"/>
  <c r="E1292" i="1"/>
  <c r="E1256" i="1"/>
  <c r="E1229" i="1"/>
  <c r="E1190" i="1"/>
  <c r="E1149" i="1"/>
  <c r="E1113" i="1"/>
  <c r="E1099" i="1"/>
  <c r="E1056" i="1"/>
  <c r="E1020" i="1"/>
  <c r="E1003" i="1"/>
  <c r="E970" i="1"/>
  <c r="E938" i="1"/>
  <c r="E902" i="1"/>
  <c r="E869" i="1"/>
  <c r="E832" i="1"/>
  <c r="E799" i="1"/>
  <c r="E764" i="1"/>
  <c r="E729" i="1"/>
  <c r="E694" i="1"/>
  <c r="E661" i="1"/>
  <c r="E624" i="1"/>
  <c r="E590" i="1"/>
  <c r="E552" i="1"/>
  <c r="E520" i="1"/>
  <c r="E487" i="1"/>
  <c r="E453" i="1"/>
  <c r="E417" i="1"/>
  <c r="E383" i="1"/>
  <c r="E350" i="1"/>
  <c r="E315" i="1"/>
  <c r="E277" i="1"/>
  <c r="E241" i="1"/>
  <c r="E204" i="1"/>
  <c r="E168" i="1"/>
  <c r="E132" i="1"/>
  <c r="E95" i="1"/>
  <c r="E59" i="1"/>
  <c r="E25" i="1"/>
  <c r="E1417" i="1"/>
  <c r="E1384" i="1"/>
  <c r="E1349" i="1"/>
  <c r="E1315" i="1"/>
  <c r="E1288" i="1"/>
  <c r="E1252" i="1"/>
  <c r="E1220" i="1"/>
  <c r="E1194" i="1"/>
  <c r="E1145" i="1"/>
  <c r="E1108" i="1"/>
  <c r="E1095" i="1"/>
  <c r="E1043" i="1"/>
  <c r="E1032" i="1"/>
  <c r="E999" i="1"/>
  <c r="E966" i="1"/>
  <c r="E923" i="1"/>
  <c r="E898" i="1"/>
  <c r="E864" i="1"/>
  <c r="E828" i="1"/>
  <c r="E794" i="1"/>
  <c r="E759" i="1"/>
  <c r="E725" i="1"/>
  <c r="E690" i="1"/>
  <c r="E657" i="1"/>
  <c r="E620" i="1"/>
  <c r="E585" i="1"/>
  <c r="E548" i="1"/>
  <c r="E516" i="1"/>
  <c r="E482" i="1"/>
  <c r="E449" i="1"/>
  <c r="E413" i="1"/>
  <c r="E379" i="1"/>
  <c r="E346" i="1"/>
  <c r="E308" i="1"/>
  <c r="E273" i="1"/>
  <c r="E236" i="1"/>
  <c r="E200" i="1"/>
  <c r="E164" i="1"/>
  <c r="E127" i="1"/>
  <c r="E91" i="1"/>
  <c r="E55" i="1"/>
  <c r="E21" i="1"/>
  <c r="E1345" i="1"/>
  <c r="E821" i="1"/>
  <c r="E544" i="1"/>
  <c r="E268" i="1"/>
  <c r="E108" i="1"/>
  <c r="E1312" i="1"/>
  <c r="E1037" i="1"/>
  <c r="E789" i="1"/>
  <c r="E512" i="1"/>
  <c r="E232" i="1"/>
  <c r="E86" i="1"/>
  <c r="E1283" i="1"/>
  <c r="E1012" i="1"/>
  <c r="E754" i="1"/>
  <c r="E478" i="1"/>
  <c r="E219" i="1"/>
  <c r="E73" i="1"/>
  <c r="E304" i="1"/>
  <c r="E1248" i="1"/>
  <c r="E995" i="1"/>
  <c r="E721" i="1"/>
  <c r="E444" i="1"/>
  <c r="E196" i="1"/>
  <c r="E51" i="1"/>
  <c r="E1215" i="1"/>
  <c r="E954" i="1"/>
  <c r="E686" i="1"/>
  <c r="E409" i="1"/>
  <c r="E183" i="1"/>
  <c r="E38" i="1"/>
  <c r="E1186" i="1"/>
  <c r="E929" i="1"/>
  <c r="E652" i="1"/>
  <c r="E375" i="1"/>
  <c r="E159" i="1"/>
  <c r="E17" i="1"/>
  <c r="E1413" i="1"/>
  <c r="E1140" i="1"/>
  <c r="E894" i="1"/>
  <c r="E616" i="1"/>
  <c r="E342" i="1"/>
  <c r="E145" i="1"/>
  <c r="E4" i="1"/>
  <c r="E1380" i="1"/>
  <c r="E1124" i="1"/>
  <c r="E859" i="1"/>
  <c r="E581" i="1"/>
  <c r="E122" i="1"/>
  <c r="J25" i="5"/>
  <c r="J28" i="5"/>
  <c r="D34" i="5"/>
  <c r="G31" i="5"/>
  <c r="D37" i="5"/>
  <c r="G34" i="5"/>
  <c r="J31" i="5"/>
  <c r="D40" i="5"/>
  <c r="G37" i="5"/>
  <c r="J34" i="5"/>
  <c r="D19" i="5"/>
  <c r="D43" i="5"/>
  <c r="G40" i="5"/>
  <c r="J40" i="5"/>
  <c r="D22" i="5"/>
  <c r="G19" i="5"/>
  <c r="G43" i="5"/>
  <c r="J43" i="5"/>
  <c r="D25" i="5"/>
  <c r="G22" i="5"/>
  <c r="J19" i="5"/>
  <c r="J37" i="5"/>
  <c r="D28" i="5"/>
  <c r="J22" i="5"/>
  <c r="D31" i="5"/>
  <c r="G28" i="5"/>
  <c r="H9" i="7" l="1" a="1"/>
  <c r="H9" i="7" s="1"/>
  <c r="H17" i="7" a="1"/>
  <c r="H17" i="7" s="1"/>
  <c r="H25" i="7" a="1"/>
  <c r="H25" i="7" s="1"/>
  <c r="H33" i="7" a="1"/>
  <c r="H33" i="7" s="1"/>
  <c r="H41" i="7" a="1"/>
  <c r="H41" i="7" s="1"/>
  <c r="H49" i="7" a="1"/>
  <c r="H49" i="7" s="1"/>
  <c r="H57" i="7" a="1"/>
  <c r="H57" i="7" s="1"/>
  <c r="H65" i="7" a="1"/>
  <c r="H65" i="7" s="1"/>
  <c r="H73" i="7" a="1"/>
  <c r="H73" i="7" s="1"/>
  <c r="H81" i="7" a="1"/>
  <c r="H81" i="7" s="1"/>
  <c r="H89" i="7" a="1"/>
  <c r="H89" i="7" s="1"/>
  <c r="H97" i="7" a="1"/>
  <c r="H97" i="7" s="1"/>
  <c r="H105" i="7" a="1"/>
  <c r="H105" i="7" s="1"/>
  <c r="H113" i="7" a="1"/>
  <c r="H113" i="7" s="1"/>
  <c r="H121" i="7" a="1"/>
  <c r="H121" i="7" s="1"/>
  <c r="H129" i="7" a="1"/>
  <c r="H129" i="7" s="1"/>
  <c r="H136" i="7" a="1"/>
  <c r="H136" i="7" s="1"/>
  <c r="H144" i="7" a="1"/>
  <c r="H144" i="7" s="1"/>
  <c r="H152" i="7" a="1"/>
  <c r="H152" i="7" s="1"/>
  <c r="H160" i="7" a="1"/>
  <c r="H160" i="7" s="1"/>
  <c r="H168" i="7" a="1"/>
  <c r="H168" i="7" s="1"/>
  <c r="H176" i="7" a="1"/>
  <c r="H176" i="7" s="1"/>
  <c r="H184" i="7" a="1"/>
  <c r="H184" i="7" s="1"/>
  <c r="H192" i="7" a="1"/>
  <c r="H192" i="7" s="1"/>
  <c r="H200" i="7" a="1"/>
  <c r="H200" i="7" s="1"/>
  <c r="H208" i="7" a="1"/>
  <c r="H208" i="7" s="1"/>
  <c r="H216" i="7" a="1"/>
  <c r="H216" i="7" s="1"/>
  <c r="H224" i="7" a="1"/>
  <c r="H224" i="7" s="1"/>
  <c r="H232" i="7" a="1"/>
  <c r="H232" i="7" s="1"/>
  <c r="H240" i="7" a="1"/>
  <c r="H240" i="7" s="1"/>
  <c r="H248" i="7" a="1"/>
  <c r="H248" i="7" s="1"/>
  <c r="H256" i="7" a="1"/>
  <c r="H256" i="7" s="1"/>
  <c r="H264" i="7" a="1"/>
  <c r="H264" i="7" s="1"/>
  <c r="H272" i="7" a="1"/>
  <c r="H272" i="7" s="1"/>
  <c r="H280" i="7" a="1"/>
  <c r="H280" i="7" s="1"/>
  <c r="H288" i="7" a="1"/>
  <c r="H288" i="7" s="1"/>
  <c r="H296" i="7" a="1"/>
  <c r="H296" i="7" s="1"/>
  <c r="H304" i="7" a="1"/>
  <c r="H304" i="7" s="1"/>
  <c r="H312" i="7" a="1"/>
  <c r="H312" i="7" s="1"/>
  <c r="H320" i="7" a="1"/>
  <c r="H320" i="7" s="1"/>
  <c r="H327" i="7" a="1"/>
  <c r="H327" i="7" s="1"/>
  <c r="H120" i="7" a="1"/>
  <c r="H120" i="7" s="1"/>
  <c r="H167" i="7" a="1"/>
  <c r="H167" i="7" s="1"/>
  <c r="H215" i="7" a="1"/>
  <c r="H215" i="7" s="1"/>
  <c r="H279" i="7" a="1"/>
  <c r="H279" i="7" s="1"/>
  <c r="H10" i="7" a="1"/>
  <c r="H10" i="7" s="1"/>
  <c r="H18" i="7" a="1"/>
  <c r="H18" i="7" s="1"/>
  <c r="H26" i="7" a="1"/>
  <c r="H26" i="7" s="1"/>
  <c r="H34" i="7" a="1"/>
  <c r="H34" i="7" s="1"/>
  <c r="H42" i="7" a="1"/>
  <c r="H42" i="7" s="1"/>
  <c r="H50" i="7" a="1"/>
  <c r="H50" i="7" s="1"/>
  <c r="H58" i="7" a="1"/>
  <c r="H58" i="7" s="1"/>
  <c r="H66" i="7" a="1"/>
  <c r="H66" i="7" s="1"/>
  <c r="H74" i="7" a="1"/>
  <c r="H74" i="7" s="1"/>
  <c r="H82" i="7" a="1"/>
  <c r="H82" i="7" s="1"/>
  <c r="H90" i="7" a="1"/>
  <c r="H90" i="7" s="1"/>
  <c r="H98" i="7" a="1"/>
  <c r="H98" i="7" s="1"/>
  <c r="H106" i="7" a="1"/>
  <c r="H106" i="7" s="1"/>
  <c r="H114" i="7" a="1"/>
  <c r="H114" i="7" s="1"/>
  <c r="H122" i="7" a="1"/>
  <c r="H122" i="7" s="1"/>
  <c r="H130" i="7" a="1"/>
  <c r="H130" i="7" s="1"/>
  <c r="H137" i="7" a="1"/>
  <c r="H137" i="7" s="1"/>
  <c r="H145" i="7" a="1"/>
  <c r="H145" i="7" s="1"/>
  <c r="H153" i="7" a="1"/>
  <c r="H153" i="7" s="1"/>
  <c r="H161" i="7" a="1"/>
  <c r="H161" i="7" s="1"/>
  <c r="H169" i="7" a="1"/>
  <c r="H169" i="7" s="1"/>
  <c r="H177" i="7" a="1"/>
  <c r="H177" i="7" s="1"/>
  <c r="H185" i="7" a="1"/>
  <c r="H185" i="7" s="1"/>
  <c r="H193" i="7" a="1"/>
  <c r="H193" i="7" s="1"/>
  <c r="H201" i="7" a="1"/>
  <c r="H201" i="7" s="1"/>
  <c r="H209" i="7" a="1"/>
  <c r="H209" i="7" s="1"/>
  <c r="H217" i="7" a="1"/>
  <c r="H217" i="7" s="1"/>
  <c r="H225" i="7" a="1"/>
  <c r="H225" i="7" s="1"/>
  <c r="H233" i="7" a="1"/>
  <c r="H233" i="7" s="1"/>
  <c r="H241" i="7" a="1"/>
  <c r="H241" i="7" s="1"/>
  <c r="H249" i="7" a="1"/>
  <c r="H249" i="7" s="1"/>
  <c r="H257" i="7" a="1"/>
  <c r="H257" i="7" s="1"/>
  <c r="H265" i="7" a="1"/>
  <c r="H265" i="7" s="1"/>
  <c r="H273" i="7" a="1"/>
  <c r="H273" i="7" s="1"/>
  <c r="H281" i="7" a="1"/>
  <c r="H281" i="7" s="1"/>
  <c r="H289" i="7" a="1"/>
  <c r="H289" i="7" s="1"/>
  <c r="H297" i="7" a="1"/>
  <c r="H297" i="7" s="1"/>
  <c r="H305" i="7" a="1"/>
  <c r="H305" i="7" s="1"/>
  <c r="H313" i="7" a="1"/>
  <c r="H313" i="7" s="1"/>
  <c r="H321" i="7" a="1"/>
  <c r="H321" i="7" s="1"/>
  <c r="H328" i="7" a="1"/>
  <c r="H328" i="7" s="1"/>
  <c r="H306" i="7" a="1"/>
  <c r="H306" i="7" s="1"/>
  <c r="H322" i="7" a="1"/>
  <c r="H322" i="7" s="1"/>
  <c r="H329" i="7" a="1"/>
  <c r="H329" i="7" s="1"/>
  <c r="H64" i="7" a="1"/>
  <c r="H64" i="7" s="1"/>
  <c r="H104" i="7" a="1"/>
  <c r="H104" i="7" s="1"/>
  <c r="H151" i="7" a="1"/>
  <c r="H151" i="7" s="1"/>
  <c r="H199" i="7" a="1"/>
  <c r="H199" i="7" s="1"/>
  <c r="H263" i="7" a="1"/>
  <c r="H263" i="7" s="1"/>
  <c r="H3" i="7" a="1"/>
  <c r="H3" i="7" s="1"/>
  <c r="H11" i="7" a="1"/>
  <c r="H11" i="7" s="1"/>
  <c r="H19" i="7" a="1"/>
  <c r="H19" i="7" s="1"/>
  <c r="H27" i="7" a="1"/>
  <c r="H27" i="7" s="1"/>
  <c r="H35" i="7" a="1"/>
  <c r="H35" i="7" s="1"/>
  <c r="H43" i="7" a="1"/>
  <c r="H43" i="7" s="1"/>
  <c r="H51" i="7" a="1"/>
  <c r="H51" i="7" s="1"/>
  <c r="H59" i="7" a="1"/>
  <c r="H59" i="7" s="1"/>
  <c r="H67" i="7" a="1"/>
  <c r="H67" i="7" s="1"/>
  <c r="H75" i="7" a="1"/>
  <c r="H75" i="7" s="1"/>
  <c r="H83" i="7" a="1"/>
  <c r="H83" i="7" s="1"/>
  <c r="H91" i="7" a="1"/>
  <c r="H91" i="7" s="1"/>
  <c r="H99" i="7" a="1"/>
  <c r="H99" i="7" s="1"/>
  <c r="H107" i="7" a="1"/>
  <c r="H107" i="7" s="1"/>
  <c r="H115" i="7" a="1"/>
  <c r="H115" i="7" s="1"/>
  <c r="H123" i="7" a="1"/>
  <c r="H123" i="7" s="1"/>
  <c r="H131" i="7" a="1"/>
  <c r="H131" i="7" s="1"/>
  <c r="H138" i="7" a="1"/>
  <c r="H138" i="7" s="1"/>
  <c r="H146" i="7" a="1"/>
  <c r="H146" i="7" s="1"/>
  <c r="H154" i="7" a="1"/>
  <c r="H154" i="7" s="1"/>
  <c r="H162" i="7" a="1"/>
  <c r="H162" i="7" s="1"/>
  <c r="H170" i="7" a="1"/>
  <c r="H170" i="7" s="1"/>
  <c r="H178" i="7" a="1"/>
  <c r="H178" i="7" s="1"/>
  <c r="H186" i="7" a="1"/>
  <c r="H186" i="7" s="1"/>
  <c r="H194" i="7" a="1"/>
  <c r="H194" i="7" s="1"/>
  <c r="H202" i="7" a="1"/>
  <c r="H202" i="7" s="1"/>
  <c r="H210" i="7" a="1"/>
  <c r="H210" i="7" s="1"/>
  <c r="H218" i="7" a="1"/>
  <c r="H218" i="7" s="1"/>
  <c r="H226" i="7" a="1"/>
  <c r="H226" i="7" s="1"/>
  <c r="H234" i="7" a="1"/>
  <c r="H234" i="7" s="1"/>
  <c r="H242" i="7" a="1"/>
  <c r="H242" i="7" s="1"/>
  <c r="H250" i="7" a="1"/>
  <c r="H250" i="7" s="1"/>
  <c r="H258" i="7" a="1"/>
  <c r="H258" i="7" s="1"/>
  <c r="H266" i="7" a="1"/>
  <c r="H266" i="7" s="1"/>
  <c r="H274" i="7" a="1"/>
  <c r="H274" i="7" s="1"/>
  <c r="H282" i="7" a="1"/>
  <c r="H282" i="7" s="1"/>
  <c r="H290" i="7" a="1"/>
  <c r="H290" i="7" s="1"/>
  <c r="H298" i="7" a="1"/>
  <c r="H298" i="7" s="1"/>
  <c r="H314" i="7" a="1"/>
  <c r="H314" i="7" s="1"/>
  <c r="H48" i="7" a="1"/>
  <c r="H48" i="7" s="1"/>
  <c r="H112" i="7" a="1"/>
  <c r="H112" i="7" s="1"/>
  <c r="H159" i="7" a="1"/>
  <c r="H159" i="7" s="1"/>
  <c r="H207" i="7" a="1"/>
  <c r="H207" i="7" s="1"/>
  <c r="H255" i="7" a="1"/>
  <c r="H255" i="7" s="1"/>
  <c r="H319" i="7" a="1"/>
  <c r="H319" i="7" s="1"/>
  <c r="H4" i="7" a="1"/>
  <c r="H4" i="7" s="1"/>
  <c r="H12" i="7" a="1"/>
  <c r="H12" i="7" s="1"/>
  <c r="H20" i="7" a="1"/>
  <c r="H20" i="7" s="1"/>
  <c r="H28" i="7" a="1"/>
  <c r="H28" i="7" s="1"/>
  <c r="H36" i="7" a="1"/>
  <c r="H36" i="7" s="1"/>
  <c r="H44" i="7" a="1"/>
  <c r="H44" i="7" s="1"/>
  <c r="H52" i="7" a="1"/>
  <c r="H52" i="7" s="1"/>
  <c r="H60" i="7" a="1"/>
  <c r="H60" i="7" s="1"/>
  <c r="H68" i="7" a="1"/>
  <c r="H68" i="7" s="1"/>
  <c r="H76" i="7" a="1"/>
  <c r="H76" i="7" s="1"/>
  <c r="H84" i="7" a="1"/>
  <c r="H84" i="7" s="1"/>
  <c r="H92" i="7" a="1"/>
  <c r="H92" i="7" s="1"/>
  <c r="H100" i="7" a="1"/>
  <c r="H100" i="7" s="1"/>
  <c r="H108" i="7" a="1"/>
  <c r="H108" i="7" s="1"/>
  <c r="H116" i="7" a="1"/>
  <c r="H116" i="7" s="1"/>
  <c r="H124" i="7" a="1"/>
  <c r="H124" i="7" s="1"/>
  <c r="H132" i="7" a="1"/>
  <c r="H132" i="7" s="1"/>
  <c r="H139" i="7" a="1"/>
  <c r="H139" i="7" s="1"/>
  <c r="H147" i="7" a="1"/>
  <c r="H147" i="7" s="1"/>
  <c r="H155" i="7" a="1"/>
  <c r="H155" i="7" s="1"/>
  <c r="H163" i="7" a="1"/>
  <c r="H163" i="7" s="1"/>
  <c r="H171" i="7" a="1"/>
  <c r="H171" i="7" s="1"/>
  <c r="H179" i="7" a="1"/>
  <c r="H179" i="7" s="1"/>
  <c r="H187" i="7" a="1"/>
  <c r="H187" i="7" s="1"/>
  <c r="H195" i="7" a="1"/>
  <c r="H195" i="7" s="1"/>
  <c r="H203" i="7" a="1"/>
  <c r="H203" i="7" s="1"/>
  <c r="H211" i="7" a="1"/>
  <c r="H211" i="7" s="1"/>
  <c r="H219" i="7" a="1"/>
  <c r="H219" i="7" s="1"/>
  <c r="H227" i="7" a="1"/>
  <c r="H227" i="7" s="1"/>
  <c r="H235" i="7" a="1"/>
  <c r="H235" i="7" s="1"/>
  <c r="H243" i="7" a="1"/>
  <c r="H243" i="7" s="1"/>
  <c r="H251" i="7" a="1"/>
  <c r="H251" i="7" s="1"/>
  <c r="H259" i="7" a="1"/>
  <c r="H259" i="7" s="1"/>
  <c r="H267" i="7" a="1"/>
  <c r="H267" i="7" s="1"/>
  <c r="H275" i="7" a="1"/>
  <c r="H275" i="7" s="1"/>
  <c r="H283" i="7" a="1"/>
  <c r="H283" i="7" s="1"/>
  <c r="H291" i="7" a="1"/>
  <c r="H291" i="7" s="1"/>
  <c r="H299" i="7" a="1"/>
  <c r="H299" i="7" s="1"/>
  <c r="H307" i="7" a="1"/>
  <c r="H307" i="7" s="1"/>
  <c r="H315" i="7" a="1"/>
  <c r="H315" i="7" s="1"/>
  <c r="H323" i="7" a="1"/>
  <c r="H323" i="7" s="1"/>
  <c r="H330" i="7" a="1"/>
  <c r="H330" i="7" s="1"/>
  <c r="H56" i="7" a="1"/>
  <c r="H56" i="7" s="1"/>
  <c r="H231" i="7" a="1"/>
  <c r="H231" i="7" s="1"/>
  <c r="H287" i="7" a="1"/>
  <c r="H287" i="7" s="1"/>
  <c r="H5" i="7" a="1"/>
  <c r="H5" i="7" s="1"/>
  <c r="H13" i="7" a="1"/>
  <c r="H13" i="7" s="1"/>
  <c r="H21" i="7" a="1"/>
  <c r="H21" i="7" s="1"/>
  <c r="H29" i="7" a="1"/>
  <c r="H29" i="7" s="1"/>
  <c r="H37" i="7" a="1"/>
  <c r="H37" i="7" s="1"/>
  <c r="H45" i="7" a="1"/>
  <c r="H45" i="7" s="1"/>
  <c r="H53" i="7" a="1"/>
  <c r="H53" i="7" s="1"/>
  <c r="H61" i="7" a="1"/>
  <c r="H61" i="7" s="1"/>
  <c r="H69" i="7" a="1"/>
  <c r="H69" i="7" s="1"/>
  <c r="H77" i="7" a="1"/>
  <c r="H77" i="7" s="1"/>
  <c r="H85" i="7" a="1"/>
  <c r="H85" i="7" s="1"/>
  <c r="H93" i="7" a="1"/>
  <c r="H93" i="7" s="1"/>
  <c r="H101" i="7" a="1"/>
  <c r="H101" i="7" s="1"/>
  <c r="H109" i="7" a="1"/>
  <c r="H109" i="7" s="1"/>
  <c r="H117" i="7" a="1"/>
  <c r="H117" i="7" s="1"/>
  <c r="H125" i="7" a="1"/>
  <c r="H125" i="7" s="1"/>
  <c r="H133" i="7" a="1"/>
  <c r="H133" i="7" s="1"/>
  <c r="H140" i="7" a="1"/>
  <c r="H140" i="7" s="1"/>
  <c r="H148" i="7" a="1"/>
  <c r="H148" i="7" s="1"/>
  <c r="H156" i="7" a="1"/>
  <c r="H156" i="7" s="1"/>
  <c r="H164" i="7" a="1"/>
  <c r="H164" i="7" s="1"/>
  <c r="H172" i="7" a="1"/>
  <c r="H172" i="7" s="1"/>
  <c r="H180" i="7" a="1"/>
  <c r="H180" i="7" s="1"/>
  <c r="H188" i="7" a="1"/>
  <c r="H188" i="7" s="1"/>
  <c r="H196" i="7" a="1"/>
  <c r="H196" i="7" s="1"/>
  <c r="H204" i="7" a="1"/>
  <c r="H204" i="7" s="1"/>
  <c r="H212" i="7" a="1"/>
  <c r="H212" i="7" s="1"/>
  <c r="H220" i="7" a="1"/>
  <c r="H220" i="7" s="1"/>
  <c r="H228" i="7" a="1"/>
  <c r="H228" i="7" s="1"/>
  <c r="H236" i="7" a="1"/>
  <c r="H236" i="7" s="1"/>
  <c r="H244" i="7" a="1"/>
  <c r="H244" i="7" s="1"/>
  <c r="H252" i="7" a="1"/>
  <c r="H252" i="7" s="1"/>
  <c r="H260" i="7" a="1"/>
  <c r="H260" i="7" s="1"/>
  <c r="H268" i="7" a="1"/>
  <c r="H268" i="7" s="1"/>
  <c r="H276" i="7" a="1"/>
  <c r="H276" i="7" s="1"/>
  <c r="H284" i="7" a="1"/>
  <c r="H284" i="7" s="1"/>
  <c r="H292" i="7" a="1"/>
  <c r="H292" i="7" s="1"/>
  <c r="H300" i="7" a="1"/>
  <c r="H300" i="7" s="1"/>
  <c r="H308" i="7" a="1"/>
  <c r="H308" i="7" s="1"/>
  <c r="H316" i="7" a="1"/>
  <c r="H316" i="7" s="1"/>
  <c r="H324" i="7" a="1"/>
  <c r="H324" i="7" s="1"/>
  <c r="H331" i="7" a="1"/>
  <c r="H331" i="7" s="1"/>
  <c r="H6" i="7" a="1"/>
  <c r="H6" i="7" s="1"/>
  <c r="H14" i="7" a="1"/>
  <c r="H14" i="7" s="1"/>
  <c r="H22" i="7" a="1"/>
  <c r="H22" i="7" s="1"/>
  <c r="H30" i="7" a="1"/>
  <c r="H30" i="7" s="1"/>
  <c r="H38" i="7" a="1"/>
  <c r="H38" i="7" s="1"/>
  <c r="H46" i="7" a="1"/>
  <c r="H46" i="7" s="1"/>
  <c r="H54" i="7" a="1"/>
  <c r="H54" i="7" s="1"/>
  <c r="H62" i="7" a="1"/>
  <c r="H62" i="7" s="1"/>
  <c r="H70" i="7" a="1"/>
  <c r="H70" i="7" s="1"/>
  <c r="H78" i="7" a="1"/>
  <c r="H78" i="7" s="1"/>
  <c r="H86" i="7" a="1"/>
  <c r="H86" i="7" s="1"/>
  <c r="H94" i="7" a="1"/>
  <c r="H94" i="7" s="1"/>
  <c r="H102" i="7" a="1"/>
  <c r="H102" i="7" s="1"/>
  <c r="H110" i="7" a="1"/>
  <c r="H110" i="7" s="1"/>
  <c r="H118" i="7" a="1"/>
  <c r="H118" i="7" s="1"/>
  <c r="H126" i="7" a="1"/>
  <c r="H126" i="7" s="1"/>
  <c r="H134" i="7" a="1"/>
  <c r="H134" i="7" s="1"/>
  <c r="H141" i="7" a="1"/>
  <c r="H141" i="7" s="1"/>
  <c r="H149" i="7" a="1"/>
  <c r="H149" i="7" s="1"/>
  <c r="H157" i="7" a="1"/>
  <c r="H157" i="7" s="1"/>
  <c r="H165" i="7" a="1"/>
  <c r="H165" i="7" s="1"/>
  <c r="H173" i="7" a="1"/>
  <c r="H173" i="7" s="1"/>
  <c r="H181" i="7" a="1"/>
  <c r="H181" i="7" s="1"/>
  <c r="H189" i="7" a="1"/>
  <c r="H189" i="7" s="1"/>
  <c r="H197" i="7" a="1"/>
  <c r="H197" i="7" s="1"/>
  <c r="H205" i="7" a="1"/>
  <c r="H205" i="7" s="1"/>
  <c r="H213" i="7" a="1"/>
  <c r="H213" i="7" s="1"/>
  <c r="H221" i="7" a="1"/>
  <c r="H221" i="7" s="1"/>
  <c r="H229" i="7" a="1"/>
  <c r="H229" i="7" s="1"/>
  <c r="H237" i="7" a="1"/>
  <c r="H237" i="7" s="1"/>
  <c r="H245" i="7" a="1"/>
  <c r="H245" i="7" s="1"/>
  <c r="H253" i="7" a="1"/>
  <c r="H253" i="7" s="1"/>
  <c r="H261" i="7" a="1"/>
  <c r="H261" i="7" s="1"/>
  <c r="H269" i="7" a="1"/>
  <c r="H269" i="7" s="1"/>
  <c r="H277" i="7" a="1"/>
  <c r="H277" i="7" s="1"/>
  <c r="H285" i="7" a="1"/>
  <c r="H285" i="7" s="1"/>
  <c r="H293" i="7" a="1"/>
  <c r="H293" i="7" s="1"/>
  <c r="H301" i="7" a="1"/>
  <c r="H301" i="7" s="1"/>
  <c r="H309" i="7" a="1"/>
  <c r="H309" i="7" s="1"/>
  <c r="H317" i="7" a="1"/>
  <c r="H317" i="7" s="1"/>
  <c r="H325" i="7" a="1"/>
  <c r="H325" i="7" s="1"/>
  <c r="H332" i="7" a="1"/>
  <c r="H332" i="7" s="1"/>
  <c r="H40" i="7" a="1"/>
  <c r="H40" i="7" s="1"/>
  <c r="H80" i="7" a="1"/>
  <c r="H80" i="7" s="1"/>
  <c r="H128" i="7" a="1"/>
  <c r="H128" i="7" s="1"/>
  <c r="H175" i="7" a="1"/>
  <c r="H175" i="7" s="1"/>
  <c r="H223" i="7" a="1"/>
  <c r="H223" i="7" s="1"/>
  <c r="H271" i="7" a="1"/>
  <c r="H271" i="7" s="1"/>
  <c r="H303" i="7" a="1"/>
  <c r="H303" i="7" s="1"/>
  <c r="H7" i="7" a="1"/>
  <c r="H7" i="7" s="1"/>
  <c r="H15" i="7" a="1"/>
  <c r="H15" i="7" s="1"/>
  <c r="H23" i="7" a="1"/>
  <c r="H23" i="7" s="1"/>
  <c r="H31" i="7" a="1"/>
  <c r="H31" i="7" s="1"/>
  <c r="H39" i="7" a="1"/>
  <c r="H39" i="7" s="1"/>
  <c r="H47" i="7" a="1"/>
  <c r="H47" i="7" s="1"/>
  <c r="H55" i="7" a="1"/>
  <c r="H55" i="7" s="1"/>
  <c r="H63" i="7" a="1"/>
  <c r="H63" i="7" s="1"/>
  <c r="H71" i="7" a="1"/>
  <c r="H71" i="7" s="1"/>
  <c r="H79" i="7" a="1"/>
  <c r="H79" i="7" s="1"/>
  <c r="H87" i="7" a="1"/>
  <c r="H87" i="7" s="1"/>
  <c r="H95" i="7" a="1"/>
  <c r="H95" i="7" s="1"/>
  <c r="H103" i="7" a="1"/>
  <c r="H103" i="7" s="1"/>
  <c r="H111" i="7" a="1"/>
  <c r="H111" i="7" s="1"/>
  <c r="H119" i="7" a="1"/>
  <c r="H119" i="7" s="1"/>
  <c r="H127" i="7" a="1"/>
  <c r="H127" i="7" s="1"/>
  <c r="H142" i="7" a="1"/>
  <c r="H142" i="7" s="1"/>
  <c r="H150" i="7" a="1"/>
  <c r="H150" i="7" s="1"/>
  <c r="H158" i="7" a="1"/>
  <c r="H158" i="7" s="1"/>
  <c r="H166" i="7" a="1"/>
  <c r="H166" i="7" s="1"/>
  <c r="H174" i="7" a="1"/>
  <c r="H174" i="7" s="1"/>
  <c r="H182" i="7" a="1"/>
  <c r="H182" i="7" s="1"/>
  <c r="H190" i="7" a="1"/>
  <c r="H190" i="7" s="1"/>
  <c r="H198" i="7" a="1"/>
  <c r="H198" i="7" s="1"/>
  <c r="H206" i="7" a="1"/>
  <c r="H206" i="7" s="1"/>
  <c r="H214" i="7" a="1"/>
  <c r="H214" i="7" s="1"/>
  <c r="H222" i="7" a="1"/>
  <c r="H222" i="7" s="1"/>
  <c r="H230" i="7" a="1"/>
  <c r="H230" i="7" s="1"/>
  <c r="H238" i="7" a="1"/>
  <c r="H238" i="7" s="1"/>
  <c r="H246" i="7" a="1"/>
  <c r="H246" i="7" s="1"/>
  <c r="H254" i="7" a="1"/>
  <c r="H254" i="7" s="1"/>
  <c r="H262" i="7" a="1"/>
  <c r="H262" i="7" s="1"/>
  <c r="H270" i="7" a="1"/>
  <c r="H270" i="7" s="1"/>
  <c r="H278" i="7" a="1"/>
  <c r="H278" i="7" s="1"/>
  <c r="H286" i="7" a="1"/>
  <c r="H286" i="7" s="1"/>
  <c r="H294" i="7" a="1"/>
  <c r="H294" i="7" s="1"/>
  <c r="H302" i="7" a="1"/>
  <c r="H302" i="7" s="1"/>
  <c r="H310" i="7" a="1"/>
  <c r="H310" i="7" s="1"/>
  <c r="H318" i="7" a="1"/>
  <c r="H318" i="7" s="1"/>
  <c r="H326" i="7" a="1"/>
  <c r="H326" i="7" s="1"/>
  <c r="H2" i="7" a="1"/>
  <c r="H2" i="7" s="1"/>
  <c r="H72" i="7" a="1"/>
  <c r="H72" i="7" s="1"/>
  <c r="H88" i="7" a="1"/>
  <c r="H88" i="7" s="1"/>
  <c r="H135" i="7" a="1"/>
  <c r="H135" i="7" s="1"/>
  <c r="H183" i="7" a="1"/>
  <c r="H183" i="7" s="1"/>
  <c r="H239" i="7" a="1"/>
  <c r="H239" i="7" s="1"/>
  <c r="H295" i="7" a="1"/>
  <c r="H295" i="7" s="1"/>
  <c r="H8" i="7" a="1"/>
  <c r="H8" i="7" s="1"/>
  <c r="H16" i="7" a="1"/>
  <c r="H16" i="7" s="1"/>
  <c r="H24" i="7" a="1"/>
  <c r="H24" i="7" s="1"/>
  <c r="H32" i="7" a="1"/>
  <c r="H32" i="7" s="1"/>
  <c r="H96" i="7" a="1"/>
  <c r="H96" i="7" s="1"/>
  <c r="H143" i="7" a="1"/>
  <c r="H143" i="7" s="1"/>
  <c r="H191" i="7" a="1"/>
  <c r="H191" i="7" s="1"/>
  <c r="H247" i="7" a="1"/>
  <c r="H247" i="7" s="1"/>
  <c r="H311" i="7" a="1"/>
  <c r="H311" i="7" s="1"/>
  <c r="G7" i="7" a="1"/>
  <c r="G7" i="7" s="1"/>
  <c r="G14" i="7" a="1"/>
  <c r="G14" i="7" s="1"/>
  <c r="G20" i="7" a="1"/>
  <c r="G20" i="7" s="1"/>
  <c r="G33" i="7" a="1"/>
  <c r="G33" i="7" s="1"/>
  <c r="G39" i="7" a="1"/>
  <c r="G39" i="7" s="1"/>
  <c r="G46" i="7" a="1"/>
  <c r="G46" i="7" s="1"/>
  <c r="G52" i="7" a="1"/>
  <c r="G52" i="7" s="1"/>
  <c r="G65" i="7" a="1"/>
  <c r="G65" i="7" s="1"/>
  <c r="G71" i="7" a="1"/>
  <c r="G71" i="7" s="1"/>
  <c r="G78" i="7" a="1"/>
  <c r="G78" i="7" s="1"/>
  <c r="G84" i="7" a="1"/>
  <c r="G84" i="7" s="1"/>
  <c r="G97" i="7" a="1"/>
  <c r="G97" i="7" s="1"/>
  <c r="G103" i="7" a="1"/>
  <c r="G103" i="7" s="1"/>
  <c r="G110" i="7" a="1"/>
  <c r="G110" i="7" s="1"/>
  <c r="G8" i="7" a="1"/>
  <c r="G8" i="7" s="1"/>
  <c r="G21" i="7" a="1"/>
  <c r="G21" i="7" s="1"/>
  <c r="G27" i="7" a="1"/>
  <c r="G27" i="7" s="1"/>
  <c r="G34" i="7" a="1"/>
  <c r="G34" i="7" s="1"/>
  <c r="G40" i="7" a="1"/>
  <c r="G40" i="7" s="1"/>
  <c r="G53" i="7" a="1"/>
  <c r="G53" i="7" s="1"/>
  <c r="G59" i="7" a="1"/>
  <c r="G59" i="7" s="1"/>
  <c r="G66" i="7" a="1"/>
  <c r="G66" i="7" s="1"/>
  <c r="G72" i="7" a="1"/>
  <c r="G72" i="7" s="1"/>
  <c r="G85" i="7" a="1"/>
  <c r="G85" i="7" s="1"/>
  <c r="G9" i="7" a="1"/>
  <c r="G9" i="7" s="1"/>
  <c r="G15" i="7" a="1"/>
  <c r="G15" i="7" s="1"/>
  <c r="G22" i="7" a="1"/>
  <c r="G22" i="7" s="1"/>
  <c r="G28" i="7" a="1"/>
  <c r="G28" i="7" s="1"/>
  <c r="G41" i="7" a="1"/>
  <c r="G41" i="7" s="1"/>
  <c r="G47" i="7" a="1"/>
  <c r="G47" i="7" s="1"/>
  <c r="G54" i="7" a="1"/>
  <c r="G54" i="7" s="1"/>
  <c r="G60" i="7" a="1"/>
  <c r="G60" i="7" s="1"/>
  <c r="G73" i="7" a="1"/>
  <c r="G73" i="7" s="1"/>
  <c r="G79" i="7" a="1"/>
  <c r="G79" i="7" s="1"/>
  <c r="G86" i="7" a="1"/>
  <c r="G86" i="7" s="1"/>
  <c r="G92" i="7" a="1"/>
  <c r="G92" i="7" s="1"/>
  <c r="G105" i="7" a="1"/>
  <c r="G105" i="7" s="1"/>
  <c r="G3" i="7" a="1"/>
  <c r="G3" i="7" s="1"/>
  <c r="G10" i="7" a="1"/>
  <c r="G10" i="7" s="1"/>
  <c r="G16" i="7" a="1"/>
  <c r="G16" i="7" s="1"/>
  <c r="G29" i="7" a="1"/>
  <c r="G29" i="7" s="1"/>
  <c r="G35" i="7" a="1"/>
  <c r="G35" i="7" s="1"/>
  <c r="G42" i="7" a="1"/>
  <c r="G42" i="7" s="1"/>
  <c r="G48" i="7" a="1"/>
  <c r="G48" i="7" s="1"/>
  <c r="G61" i="7" a="1"/>
  <c r="G61" i="7" s="1"/>
  <c r="G67" i="7" a="1"/>
  <c r="G67" i="7" s="1"/>
  <c r="G74" i="7" a="1"/>
  <c r="G74" i="7" s="1"/>
  <c r="G80" i="7" a="1"/>
  <c r="G80" i="7" s="1"/>
  <c r="G93" i="7" a="1"/>
  <c r="G93" i="7" s="1"/>
  <c r="G99" i="7" a="1"/>
  <c r="G99" i="7" s="1"/>
  <c r="G106" i="7" a="1"/>
  <c r="G106" i="7" s="1"/>
  <c r="G112" i="7" a="1"/>
  <c r="G112" i="7" s="1"/>
  <c r="G125" i="7" a="1"/>
  <c r="G125" i="7" s="1"/>
  <c r="G131" i="7" a="1"/>
  <c r="G131" i="7" s="1"/>
  <c r="G138" i="7" a="1"/>
  <c r="G138" i="7" s="1"/>
  <c r="G144" i="7" a="1"/>
  <c r="G144" i="7" s="1"/>
  <c r="G157" i="7" a="1"/>
  <c r="G157" i="7" s="1"/>
  <c r="G163" i="7" a="1"/>
  <c r="G163" i="7" s="1"/>
  <c r="G170" i="7" a="1"/>
  <c r="G170" i="7" s="1"/>
  <c r="G176" i="7" a="1"/>
  <c r="G176" i="7" s="1"/>
  <c r="G189" i="7" a="1"/>
  <c r="G189" i="7" s="1"/>
  <c r="G195" i="7" a="1"/>
  <c r="G195" i="7" s="1"/>
  <c r="G202" i="7" a="1"/>
  <c r="G202" i="7" s="1"/>
  <c r="G208" i="7" a="1"/>
  <c r="G208" i="7" s="1"/>
  <c r="G221" i="7" a="1"/>
  <c r="G221" i="7" s="1"/>
  <c r="G4" i="7" a="1"/>
  <c r="G4" i="7" s="1"/>
  <c r="G17" i="7" a="1"/>
  <c r="G17" i="7" s="1"/>
  <c r="G23" i="7" a="1"/>
  <c r="G23" i="7" s="1"/>
  <c r="G30" i="7" a="1"/>
  <c r="G30" i="7" s="1"/>
  <c r="G36" i="7" a="1"/>
  <c r="G36" i="7" s="1"/>
  <c r="G49" i="7" a="1"/>
  <c r="G49" i="7" s="1"/>
  <c r="G55" i="7" a="1"/>
  <c r="G55" i="7" s="1"/>
  <c r="G62" i="7" a="1"/>
  <c r="G62" i="7" s="1"/>
  <c r="G68" i="7" a="1"/>
  <c r="G68" i="7" s="1"/>
  <c r="G81" i="7" a="1"/>
  <c r="G81" i="7" s="1"/>
  <c r="G87" i="7" a="1"/>
  <c r="G87" i="7" s="1"/>
  <c r="G94" i="7" a="1"/>
  <c r="G94" i="7" s="1"/>
  <c r="G100" i="7" a="1"/>
  <c r="G100" i="7" s="1"/>
  <c r="G113" i="7" a="1"/>
  <c r="G113" i="7" s="1"/>
  <c r="G119" i="7" a="1"/>
  <c r="G119" i="7" s="1"/>
  <c r="G6" i="7" a="1"/>
  <c r="G6" i="7" s="1"/>
  <c r="G12" i="7" a="1"/>
  <c r="G12" i="7" s="1"/>
  <c r="G25" i="7" a="1"/>
  <c r="G25" i="7" s="1"/>
  <c r="G31" i="7" a="1"/>
  <c r="G31" i="7" s="1"/>
  <c r="G38" i="7" a="1"/>
  <c r="G38" i="7" s="1"/>
  <c r="G44" i="7" a="1"/>
  <c r="G44" i="7" s="1"/>
  <c r="G57" i="7" a="1"/>
  <c r="G57" i="7" s="1"/>
  <c r="G63" i="7" a="1"/>
  <c r="G63" i="7" s="1"/>
  <c r="G70" i="7" a="1"/>
  <c r="G70" i="7" s="1"/>
  <c r="G76" i="7" a="1"/>
  <c r="G76" i="7" s="1"/>
  <c r="G89" i="7" a="1"/>
  <c r="G89" i="7" s="1"/>
  <c r="G95" i="7" a="1"/>
  <c r="G95" i="7" s="1"/>
  <c r="G102" i="7" a="1"/>
  <c r="G102" i="7" s="1"/>
  <c r="G108" i="7" a="1"/>
  <c r="G108" i="7" s="1"/>
  <c r="G121" i="7" a="1"/>
  <c r="G121" i="7" s="1"/>
  <c r="G26" i="7" a="1"/>
  <c r="G26" i="7" s="1"/>
  <c r="G51" i="7" a="1"/>
  <c r="G51" i="7" s="1"/>
  <c r="G77" i="7" a="1"/>
  <c r="G77" i="7" s="1"/>
  <c r="G98" i="7" a="1"/>
  <c r="G98" i="7" s="1"/>
  <c r="G114" i="7" a="1"/>
  <c r="G114" i="7" s="1"/>
  <c r="G123" i="7" a="1"/>
  <c r="G123" i="7" s="1"/>
  <c r="G146" i="7" a="1"/>
  <c r="G146" i="7" s="1"/>
  <c r="G153" i="7" a="1"/>
  <c r="G153" i="7" s="1"/>
  <c r="G160" i="7" a="1"/>
  <c r="G160" i="7" s="1"/>
  <c r="G167" i="7" a="1"/>
  <c r="G167" i="7" s="1"/>
  <c r="G182" i="7" a="1"/>
  <c r="G182" i="7" s="1"/>
  <c r="G190" i="7" a="1"/>
  <c r="G190" i="7" s="1"/>
  <c r="G197" i="7" a="1"/>
  <c r="G197" i="7" s="1"/>
  <c r="G204" i="7" a="1"/>
  <c r="G204" i="7" s="1"/>
  <c r="G211" i="7" a="1"/>
  <c r="G211" i="7" s="1"/>
  <c r="G226" i="7" a="1"/>
  <c r="G226" i="7" s="1"/>
  <c r="G232" i="7" a="1"/>
  <c r="G232" i="7" s="1"/>
  <c r="G245" i="7" a="1"/>
  <c r="G245" i="7" s="1"/>
  <c r="G251" i="7" a="1"/>
  <c r="G251" i="7" s="1"/>
  <c r="G258" i="7" a="1"/>
  <c r="G258" i="7" s="1"/>
  <c r="G264" i="7" a="1"/>
  <c r="G264" i="7" s="1"/>
  <c r="G277" i="7" a="1"/>
  <c r="G277" i="7" s="1"/>
  <c r="G283" i="7" a="1"/>
  <c r="G283" i="7" s="1"/>
  <c r="G290" i="7" a="1"/>
  <c r="G290" i="7" s="1"/>
  <c r="G296" i="7" a="1"/>
  <c r="G296" i="7" s="1"/>
  <c r="G309" i="7" a="1"/>
  <c r="G309" i="7" s="1"/>
  <c r="G315" i="7" a="1"/>
  <c r="G315" i="7" s="1"/>
  <c r="G322" i="7" a="1"/>
  <c r="G322" i="7" s="1"/>
  <c r="G329" i="7" a="1"/>
  <c r="G329" i="7" s="1"/>
  <c r="F16" i="7" a="1"/>
  <c r="F16" i="7" s="1"/>
  <c r="F27" i="7" a="1"/>
  <c r="F27" i="7" s="1"/>
  <c r="F33" i="7" a="1"/>
  <c r="F33" i="7" s="1"/>
  <c r="F45" i="7" a="1"/>
  <c r="F45" i="7" s="1"/>
  <c r="F51" i="7" a="1"/>
  <c r="F51" i="7" s="1"/>
  <c r="F58" i="7" a="1"/>
  <c r="F58" i="7" s="1"/>
  <c r="F64" i="7" a="1"/>
  <c r="F64" i="7" s="1"/>
  <c r="F77" i="7" a="1"/>
  <c r="F77" i="7" s="1"/>
  <c r="F83" i="7" a="1"/>
  <c r="F83" i="7" s="1"/>
  <c r="F90" i="7" a="1"/>
  <c r="F90" i="7" s="1"/>
  <c r="F96" i="7" a="1"/>
  <c r="F96" i="7" s="1"/>
  <c r="F109" i="7" a="1"/>
  <c r="F109" i="7" s="1"/>
  <c r="F115" i="7" a="1"/>
  <c r="F115" i="7" s="1"/>
  <c r="F122" i="7" a="1"/>
  <c r="F122" i="7" s="1"/>
  <c r="F128" i="7" a="1"/>
  <c r="F128" i="7" s="1"/>
  <c r="F141" i="7" a="1"/>
  <c r="F141" i="7" s="1"/>
  <c r="F147" i="7" a="1"/>
  <c r="F147" i="7" s="1"/>
  <c r="F154" i="7" a="1"/>
  <c r="F154" i="7" s="1"/>
  <c r="F160" i="7" a="1"/>
  <c r="F160" i="7" s="1"/>
  <c r="F173" i="7" a="1"/>
  <c r="F173" i="7" s="1"/>
  <c r="F179" i="7" a="1"/>
  <c r="F179" i="7" s="1"/>
  <c r="F186" i="7" a="1"/>
  <c r="F186" i="7" s="1"/>
  <c r="F192" i="7" a="1"/>
  <c r="F192" i="7" s="1"/>
  <c r="F205" i="7" a="1"/>
  <c r="F205" i="7" s="1"/>
  <c r="F211" i="7" a="1"/>
  <c r="F211" i="7" s="1"/>
  <c r="F218" i="7" a="1"/>
  <c r="F218" i="7" s="1"/>
  <c r="F224" i="7" a="1"/>
  <c r="F224" i="7" s="1"/>
  <c r="F237" i="7" a="1"/>
  <c r="F237" i="7" s="1"/>
  <c r="F243" i="7" a="1"/>
  <c r="F243" i="7" s="1"/>
  <c r="F250" i="7" a="1"/>
  <c r="F250" i="7" s="1"/>
  <c r="G5" i="7" a="1"/>
  <c r="G5" i="7" s="1"/>
  <c r="G56" i="7" a="1"/>
  <c r="G56" i="7" s="1"/>
  <c r="G82" i="7" a="1"/>
  <c r="G82" i="7" s="1"/>
  <c r="G101" i="7" a="1"/>
  <c r="G101" i="7" s="1"/>
  <c r="G115" i="7" a="1"/>
  <c r="G115" i="7" s="1"/>
  <c r="G124" i="7" a="1"/>
  <c r="G124" i="7" s="1"/>
  <c r="G132" i="7" a="1"/>
  <c r="G132" i="7" s="1"/>
  <c r="G139" i="7" a="1"/>
  <c r="G139" i="7" s="1"/>
  <c r="G154" i="7" a="1"/>
  <c r="G154" i="7" s="1"/>
  <c r="G161" i="7" a="1"/>
  <c r="G161" i="7" s="1"/>
  <c r="G168" i="7" a="1"/>
  <c r="G168" i="7" s="1"/>
  <c r="G175" i="7" a="1"/>
  <c r="G175" i="7" s="1"/>
  <c r="G183" i="7" a="1"/>
  <c r="G183" i="7" s="1"/>
  <c r="G198" i="7" a="1"/>
  <c r="G198" i="7" s="1"/>
  <c r="G205" i="7" a="1"/>
  <c r="G205" i="7" s="1"/>
  <c r="G212" i="7" a="1"/>
  <c r="G212" i="7" s="1"/>
  <c r="G219" i="7" a="1"/>
  <c r="G219" i="7" s="1"/>
  <c r="G233" i="7" a="1"/>
  <c r="G233" i="7" s="1"/>
  <c r="G239" i="7" a="1"/>
  <c r="G239" i="7" s="1"/>
  <c r="G246" i="7" a="1"/>
  <c r="G246" i="7" s="1"/>
  <c r="G252" i="7" a="1"/>
  <c r="G252" i="7" s="1"/>
  <c r="G265" i="7" a="1"/>
  <c r="G265" i="7" s="1"/>
  <c r="G271" i="7" a="1"/>
  <c r="G271" i="7" s="1"/>
  <c r="G278" i="7" a="1"/>
  <c r="G278" i="7" s="1"/>
  <c r="G284" i="7" a="1"/>
  <c r="G284" i="7" s="1"/>
  <c r="G297" i="7" a="1"/>
  <c r="G297" i="7" s="1"/>
  <c r="G303" i="7" a="1"/>
  <c r="G303" i="7" s="1"/>
  <c r="G310" i="7" a="1"/>
  <c r="G310" i="7" s="1"/>
  <c r="G316" i="7" a="1"/>
  <c r="G316" i="7" s="1"/>
  <c r="G330" i="7" a="1"/>
  <c r="G330" i="7" s="1"/>
  <c r="F6" i="7" a="1"/>
  <c r="F6" i="7" s="1"/>
  <c r="F11" i="7" a="1"/>
  <c r="F11" i="7" s="1"/>
  <c r="F17" i="7" a="1"/>
  <c r="F17" i="7" s="1"/>
  <c r="F22" i="7" a="1"/>
  <c r="F22" i="7" s="1"/>
  <c r="F28" i="7" a="1"/>
  <c r="F28" i="7" s="1"/>
  <c r="F39" i="7" a="1"/>
  <c r="F39" i="7" s="1"/>
  <c r="F46" i="7" a="1"/>
  <c r="F46" i="7" s="1"/>
  <c r="F52" i="7" a="1"/>
  <c r="F52" i="7" s="1"/>
  <c r="F65" i="7" a="1"/>
  <c r="F65" i="7" s="1"/>
  <c r="F71" i="7" a="1"/>
  <c r="F71" i="7" s="1"/>
  <c r="F78" i="7" a="1"/>
  <c r="F78" i="7" s="1"/>
  <c r="F84" i="7" a="1"/>
  <c r="F84" i="7" s="1"/>
  <c r="F97" i="7" a="1"/>
  <c r="F97" i="7" s="1"/>
  <c r="F103" i="7" a="1"/>
  <c r="F103" i="7" s="1"/>
  <c r="F110" i="7" a="1"/>
  <c r="F110" i="7" s="1"/>
  <c r="F116" i="7" a="1"/>
  <c r="F116" i="7" s="1"/>
  <c r="F129" i="7" a="1"/>
  <c r="F129" i="7" s="1"/>
  <c r="F135" i="7" a="1"/>
  <c r="F135" i="7" s="1"/>
  <c r="F142" i="7" a="1"/>
  <c r="F142" i="7" s="1"/>
  <c r="F148" i="7" a="1"/>
  <c r="F148" i="7" s="1"/>
  <c r="F161" i="7" a="1"/>
  <c r="F161" i="7" s="1"/>
  <c r="F167" i="7" a="1"/>
  <c r="F167" i="7" s="1"/>
  <c r="F174" i="7" a="1"/>
  <c r="F174" i="7" s="1"/>
  <c r="F180" i="7" a="1"/>
  <c r="F180" i="7" s="1"/>
  <c r="F193" i="7" a="1"/>
  <c r="F193" i="7" s="1"/>
  <c r="F199" i="7" a="1"/>
  <c r="F199" i="7" s="1"/>
  <c r="F206" i="7" a="1"/>
  <c r="F206" i="7" s="1"/>
  <c r="F212" i="7" a="1"/>
  <c r="F212" i="7" s="1"/>
  <c r="F225" i="7" a="1"/>
  <c r="F225" i="7" s="1"/>
  <c r="F231" i="7" a="1"/>
  <c r="F231" i="7" s="1"/>
  <c r="G32" i="7" a="1"/>
  <c r="G32" i="7" s="1"/>
  <c r="G58" i="7" a="1"/>
  <c r="G58" i="7" s="1"/>
  <c r="G83" i="7" a="1"/>
  <c r="G83" i="7" s="1"/>
  <c r="G116" i="7" a="1"/>
  <c r="G116" i="7" s="1"/>
  <c r="G126" i="7" a="1"/>
  <c r="G126" i="7" s="1"/>
  <c r="G133" i="7" a="1"/>
  <c r="G133" i="7" s="1"/>
  <c r="G140" i="7" a="1"/>
  <c r="G140" i="7" s="1"/>
  <c r="G147" i="7" a="1"/>
  <c r="G147" i="7" s="1"/>
  <c r="G162" i="7" a="1"/>
  <c r="G162" i="7" s="1"/>
  <c r="G169" i="7" a="1"/>
  <c r="G169" i="7" s="1"/>
  <c r="G177" i="7" a="1"/>
  <c r="G177" i="7" s="1"/>
  <c r="G184" i="7" a="1"/>
  <c r="G184" i="7" s="1"/>
  <c r="G191" i="7" a="1"/>
  <c r="G191" i="7" s="1"/>
  <c r="G206" i="7" a="1"/>
  <c r="G206" i="7" s="1"/>
  <c r="G213" i="7" a="1"/>
  <c r="G213" i="7" s="1"/>
  <c r="G220" i="7" a="1"/>
  <c r="G220" i="7" s="1"/>
  <c r="G227" i="7" a="1"/>
  <c r="G227" i="7" s="1"/>
  <c r="G234" i="7" a="1"/>
  <c r="G234" i="7" s="1"/>
  <c r="G240" i="7" a="1"/>
  <c r="G240" i="7" s="1"/>
  <c r="G253" i="7" a="1"/>
  <c r="G253" i="7" s="1"/>
  <c r="G259" i="7" a="1"/>
  <c r="G259" i="7" s="1"/>
  <c r="G266" i="7" a="1"/>
  <c r="G266" i="7" s="1"/>
  <c r="G272" i="7" a="1"/>
  <c r="G272" i="7" s="1"/>
  <c r="G285" i="7" a="1"/>
  <c r="G285" i="7" s="1"/>
  <c r="G291" i="7" a="1"/>
  <c r="G291" i="7" s="1"/>
  <c r="G298" i="7" a="1"/>
  <c r="G298" i="7" s="1"/>
  <c r="G304" i="7" a="1"/>
  <c r="G304" i="7" s="1"/>
  <c r="G317" i="7" a="1"/>
  <c r="G317" i="7" s="1"/>
  <c r="G323" i="7" a="1"/>
  <c r="G323" i="7" s="1"/>
  <c r="G331" i="7" a="1"/>
  <c r="G331" i="7" s="1"/>
  <c r="F12" i="7" a="1"/>
  <c r="F12" i="7" s="1"/>
  <c r="F29" i="7" a="1"/>
  <c r="F29" i="7" s="1"/>
  <c r="F34" i="7" a="1"/>
  <c r="F34" i="7" s="1"/>
  <c r="F40" i="7" a="1"/>
  <c r="F40" i="7" s="1"/>
  <c r="F53" i="7" a="1"/>
  <c r="F53" i="7" s="1"/>
  <c r="F59" i="7" a="1"/>
  <c r="F59" i="7" s="1"/>
  <c r="F66" i="7" a="1"/>
  <c r="F66" i="7" s="1"/>
  <c r="F72" i="7" a="1"/>
  <c r="F72" i="7" s="1"/>
  <c r="F85" i="7" a="1"/>
  <c r="F85" i="7" s="1"/>
  <c r="F91" i="7" a="1"/>
  <c r="F91" i="7" s="1"/>
  <c r="F98" i="7" a="1"/>
  <c r="F98" i="7" s="1"/>
  <c r="F104" i="7" a="1"/>
  <c r="F104" i="7" s="1"/>
  <c r="F117" i="7" a="1"/>
  <c r="F117" i="7" s="1"/>
  <c r="F123" i="7" a="1"/>
  <c r="F123" i="7" s="1"/>
  <c r="F130" i="7" a="1"/>
  <c r="F130" i="7" s="1"/>
  <c r="F136" i="7" a="1"/>
  <c r="F136" i="7" s="1"/>
  <c r="F149" i="7" a="1"/>
  <c r="F149" i="7" s="1"/>
  <c r="F155" i="7" a="1"/>
  <c r="F155" i="7" s="1"/>
  <c r="F162" i="7" a="1"/>
  <c r="F162" i="7" s="1"/>
  <c r="F168" i="7" a="1"/>
  <c r="F168" i="7" s="1"/>
  <c r="F181" i="7" a="1"/>
  <c r="F181" i="7" s="1"/>
  <c r="F187" i="7" a="1"/>
  <c r="F187" i="7" s="1"/>
  <c r="F194" i="7" a="1"/>
  <c r="F194" i="7" s="1"/>
  <c r="F200" i="7" a="1"/>
  <c r="F200" i="7" s="1"/>
  <c r="F213" i="7" a="1"/>
  <c r="F213" i="7" s="1"/>
  <c r="F219" i="7" a="1"/>
  <c r="F219" i="7" s="1"/>
  <c r="F226" i="7" a="1"/>
  <c r="F226" i="7" s="1"/>
  <c r="F232" i="7" a="1"/>
  <c r="F232" i="7" s="1"/>
  <c r="F245" i="7" a="1"/>
  <c r="F245" i="7" s="1"/>
  <c r="F251" i="7" a="1"/>
  <c r="F251" i="7" s="1"/>
  <c r="G11" i="7" a="1"/>
  <c r="G11" i="7" s="1"/>
  <c r="G37" i="7" a="1"/>
  <c r="G37" i="7" s="1"/>
  <c r="G88" i="7" a="1"/>
  <c r="G88" i="7" s="1"/>
  <c r="G104" i="7" a="1"/>
  <c r="G104" i="7" s="1"/>
  <c r="G117" i="7" a="1"/>
  <c r="G117" i="7" s="1"/>
  <c r="G134" i="7" a="1"/>
  <c r="G134" i="7" s="1"/>
  <c r="G141" i="7" a="1"/>
  <c r="G141" i="7" s="1"/>
  <c r="G148" i="7" a="1"/>
  <c r="G148" i="7" s="1"/>
  <c r="G155" i="7" a="1"/>
  <c r="G155" i="7" s="1"/>
  <c r="G178" i="7" a="1"/>
  <c r="G178" i="7" s="1"/>
  <c r="G185" i="7" a="1"/>
  <c r="G185" i="7" s="1"/>
  <c r="G192" i="7" a="1"/>
  <c r="G192" i="7" s="1"/>
  <c r="G199" i="7" a="1"/>
  <c r="G199" i="7" s="1"/>
  <c r="G214" i="7" a="1"/>
  <c r="G214" i="7" s="1"/>
  <c r="G222" i="7" a="1"/>
  <c r="G222" i="7" s="1"/>
  <c r="G228" i="7" a="1"/>
  <c r="G228" i="7" s="1"/>
  <c r="G241" i="7" a="1"/>
  <c r="G241" i="7" s="1"/>
  <c r="G247" i="7" a="1"/>
  <c r="G247" i="7" s="1"/>
  <c r="G254" i="7" a="1"/>
  <c r="G254" i="7" s="1"/>
  <c r="G260" i="7" a="1"/>
  <c r="G260" i="7" s="1"/>
  <c r="G273" i="7" a="1"/>
  <c r="G273" i="7" s="1"/>
  <c r="G279" i="7" a="1"/>
  <c r="G279" i="7" s="1"/>
  <c r="G286" i="7" a="1"/>
  <c r="G286" i="7" s="1"/>
  <c r="G292" i="7" a="1"/>
  <c r="G292" i="7" s="1"/>
  <c r="G305" i="7" a="1"/>
  <c r="G305" i="7" s="1"/>
  <c r="G311" i="7" a="1"/>
  <c r="G311" i="7" s="1"/>
  <c r="G318" i="7" a="1"/>
  <c r="G318" i="7" s="1"/>
  <c r="G324" i="7" a="1"/>
  <c r="G324" i="7" s="1"/>
  <c r="G332" i="7" a="1"/>
  <c r="G332" i="7" s="1"/>
  <c r="F7" i="7" a="1"/>
  <c r="F7" i="7" s="1"/>
  <c r="F13" i="7" a="1"/>
  <c r="F13" i="7" s="1"/>
  <c r="F18" i="7" a="1"/>
  <c r="F18" i="7" s="1"/>
  <c r="F23" i="7" a="1"/>
  <c r="F23" i="7" s="1"/>
  <c r="F41" i="7" a="1"/>
  <c r="F41" i="7" s="1"/>
  <c r="F47" i="7" a="1"/>
  <c r="F47" i="7" s="1"/>
  <c r="F54" i="7" a="1"/>
  <c r="F54" i="7" s="1"/>
  <c r="F60" i="7" a="1"/>
  <c r="F60" i="7" s="1"/>
  <c r="F73" i="7" a="1"/>
  <c r="F73" i="7" s="1"/>
  <c r="F79" i="7" a="1"/>
  <c r="F79" i="7" s="1"/>
  <c r="F86" i="7" a="1"/>
  <c r="F86" i="7" s="1"/>
  <c r="F92" i="7" a="1"/>
  <c r="F92" i="7" s="1"/>
  <c r="F105" i="7" a="1"/>
  <c r="F105" i="7" s="1"/>
  <c r="F111" i="7" a="1"/>
  <c r="F111" i="7" s="1"/>
  <c r="F118" i="7" a="1"/>
  <c r="F118" i="7" s="1"/>
  <c r="F124" i="7" a="1"/>
  <c r="F124" i="7" s="1"/>
  <c r="F137" i="7" a="1"/>
  <c r="F137" i="7" s="1"/>
  <c r="F143" i="7" a="1"/>
  <c r="F143" i="7" s="1"/>
  <c r="F150" i="7" a="1"/>
  <c r="F150" i="7" s="1"/>
  <c r="F156" i="7" a="1"/>
  <c r="F156" i="7" s="1"/>
  <c r="F169" i="7" a="1"/>
  <c r="F169" i="7" s="1"/>
  <c r="F175" i="7" a="1"/>
  <c r="F175" i="7" s="1"/>
  <c r="F182" i="7" a="1"/>
  <c r="F182" i="7" s="1"/>
  <c r="F188" i="7" a="1"/>
  <c r="F188" i="7" s="1"/>
  <c r="F201" i="7" a="1"/>
  <c r="F201" i="7" s="1"/>
  <c r="F207" i="7" a="1"/>
  <c r="F207" i="7" s="1"/>
  <c r="F214" i="7" a="1"/>
  <c r="F214" i="7" s="1"/>
  <c r="F220" i="7" a="1"/>
  <c r="F220" i="7" s="1"/>
  <c r="F233" i="7" a="1"/>
  <c r="F233" i="7" s="1"/>
  <c r="F239" i="7" a="1"/>
  <c r="F239" i="7" s="1"/>
  <c r="F246" i="7" a="1"/>
  <c r="F246" i="7" s="1"/>
  <c r="G13" i="7" a="1"/>
  <c r="G13" i="7" s="1"/>
  <c r="G64" i="7" a="1"/>
  <c r="G64" i="7" s="1"/>
  <c r="G90" i="7" a="1"/>
  <c r="G90" i="7" s="1"/>
  <c r="G107" i="7" a="1"/>
  <c r="G107" i="7" s="1"/>
  <c r="G118" i="7" a="1"/>
  <c r="G118" i="7" s="1"/>
  <c r="G127" i="7" a="1"/>
  <c r="G127" i="7" s="1"/>
  <c r="G142" i="7" a="1"/>
  <c r="G142" i="7" s="1"/>
  <c r="G149" i="7" a="1"/>
  <c r="G149" i="7" s="1"/>
  <c r="G156" i="7" a="1"/>
  <c r="G156" i="7" s="1"/>
  <c r="G164" i="7" a="1"/>
  <c r="G164" i="7" s="1"/>
  <c r="G171" i="7" a="1"/>
  <c r="G171" i="7" s="1"/>
  <c r="G186" i="7" a="1"/>
  <c r="G186" i="7" s="1"/>
  <c r="G193" i="7" a="1"/>
  <c r="G193" i="7" s="1"/>
  <c r="G200" i="7" a="1"/>
  <c r="G200" i="7" s="1"/>
  <c r="G207" i="7" a="1"/>
  <c r="G207" i="7" s="1"/>
  <c r="G215" i="7" a="1"/>
  <c r="G215" i="7" s="1"/>
  <c r="G229" i="7" a="1"/>
  <c r="G229" i="7" s="1"/>
  <c r="G235" i="7" a="1"/>
  <c r="G235" i="7" s="1"/>
  <c r="G242" i="7" a="1"/>
  <c r="G242" i="7" s="1"/>
  <c r="G248" i="7" a="1"/>
  <c r="G248" i="7" s="1"/>
  <c r="G261" i="7" a="1"/>
  <c r="G261" i="7" s="1"/>
  <c r="G267" i="7" a="1"/>
  <c r="G267" i="7" s="1"/>
  <c r="G274" i="7" a="1"/>
  <c r="G274" i="7" s="1"/>
  <c r="G280" i="7" a="1"/>
  <c r="G280" i="7" s="1"/>
  <c r="G293" i="7" a="1"/>
  <c r="G293" i="7" s="1"/>
  <c r="G299" i="7" a="1"/>
  <c r="G299" i="7" s="1"/>
  <c r="G306" i="7" a="1"/>
  <c r="G306" i="7" s="1"/>
  <c r="G312" i="7" a="1"/>
  <c r="G312" i="7" s="1"/>
  <c r="G325" i="7" a="1"/>
  <c r="G325" i="7" s="1"/>
  <c r="G2" i="7" a="1"/>
  <c r="G2" i="7" s="1"/>
  <c r="F8" i="7" a="1"/>
  <c r="F8" i="7" s="1"/>
  <c r="F24" i="7" a="1"/>
  <c r="F24" i="7" s="1"/>
  <c r="F30" i="7" a="1"/>
  <c r="F30" i="7" s="1"/>
  <c r="F35" i="7" a="1"/>
  <c r="F35" i="7" s="1"/>
  <c r="F42" i="7" a="1"/>
  <c r="F42" i="7" s="1"/>
  <c r="F48" i="7" a="1"/>
  <c r="F48" i="7" s="1"/>
  <c r="F61" i="7" a="1"/>
  <c r="F61" i="7" s="1"/>
  <c r="F67" i="7" a="1"/>
  <c r="F67" i="7" s="1"/>
  <c r="F74" i="7" a="1"/>
  <c r="F74" i="7" s="1"/>
  <c r="F80" i="7" a="1"/>
  <c r="F80" i="7" s="1"/>
  <c r="F93" i="7" a="1"/>
  <c r="F93" i="7" s="1"/>
  <c r="F99" i="7" a="1"/>
  <c r="F99" i="7" s="1"/>
  <c r="F106" i="7" a="1"/>
  <c r="F106" i="7" s="1"/>
  <c r="F112" i="7" a="1"/>
  <c r="F112" i="7" s="1"/>
  <c r="F125" i="7" a="1"/>
  <c r="F125" i="7" s="1"/>
  <c r="F131" i="7" a="1"/>
  <c r="F131" i="7" s="1"/>
  <c r="F138" i="7" a="1"/>
  <c r="F138" i="7" s="1"/>
  <c r="F144" i="7" a="1"/>
  <c r="F144" i="7" s="1"/>
  <c r="F157" i="7" a="1"/>
  <c r="F157" i="7" s="1"/>
  <c r="F163" i="7" a="1"/>
  <c r="F163" i="7" s="1"/>
  <c r="F170" i="7" a="1"/>
  <c r="F170" i="7" s="1"/>
  <c r="F176" i="7" a="1"/>
  <c r="F176" i="7" s="1"/>
  <c r="F189" i="7" a="1"/>
  <c r="F189" i="7" s="1"/>
  <c r="F195" i="7" a="1"/>
  <c r="F195" i="7" s="1"/>
  <c r="F202" i="7" a="1"/>
  <c r="F202" i="7" s="1"/>
  <c r="F208" i="7" a="1"/>
  <c r="F208" i="7" s="1"/>
  <c r="F221" i="7" a="1"/>
  <c r="F221" i="7" s="1"/>
  <c r="F227" i="7" a="1"/>
  <c r="F227" i="7" s="1"/>
  <c r="F234" i="7" a="1"/>
  <c r="F234" i="7" s="1"/>
  <c r="G18" i="7" a="1"/>
  <c r="G18" i="7" s="1"/>
  <c r="G43" i="7" a="1"/>
  <c r="G43" i="7" s="1"/>
  <c r="G69" i="7" a="1"/>
  <c r="G69" i="7" s="1"/>
  <c r="G91" i="7" a="1"/>
  <c r="G91" i="7" s="1"/>
  <c r="G109" i="7" a="1"/>
  <c r="G109" i="7" s="1"/>
  <c r="G120" i="7" a="1"/>
  <c r="G120" i="7" s="1"/>
  <c r="G128" i="7" a="1"/>
  <c r="G128" i="7" s="1"/>
  <c r="G135" i="7" a="1"/>
  <c r="G135" i="7" s="1"/>
  <c r="G150" i="7" a="1"/>
  <c r="G150" i="7" s="1"/>
  <c r="G158" i="7" a="1"/>
  <c r="G158" i="7" s="1"/>
  <c r="G165" i="7" a="1"/>
  <c r="G165" i="7" s="1"/>
  <c r="G172" i="7" a="1"/>
  <c r="G172" i="7" s="1"/>
  <c r="G179" i="7" a="1"/>
  <c r="G179" i="7" s="1"/>
  <c r="G194" i="7" a="1"/>
  <c r="G194" i="7" s="1"/>
  <c r="G201" i="7" a="1"/>
  <c r="G201" i="7" s="1"/>
  <c r="G209" i="7" a="1"/>
  <c r="G209" i="7" s="1"/>
  <c r="G216" i="7" a="1"/>
  <c r="G216" i="7" s="1"/>
  <c r="G223" i="7" a="1"/>
  <c r="G223" i="7" s="1"/>
  <c r="G230" i="7" a="1"/>
  <c r="G230" i="7" s="1"/>
  <c r="G236" i="7" a="1"/>
  <c r="G236" i="7" s="1"/>
  <c r="G249" i="7" a="1"/>
  <c r="G249" i="7" s="1"/>
  <c r="G255" i="7" a="1"/>
  <c r="G255" i="7" s="1"/>
  <c r="G262" i="7" a="1"/>
  <c r="G262" i="7" s="1"/>
  <c r="G268" i="7" a="1"/>
  <c r="G268" i="7" s="1"/>
  <c r="G281" i="7" a="1"/>
  <c r="G281" i="7" s="1"/>
  <c r="G287" i="7" a="1"/>
  <c r="G287" i="7" s="1"/>
  <c r="G294" i="7" a="1"/>
  <c r="G294" i="7" s="1"/>
  <c r="G300" i="7" a="1"/>
  <c r="G300" i="7" s="1"/>
  <c r="G313" i="7" a="1"/>
  <c r="G313" i="7" s="1"/>
  <c r="G319" i="7" a="1"/>
  <c r="G319" i="7" s="1"/>
  <c r="G326" i="7" a="1"/>
  <c r="G326" i="7" s="1"/>
  <c r="F3" i="7" a="1"/>
  <c r="F3" i="7" s="1"/>
  <c r="F9" i="7" a="1"/>
  <c r="F9" i="7" s="1"/>
  <c r="F14" i="7" a="1"/>
  <c r="F14" i="7" s="1"/>
  <c r="F19" i="7" a="1"/>
  <c r="F19" i="7" s="1"/>
  <c r="F25" i="7" a="1"/>
  <c r="F25" i="7" s="1"/>
  <c r="F36" i="7" a="1"/>
  <c r="F36" i="7" s="1"/>
  <c r="G19" i="7" a="1"/>
  <c r="G19" i="7" s="1"/>
  <c r="G45" i="7" a="1"/>
  <c r="G45" i="7" s="1"/>
  <c r="G122" i="7" a="1"/>
  <c r="G122" i="7" s="1"/>
  <c r="G129" i="7" a="1"/>
  <c r="G129" i="7" s="1"/>
  <c r="G136" i="7" a="1"/>
  <c r="G136" i="7" s="1"/>
  <c r="G143" i="7" a="1"/>
  <c r="G143" i="7" s="1"/>
  <c r="G151" i="7" a="1"/>
  <c r="G151" i="7" s="1"/>
  <c r="G166" i="7" a="1"/>
  <c r="G166" i="7" s="1"/>
  <c r="G173" i="7" a="1"/>
  <c r="G173" i="7" s="1"/>
  <c r="G180" i="7" a="1"/>
  <c r="G180" i="7" s="1"/>
  <c r="G187" i="7" a="1"/>
  <c r="G187" i="7" s="1"/>
  <c r="G210" i="7" a="1"/>
  <c r="G210" i="7" s="1"/>
  <c r="G217" i="7" a="1"/>
  <c r="G217" i="7" s="1"/>
  <c r="G224" i="7" a="1"/>
  <c r="G224" i="7" s="1"/>
  <c r="G237" i="7" a="1"/>
  <c r="G237" i="7" s="1"/>
  <c r="G243" i="7" a="1"/>
  <c r="G243" i="7" s="1"/>
  <c r="G250" i="7" a="1"/>
  <c r="G250" i="7" s="1"/>
  <c r="G256" i="7" a="1"/>
  <c r="G256" i="7" s="1"/>
  <c r="G269" i="7" a="1"/>
  <c r="G269" i="7" s="1"/>
  <c r="G275" i="7" a="1"/>
  <c r="G275" i="7" s="1"/>
  <c r="G282" i="7" a="1"/>
  <c r="G282" i="7" s="1"/>
  <c r="G288" i="7" a="1"/>
  <c r="G288" i="7" s="1"/>
  <c r="G301" i="7" a="1"/>
  <c r="G301" i="7" s="1"/>
  <c r="G307" i="7" a="1"/>
  <c r="G307" i="7" s="1"/>
  <c r="G314" i="7" a="1"/>
  <c r="G314" i="7" s="1"/>
  <c r="G320" i="7" a="1"/>
  <c r="G320" i="7" s="1"/>
  <c r="G327" i="7" a="1"/>
  <c r="G327" i="7" s="1"/>
  <c r="F4" i="7" a="1"/>
  <c r="F4" i="7" s="1"/>
  <c r="F20" i="7" a="1"/>
  <c r="F20" i="7" s="1"/>
  <c r="F26" i="7" a="1"/>
  <c r="F26" i="7" s="1"/>
  <c r="F31" i="7" a="1"/>
  <c r="F31" i="7" s="1"/>
  <c r="F37" i="7" a="1"/>
  <c r="F37" i="7" s="1"/>
  <c r="F43" i="7" a="1"/>
  <c r="F43" i="7" s="1"/>
  <c r="F50" i="7" a="1"/>
  <c r="F50" i="7" s="1"/>
  <c r="F56" i="7" a="1"/>
  <c r="F56" i="7" s="1"/>
  <c r="F69" i="7" a="1"/>
  <c r="F69" i="7" s="1"/>
  <c r="F75" i="7" a="1"/>
  <c r="F75" i="7" s="1"/>
  <c r="F82" i="7" a="1"/>
  <c r="F82" i="7" s="1"/>
  <c r="F88" i="7" a="1"/>
  <c r="F88" i="7" s="1"/>
  <c r="F101" i="7" a="1"/>
  <c r="F101" i="7" s="1"/>
  <c r="F107" i="7" a="1"/>
  <c r="F107" i="7" s="1"/>
  <c r="F114" i="7" a="1"/>
  <c r="F114" i="7" s="1"/>
  <c r="F120" i="7" a="1"/>
  <c r="F120" i="7" s="1"/>
  <c r="F133" i="7" a="1"/>
  <c r="F133" i="7" s="1"/>
  <c r="F139" i="7" a="1"/>
  <c r="F139" i="7" s="1"/>
  <c r="F146" i="7" a="1"/>
  <c r="F146" i="7" s="1"/>
  <c r="F152" i="7" a="1"/>
  <c r="F152" i="7" s="1"/>
  <c r="F165" i="7" a="1"/>
  <c r="F165" i="7" s="1"/>
  <c r="F171" i="7" a="1"/>
  <c r="F171" i="7" s="1"/>
  <c r="F178" i="7" a="1"/>
  <c r="F178" i="7" s="1"/>
  <c r="F184" i="7" a="1"/>
  <c r="F184" i="7" s="1"/>
  <c r="F197" i="7" a="1"/>
  <c r="F197" i="7" s="1"/>
  <c r="F203" i="7" a="1"/>
  <c r="F203" i="7" s="1"/>
  <c r="F210" i="7" a="1"/>
  <c r="F210" i="7" s="1"/>
  <c r="F216" i="7" a="1"/>
  <c r="F216" i="7" s="1"/>
  <c r="F229" i="7" a="1"/>
  <c r="F229" i="7" s="1"/>
  <c r="F235" i="7" a="1"/>
  <c r="F235" i="7" s="1"/>
  <c r="F242" i="7" a="1"/>
  <c r="F242" i="7" s="1"/>
  <c r="F248" i="7" a="1"/>
  <c r="F248" i="7" s="1"/>
  <c r="F261" i="7" a="1"/>
  <c r="F261" i="7" s="1"/>
  <c r="G24" i="7" a="1"/>
  <c r="G24" i="7" s="1"/>
  <c r="G50" i="7" a="1"/>
  <c r="G50" i="7" s="1"/>
  <c r="G75" i="7" a="1"/>
  <c r="G75" i="7" s="1"/>
  <c r="G96" i="7" a="1"/>
  <c r="G96" i="7" s="1"/>
  <c r="G111" i="7" a="1"/>
  <c r="G111" i="7" s="1"/>
  <c r="G130" i="7" a="1"/>
  <c r="G130" i="7" s="1"/>
  <c r="G137" i="7" a="1"/>
  <c r="G137" i="7" s="1"/>
  <c r="G145" i="7" a="1"/>
  <c r="G145" i="7" s="1"/>
  <c r="G152" i="7" a="1"/>
  <c r="G152" i="7" s="1"/>
  <c r="G159" i="7" a="1"/>
  <c r="G159" i="7" s="1"/>
  <c r="G174" i="7" a="1"/>
  <c r="G174" i="7" s="1"/>
  <c r="G181" i="7" a="1"/>
  <c r="G181" i="7" s="1"/>
  <c r="G188" i="7" a="1"/>
  <c r="G188" i="7" s="1"/>
  <c r="G196" i="7" a="1"/>
  <c r="G196" i="7" s="1"/>
  <c r="G203" i="7" a="1"/>
  <c r="G203" i="7" s="1"/>
  <c r="G218" i="7" a="1"/>
  <c r="G218" i="7" s="1"/>
  <c r="G225" i="7" a="1"/>
  <c r="G225" i="7" s="1"/>
  <c r="G231" i="7" a="1"/>
  <c r="G231" i="7" s="1"/>
  <c r="G238" i="7" a="1"/>
  <c r="G238" i="7" s="1"/>
  <c r="G244" i="7" a="1"/>
  <c r="G244" i="7" s="1"/>
  <c r="G257" i="7" a="1"/>
  <c r="G257" i="7" s="1"/>
  <c r="G263" i="7" a="1"/>
  <c r="G263" i="7" s="1"/>
  <c r="G270" i="7" a="1"/>
  <c r="G270" i="7" s="1"/>
  <c r="G276" i="7" a="1"/>
  <c r="G276" i="7" s="1"/>
  <c r="G289" i="7" a="1"/>
  <c r="G289" i="7" s="1"/>
  <c r="G295" i="7" a="1"/>
  <c r="G295" i="7" s="1"/>
  <c r="G302" i="7" a="1"/>
  <c r="G302" i="7" s="1"/>
  <c r="G308" i="7" a="1"/>
  <c r="G308" i="7" s="1"/>
  <c r="G321" i="7" a="1"/>
  <c r="G321" i="7" s="1"/>
  <c r="G328" i="7" a="1"/>
  <c r="G328" i="7" s="1"/>
  <c r="F5" i="7" a="1"/>
  <c r="F5" i="7" s="1"/>
  <c r="F10" i="7" a="1"/>
  <c r="F10" i="7" s="1"/>
  <c r="F15" i="7" a="1"/>
  <c r="F15" i="7" s="1"/>
  <c r="F21" i="7" a="1"/>
  <c r="F21" i="7" s="1"/>
  <c r="F32" i="7" a="1"/>
  <c r="F32" i="7" s="1"/>
  <c r="F38" i="7" a="1"/>
  <c r="F38" i="7" s="1"/>
  <c r="F44" i="7" a="1"/>
  <c r="F44" i="7" s="1"/>
  <c r="F57" i="7" a="1"/>
  <c r="F57" i="7" s="1"/>
  <c r="F63" i="7" a="1"/>
  <c r="F63" i="7" s="1"/>
  <c r="F70" i="7" a="1"/>
  <c r="F70" i="7" s="1"/>
  <c r="F76" i="7" a="1"/>
  <c r="F76" i="7" s="1"/>
  <c r="F89" i="7" a="1"/>
  <c r="F89" i="7" s="1"/>
  <c r="F95" i="7" a="1"/>
  <c r="F95" i="7" s="1"/>
  <c r="F102" i="7" a="1"/>
  <c r="F102" i="7" s="1"/>
  <c r="F108" i="7" a="1"/>
  <c r="F108" i="7" s="1"/>
  <c r="F121" i="7" a="1"/>
  <c r="F121" i="7" s="1"/>
  <c r="F127" i="7" a="1"/>
  <c r="F127" i="7" s="1"/>
  <c r="F134" i="7" a="1"/>
  <c r="F134" i="7" s="1"/>
  <c r="F140" i="7" a="1"/>
  <c r="F140" i="7" s="1"/>
  <c r="F153" i="7" a="1"/>
  <c r="F153" i="7" s="1"/>
  <c r="F159" i="7" a="1"/>
  <c r="F159" i="7" s="1"/>
  <c r="F166" i="7" a="1"/>
  <c r="F166" i="7" s="1"/>
  <c r="F172" i="7" a="1"/>
  <c r="F172" i="7" s="1"/>
  <c r="F185" i="7" a="1"/>
  <c r="F185" i="7" s="1"/>
  <c r="F191" i="7" a="1"/>
  <c r="F191" i="7" s="1"/>
  <c r="F198" i="7" a="1"/>
  <c r="F198" i="7" s="1"/>
  <c r="F204" i="7" a="1"/>
  <c r="F204" i="7" s="1"/>
  <c r="F217" i="7" a="1"/>
  <c r="F217" i="7" s="1"/>
  <c r="F223" i="7" a="1"/>
  <c r="F223" i="7" s="1"/>
  <c r="F94" i="7" a="1"/>
  <c r="F94" i="7" s="1"/>
  <c r="F145" i="7" a="1"/>
  <c r="F145" i="7" s="1"/>
  <c r="F196" i="7" a="1"/>
  <c r="F196" i="7" s="1"/>
  <c r="F236" i="7" a="1"/>
  <c r="F236" i="7" s="1"/>
  <c r="F249" i="7" a="1"/>
  <c r="F249" i="7" s="1"/>
  <c r="F258" i="7" a="1"/>
  <c r="F258" i="7" s="1"/>
  <c r="F265" i="7" a="1"/>
  <c r="F265" i="7" s="1"/>
  <c r="F271" i="7" a="1"/>
  <c r="F271" i="7" s="1"/>
  <c r="F278" i="7" a="1"/>
  <c r="F278" i="7" s="1"/>
  <c r="F284" i="7" a="1"/>
  <c r="F284" i="7" s="1"/>
  <c r="F297" i="7" a="1"/>
  <c r="F297" i="7" s="1"/>
  <c r="F303" i="7" a="1"/>
  <c r="F303" i="7" s="1"/>
  <c r="F310" i="7" a="1"/>
  <c r="F310" i="7" s="1"/>
  <c r="F316" i="7" a="1"/>
  <c r="F316" i="7" s="1"/>
  <c r="F330" i="7" a="1"/>
  <c r="F330" i="7" s="1"/>
  <c r="E13" i="7" a="1"/>
  <c r="E13" i="7" s="1"/>
  <c r="E19" i="7" a="1"/>
  <c r="E19" i="7" s="1"/>
  <c r="E26" i="7" a="1"/>
  <c r="E26" i="7" s="1"/>
  <c r="E32" i="7" a="1"/>
  <c r="E32" i="7" s="1"/>
  <c r="E45" i="7" a="1"/>
  <c r="E45" i="7" s="1"/>
  <c r="E51" i="7" a="1"/>
  <c r="E51" i="7" s="1"/>
  <c r="E58" i="7" a="1"/>
  <c r="E58" i="7" s="1"/>
  <c r="E64" i="7" a="1"/>
  <c r="E64" i="7" s="1"/>
  <c r="E77" i="7" a="1"/>
  <c r="E77" i="7" s="1"/>
  <c r="E83" i="7" a="1"/>
  <c r="E83" i="7" s="1"/>
  <c r="E90" i="7" a="1"/>
  <c r="E90" i="7" s="1"/>
  <c r="E96" i="7" a="1"/>
  <c r="E96" i="7" s="1"/>
  <c r="E109" i="7" a="1"/>
  <c r="E109" i="7" s="1"/>
  <c r="E115" i="7" a="1"/>
  <c r="E115" i="7" s="1"/>
  <c r="E122" i="7" a="1"/>
  <c r="E122" i="7" s="1"/>
  <c r="E128" i="7" a="1"/>
  <c r="E128" i="7" s="1"/>
  <c r="E141" i="7" a="1"/>
  <c r="E141" i="7" s="1"/>
  <c r="E147" i="7" a="1"/>
  <c r="E147" i="7" s="1"/>
  <c r="E154" i="7" a="1"/>
  <c r="E154" i="7" s="1"/>
  <c r="E160" i="7" a="1"/>
  <c r="E160" i="7" s="1"/>
  <c r="E173" i="7" a="1"/>
  <c r="E173" i="7" s="1"/>
  <c r="E179" i="7" a="1"/>
  <c r="E179" i="7" s="1"/>
  <c r="E186" i="7" a="1"/>
  <c r="E186" i="7" s="1"/>
  <c r="E192" i="7" a="1"/>
  <c r="E192" i="7" s="1"/>
  <c r="E205" i="7" a="1"/>
  <c r="E205" i="7" s="1"/>
  <c r="E211" i="7" a="1"/>
  <c r="E211" i="7" s="1"/>
  <c r="E218" i="7" a="1"/>
  <c r="E218" i="7" s="1"/>
  <c r="E224" i="7" a="1"/>
  <c r="E224" i="7" s="1"/>
  <c r="E237" i="7" a="1"/>
  <c r="E237" i="7" s="1"/>
  <c r="E243" i="7" a="1"/>
  <c r="E243" i="7" s="1"/>
  <c r="E250" i="7" a="1"/>
  <c r="E250" i="7" s="1"/>
  <c r="E256" i="7" a="1"/>
  <c r="E256" i="7" s="1"/>
  <c r="E269" i="7" a="1"/>
  <c r="E269" i="7" s="1"/>
  <c r="E275" i="7" a="1"/>
  <c r="E275" i="7" s="1"/>
  <c r="E282" i="7" a="1"/>
  <c r="E282" i="7" s="1"/>
  <c r="E288" i="7" a="1"/>
  <c r="E288" i="7" s="1"/>
  <c r="E301" i="7" a="1"/>
  <c r="E301" i="7" s="1"/>
  <c r="E307" i="7" a="1"/>
  <c r="E307" i="7" s="1"/>
  <c r="E314" i="7" a="1"/>
  <c r="E314" i="7" s="1"/>
  <c r="E320" i="7" a="1"/>
  <c r="E320" i="7" s="1"/>
  <c r="E2" i="7" a="1"/>
  <c r="E2" i="7" s="1"/>
  <c r="E329" i="7" a="1"/>
  <c r="E329" i="7" s="1"/>
  <c r="F282" i="7" a="1"/>
  <c r="F282" i="7" s="1"/>
  <c r="F314" i="7" a="1"/>
  <c r="F314" i="7" s="1"/>
  <c r="E36" i="7" a="1"/>
  <c r="E36" i="7" s="1"/>
  <c r="F49" i="7" a="1"/>
  <c r="F49" i="7" s="1"/>
  <c r="F100" i="7" a="1"/>
  <c r="F100" i="7" s="1"/>
  <c r="F151" i="7" a="1"/>
  <c r="F151" i="7" s="1"/>
  <c r="F238" i="7" a="1"/>
  <c r="F238" i="7" s="1"/>
  <c r="F266" i="7" a="1"/>
  <c r="F266" i="7" s="1"/>
  <c r="F272" i="7" a="1"/>
  <c r="F272" i="7" s="1"/>
  <c r="F285" i="7" a="1"/>
  <c r="F285" i="7" s="1"/>
  <c r="F291" i="7" a="1"/>
  <c r="F291" i="7" s="1"/>
  <c r="F298" i="7" a="1"/>
  <c r="F298" i="7" s="1"/>
  <c r="F304" i="7" a="1"/>
  <c r="F304" i="7" s="1"/>
  <c r="F317" i="7" a="1"/>
  <c r="F317" i="7" s="1"/>
  <c r="F323" i="7" a="1"/>
  <c r="F323" i="7" s="1"/>
  <c r="F331" i="7" a="1"/>
  <c r="F331" i="7" s="1"/>
  <c r="E7" i="7" a="1"/>
  <c r="E7" i="7" s="1"/>
  <c r="E14" i="7" a="1"/>
  <c r="E14" i="7" s="1"/>
  <c r="E20" i="7" a="1"/>
  <c r="E20" i="7" s="1"/>
  <c r="E33" i="7" a="1"/>
  <c r="E33" i="7" s="1"/>
  <c r="E39" i="7" a="1"/>
  <c r="E39" i="7" s="1"/>
  <c r="E46" i="7" a="1"/>
  <c r="E46" i="7" s="1"/>
  <c r="E52" i="7" a="1"/>
  <c r="E52" i="7" s="1"/>
  <c r="E65" i="7" a="1"/>
  <c r="E65" i="7" s="1"/>
  <c r="E71" i="7" a="1"/>
  <c r="E71" i="7" s="1"/>
  <c r="E78" i="7" a="1"/>
  <c r="E78" i="7" s="1"/>
  <c r="E84" i="7" a="1"/>
  <c r="E84" i="7" s="1"/>
  <c r="E97" i="7" a="1"/>
  <c r="E97" i="7" s="1"/>
  <c r="E103" i="7" a="1"/>
  <c r="E103" i="7" s="1"/>
  <c r="E110" i="7" a="1"/>
  <c r="E110" i="7" s="1"/>
  <c r="E116" i="7" a="1"/>
  <c r="E116" i="7" s="1"/>
  <c r="E129" i="7" a="1"/>
  <c r="E129" i="7" s="1"/>
  <c r="E135" i="7" a="1"/>
  <c r="E135" i="7" s="1"/>
  <c r="E142" i="7" a="1"/>
  <c r="E142" i="7" s="1"/>
  <c r="E148" i="7" a="1"/>
  <c r="E148" i="7" s="1"/>
  <c r="E161" i="7" a="1"/>
  <c r="E161" i="7" s="1"/>
  <c r="E167" i="7" a="1"/>
  <c r="E167" i="7" s="1"/>
  <c r="E174" i="7" a="1"/>
  <c r="E174" i="7" s="1"/>
  <c r="E180" i="7" a="1"/>
  <c r="E180" i="7" s="1"/>
  <c r="E193" i="7" a="1"/>
  <c r="E193" i="7" s="1"/>
  <c r="E199" i="7" a="1"/>
  <c r="E199" i="7" s="1"/>
  <c r="E206" i="7" a="1"/>
  <c r="E206" i="7" s="1"/>
  <c r="E212" i="7" a="1"/>
  <c r="E212" i="7" s="1"/>
  <c r="E225" i="7" a="1"/>
  <c r="E225" i="7" s="1"/>
  <c r="E231" i="7" a="1"/>
  <c r="E231" i="7" s="1"/>
  <c r="E238" i="7" a="1"/>
  <c r="E238" i="7" s="1"/>
  <c r="E244" i="7" a="1"/>
  <c r="E244" i="7" s="1"/>
  <c r="E257" i="7" a="1"/>
  <c r="E257" i="7" s="1"/>
  <c r="E263" i="7" a="1"/>
  <c r="E263" i="7" s="1"/>
  <c r="E270" i="7" a="1"/>
  <c r="E270" i="7" s="1"/>
  <c r="E276" i="7" a="1"/>
  <c r="E276" i="7" s="1"/>
  <c r="E289" i="7" a="1"/>
  <c r="E289" i="7" s="1"/>
  <c r="E295" i="7" a="1"/>
  <c r="E295" i="7" s="1"/>
  <c r="E302" i="7" a="1"/>
  <c r="E302" i="7" s="1"/>
  <c r="E308" i="7" a="1"/>
  <c r="E308" i="7" s="1"/>
  <c r="E321" i="7" a="1"/>
  <c r="E321" i="7" s="1"/>
  <c r="E327" i="7" a="1"/>
  <c r="E327" i="7" s="1"/>
  <c r="E252" i="7" a="1"/>
  <c r="E252" i="7" s="1"/>
  <c r="E284" i="7" a="1"/>
  <c r="E284" i="7" s="1"/>
  <c r="E310" i="7" a="1"/>
  <c r="E310" i="7" s="1"/>
  <c r="F244" i="7" a="1"/>
  <c r="F244" i="7" s="1"/>
  <c r="E4" i="7" a="1"/>
  <c r="E4" i="7" s="1"/>
  <c r="E62" i="7" a="1"/>
  <c r="E62" i="7" s="1"/>
  <c r="F55" i="7" a="1"/>
  <c r="F55" i="7" s="1"/>
  <c r="F158" i="7" a="1"/>
  <c r="F158" i="7" s="1"/>
  <c r="F209" i="7" a="1"/>
  <c r="F209" i="7" s="1"/>
  <c r="F240" i="7" a="1"/>
  <c r="F240" i="7" s="1"/>
  <c r="F252" i="7" a="1"/>
  <c r="F252" i="7" s="1"/>
  <c r="F259" i="7" a="1"/>
  <c r="F259" i="7" s="1"/>
  <c r="F273" i="7" a="1"/>
  <c r="F273" i="7" s="1"/>
  <c r="F279" i="7" a="1"/>
  <c r="F279" i="7" s="1"/>
  <c r="F286" i="7" a="1"/>
  <c r="F286" i="7" s="1"/>
  <c r="F292" i="7" a="1"/>
  <c r="F292" i="7" s="1"/>
  <c r="F305" i="7" a="1"/>
  <c r="F305" i="7" s="1"/>
  <c r="F311" i="7" a="1"/>
  <c r="F311" i="7" s="1"/>
  <c r="F318" i="7" a="1"/>
  <c r="F318" i="7" s="1"/>
  <c r="F324" i="7" a="1"/>
  <c r="F324" i="7" s="1"/>
  <c r="F332" i="7" a="1"/>
  <c r="F332" i="7" s="1"/>
  <c r="E8" i="7" a="1"/>
  <c r="E8" i="7" s="1"/>
  <c r="E21" i="7" a="1"/>
  <c r="E21" i="7" s="1"/>
  <c r="E27" i="7" a="1"/>
  <c r="E27" i="7" s="1"/>
  <c r="E34" i="7" a="1"/>
  <c r="E34" i="7" s="1"/>
  <c r="E40" i="7" a="1"/>
  <c r="E40" i="7" s="1"/>
  <c r="E53" i="7" a="1"/>
  <c r="E53" i="7" s="1"/>
  <c r="E59" i="7" a="1"/>
  <c r="E59" i="7" s="1"/>
  <c r="E66" i="7" a="1"/>
  <c r="E66" i="7" s="1"/>
  <c r="E72" i="7" a="1"/>
  <c r="E72" i="7" s="1"/>
  <c r="E85" i="7" a="1"/>
  <c r="E85" i="7" s="1"/>
  <c r="E91" i="7" a="1"/>
  <c r="E91" i="7" s="1"/>
  <c r="E98" i="7" a="1"/>
  <c r="E98" i="7" s="1"/>
  <c r="E104" i="7" a="1"/>
  <c r="E104" i="7" s="1"/>
  <c r="E117" i="7" a="1"/>
  <c r="E117" i="7" s="1"/>
  <c r="E123" i="7" a="1"/>
  <c r="E123" i="7" s="1"/>
  <c r="E130" i="7" a="1"/>
  <c r="E130" i="7" s="1"/>
  <c r="E136" i="7" a="1"/>
  <c r="E136" i="7" s="1"/>
  <c r="E149" i="7" a="1"/>
  <c r="E149" i="7" s="1"/>
  <c r="E155" i="7" a="1"/>
  <c r="E155" i="7" s="1"/>
  <c r="E162" i="7" a="1"/>
  <c r="E162" i="7" s="1"/>
  <c r="E168" i="7" a="1"/>
  <c r="E168" i="7" s="1"/>
  <c r="E181" i="7" a="1"/>
  <c r="E181" i="7" s="1"/>
  <c r="E187" i="7" a="1"/>
  <c r="E187" i="7" s="1"/>
  <c r="E194" i="7" a="1"/>
  <c r="E194" i="7" s="1"/>
  <c r="E200" i="7" a="1"/>
  <c r="E200" i="7" s="1"/>
  <c r="E213" i="7" a="1"/>
  <c r="E213" i="7" s="1"/>
  <c r="E219" i="7" a="1"/>
  <c r="E219" i="7" s="1"/>
  <c r="E226" i="7" a="1"/>
  <c r="E226" i="7" s="1"/>
  <c r="E232" i="7" a="1"/>
  <c r="E232" i="7" s="1"/>
  <c r="E245" i="7" a="1"/>
  <c r="E245" i="7" s="1"/>
  <c r="E251" i="7" a="1"/>
  <c r="E251" i="7" s="1"/>
  <c r="E258" i="7" a="1"/>
  <c r="E258" i="7" s="1"/>
  <c r="E264" i="7" a="1"/>
  <c r="E264" i="7" s="1"/>
  <c r="E277" i="7" a="1"/>
  <c r="E277" i="7" s="1"/>
  <c r="E283" i="7" a="1"/>
  <c r="E283" i="7" s="1"/>
  <c r="E290" i="7" a="1"/>
  <c r="E290" i="7" s="1"/>
  <c r="E296" i="7" a="1"/>
  <c r="E296" i="7" s="1"/>
  <c r="E309" i="7" a="1"/>
  <c r="E309" i="7" s="1"/>
  <c r="E315" i="7" a="1"/>
  <c r="E315" i="7" s="1"/>
  <c r="E322" i="7" a="1"/>
  <c r="E322" i="7" s="1"/>
  <c r="E328" i="7" a="1"/>
  <c r="E328" i="7" s="1"/>
  <c r="E150" i="7" a="1"/>
  <c r="E150" i="7" s="1"/>
  <c r="E169" i="7" a="1"/>
  <c r="E169" i="7" s="1"/>
  <c r="E182" i="7" a="1"/>
  <c r="E182" i="7" s="1"/>
  <c r="E201" i="7" a="1"/>
  <c r="E201" i="7" s="1"/>
  <c r="E214" i="7" a="1"/>
  <c r="E214" i="7" s="1"/>
  <c r="E220" i="7" a="1"/>
  <c r="E220" i="7" s="1"/>
  <c r="E239" i="7" a="1"/>
  <c r="E239" i="7" s="1"/>
  <c r="E265" i="7" a="1"/>
  <c r="E265" i="7" s="1"/>
  <c r="E278" i="7" a="1"/>
  <c r="E278" i="7" s="1"/>
  <c r="E303" i="7" a="1"/>
  <c r="E303" i="7" s="1"/>
  <c r="F269" i="7" a="1"/>
  <c r="F269" i="7" s="1"/>
  <c r="F307" i="7" a="1"/>
  <c r="F307" i="7" s="1"/>
  <c r="E23" i="7" a="1"/>
  <c r="E23" i="7" s="1"/>
  <c r="F62" i="7" a="1"/>
  <c r="F62" i="7" s="1"/>
  <c r="F113" i="7" a="1"/>
  <c r="F113" i="7" s="1"/>
  <c r="F164" i="7" a="1"/>
  <c r="F164" i="7" s="1"/>
  <c r="F215" i="7" a="1"/>
  <c r="F215" i="7" s="1"/>
  <c r="F241" i="7" a="1"/>
  <c r="F241" i="7" s="1"/>
  <c r="F253" i="7" a="1"/>
  <c r="F253" i="7" s="1"/>
  <c r="F260" i="7" a="1"/>
  <c r="F260" i="7" s="1"/>
  <c r="F267" i="7" a="1"/>
  <c r="F267" i="7" s="1"/>
  <c r="F274" i="7" a="1"/>
  <c r="F274" i="7" s="1"/>
  <c r="F280" i="7" a="1"/>
  <c r="F280" i="7" s="1"/>
  <c r="F293" i="7" a="1"/>
  <c r="F293" i="7" s="1"/>
  <c r="F299" i="7" a="1"/>
  <c r="F299" i="7" s="1"/>
  <c r="F306" i="7" a="1"/>
  <c r="F306" i="7" s="1"/>
  <c r="F312" i="7" a="1"/>
  <c r="F312" i="7" s="1"/>
  <c r="F325" i="7" a="1"/>
  <c r="F325" i="7" s="1"/>
  <c r="F2" i="7" a="1"/>
  <c r="F2" i="7" s="1"/>
  <c r="E9" i="7" a="1"/>
  <c r="E9" i="7" s="1"/>
  <c r="E15" i="7" a="1"/>
  <c r="E15" i="7" s="1"/>
  <c r="E22" i="7" a="1"/>
  <c r="E22" i="7" s="1"/>
  <c r="E28" i="7" a="1"/>
  <c r="E28" i="7" s="1"/>
  <c r="E41" i="7" a="1"/>
  <c r="E41" i="7" s="1"/>
  <c r="E47" i="7" a="1"/>
  <c r="E47" i="7" s="1"/>
  <c r="E54" i="7" a="1"/>
  <c r="E54" i="7" s="1"/>
  <c r="E60" i="7" a="1"/>
  <c r="E60" i="7" s="1"/>
  <c r="E73" i="7" a="1"/>
  <c r="E73" i="7" s="1"/>
  <c r="E79" i="7" a="1"/>
  <c r="E79" i="7" s="1"/>
  <c r="E86" i="7" a="1"/>
  <c r="E86" i="7" s="1"/>
  <c r="E92" i="7" a="1"/>
  <c r="E92" i="7" s="1"/>
  <c r="E105" i="7" a="1"/>
  <c r="E105" i="7" s="1"/>
  <c r="E111" i="7" a="1"/>
  <c r="E111" i="7" s="1"/>
  <c r="E118" i="7" a="1"/>
  <c r="E118" i="7" s="1"/>
  <c r="E124" i="7" a="1"/>
  <c r="E124" i="7" s="1"/>
  <c r="E137" i="7" a="1"/>
  <c r="E137" i="7" s="1"/>
  <c r="E143" i="7" a="1"/>
  <c r="E143" i="7" s="1"/>
  <c r="E156" i="7" a="1"/>
  <c r="E156" i="7" s="1"/>
  <c r="E175" i="7" a="1"/>
  <c r="E175" i="7" s="1"/>
  <c r="E188" i="7" a="1"/>
  <c r="E188" i="7" s="1"/>
  <c r="E207" i="7" a="1"/>
  <c r="E207" i="7" s="1"/>
  <c r="E233" i="7" a="1"/>
  <c r="E233" i="7" s="1"/>
  <c r="E246" i="7" a="1"/>
  <c r="E246" i="7" s="1"/>
  <c r="E271" i="7" a="1"/>
  <c r="E271" i="7" s="1"/>
  <c r="E297" i="7" a="1"/>
  <c r="E297" i="7" s="1"/>
  <c r="F288" i="7" a="1"/>
  <c r="F288" i="7" s="1"/>
  <c r="E17" i="7" a="1"/>
  <c r="E17" i="7" s="1"/>
  <c r="E68" i="7" a="1"/>
  <c r="E68" i="7" s="1"/>
  <c r="F68" i="7" a="1"/>
  <c r="F68" i="7" s="1"/>
  <c r="F119" i="7" a="1"/>
  <c r="F119" i="7" s="1"/>
  <c r="F222" i="7" a="1"/>
  <c r="F222" i="7" s="1"/>
  <c r="F254" i="7" a="1"/>
  <c r="F254" i="7" s="1"/>
  <c r="F262" i="7" a="1"/>
  <c r="F262" i="7" s="1"/>
  <c r="F268" i="7" a="1"/>
  <c r="F268" i="7" s="1"/>
  <c r="F281" i="7" a="1"/>
  <c r="F281" i="7" s="1"/>
  <c r="F287" i="7" a="1"/>
  <c r="F287" i="7" s="1"/>
  <c r="F294" i="7" a="1"/>
  <c r="F294" i="7" s="1"/>
  <c r="F300" i="7" a="1"/>
  <c r="F300" i="7" s="1"/>
  <c r="F313" i="7" a="1"/>
  <c r="F313" i="7" s="1"/>
  <c r="F319" i="7" a="1"/>
  <c r="F319" i="7" s="1"/>
  <c r="F326" i="7" a="1"/>
  <c r="F326" i="7" s="1"/>
  <c r="E3" i="7" a="1"/>
  <c r="E3" i="7" s="1"/>
  <c r="E10" i="7" a="1"/>
  <c r="E10" i="7" s="1"/>
  <c r="E16" i="7" a="1"/>
  <c r="E16" i="7" s="1"/>
  <c r="E29" i="7" a="1"/>
  <c r="E29" i="7" s="1"/>
  <c r="E35" i="7" a="1"/>
  <c r="E35" i="7" s="1"/>
  <c r="E42" i="7" a="1"/>
  <c r="E42" i="7" s="1"/>
  <c r="E48" i="7" a="1"/>
  <c r="E48" i="7" s="1"/>
  <c r="E61" i="7" a="1"/>
  <c r="E61" i="7" s="1"/>
  <c r="E67" i="7" a="1"/>
  <c r="E67" i="7" s="1"/>
  <c r="E74" i="7" a="1"/>
  <c r="E74" i="7" s="1"/>
  <c r="E80" i="7" a="1"/>
  <c r="E80" i="7" s="1"/>
  <c r="E93" i="7" a="1"/>
  <c r="E93" i="7" s="1"/>
  <c r="E99" i="7" a="1"/>
  <c r="E99" i="7" s="1"/>
  <c r="E106" i="7" a="1"/>
  <c r="E106" i="7" s="1"/>
  <c r="E112" i="7" a="1"/>
  <c r="E112" i="7" s="1"/>
  <c r="E125" i="7" a="1"/>
  <c r="E125" i="7" s="1"/>
  <c r="E131" i="7" a="1"/>
  <c r="E131" i="7" s="1"/>
  <c r="E138" i="7" a="1"/>
  <c r="E138" i="7" s="1"/>
  <c r="E144" i="7" a="1"/>
  <c r="E144" i="7" s="1"/>
  <c r="E157" i="7" a="1"/>
  <c r="E157" i="7" s="1"/>
  <c r="E163" i="7" a="1"/>
  <c r="E163" i="7" s="1"/>
  <c r="E170" i="7" a="1"/>
  <c r="E170" i="7" s="1"/>
  <c r="E176" i="7" a="1"/>
  <c r="E176" i="7" s="1"/>
  <c r="E189" i="7" a="1"/>
  <c r="E189" i="7" s="1"/>
  <c r="E195" i="7" a="1"/>
  <c r="E195" i="7" s="1"/>
  <c r="E202" i="7" a="1"/>
  <c r="E202" i="7" s="1"/>
  <c r="E208" i="7" a="1"/>
  <c r="E208" i="7" s="1"/>
  <c r="E221" i="7" a="1"/>
  <c r="E221" i="7" s="1"/>
  <c r="E227" i="7" a="1"/>
  <c r="E227" i="7" s="1"/>
  <c r="E234" i="7" a="1"/>
  <c r="E234" i="7" s="1"/>
  <c r="E240" i="7" a="1"/>
  <c r="E240" i="7" s="1"/>
  <c r="E253" i="7" a="1"/>
  <c r="E253" i="7" s="1"/>
  <c r="E259" i="7" a="1"/>
  <c r="E259" i="7" s="1"/>
  <c r="E266" i="7" a="1"/>
  <c r="E266" i="7" s="1"/>
  <c r="E272" i="7" a="1"/>
  <c r="E272" i="7" s="1"/>
  <c r="E285" i="7" a="1"/>
  <c r="E285" i="7" s="1"/>
  <c r="E291" i="7" a="1"/>
  <c r="E291" i="7" s="1"/>
  <c r="E298" i="7" a="1"/>
  <c r="E298" i="7" s="1"/>
  <c r="E304" i="7" a="1"/>
  <c r="E304" i="7" s="1"/>
  <c r="E317" i="7" a="1"/>
  <c r="E317" i="7" s="1"/>
  <c r="E323" i="7" a="1"/>
  <c r="E323" i="7" s="1"/>
  <c r="E330" i="7" a="1"/>
  <c r="E330" i="7" s="1"/>
  <c r="F126" i="7" a="1"/>
  <c r="F126" i="7" s="1"/>
  <c r="F177" i="7" a="1"/>
  <c r="F177" i="7" s="1"/>
  <c r="F228" i="7" a="1"/>
  <c r="F228" i="7" s="1"/>
  <c r="F301" i="7" a="1"/>
  <c r="F301" i="7" s="1"/>
  <c r="E30" i="7" a="1"/>
  <c r="E30" i="7" s="1"/>
  <c r="F81" i="7" a="1"/>
  <c r="F81" i="7" s="1"/>
  <c r="F132" i="7" a="1"/>
  <c r="F132" i="7" s="1"/>
  <c r="F183" i="7" a="1"/>
  <c r="F183" i="7" s="1"/>
  <c r="F230" i="7" a="1"/>
  <c r="F230" i="7" s="1"/>
  <c r="F256" i="7" a="1"/>
  <c r="F256" i="7" s="1"/>
  <c r="F263" i="7" a="1"/>
  <c r="F263" i="7" s="1"/>
  <c r="F270" i="7" a="1"/>
  <c r="F270" i="7" s="1"/>
  <c r="F276" i="7" a="1"/>
  <c r="F276" i="7" s="1"/>
  <c r="F289" i="7" a="1"/>
  <c r="F289" i="7" s="1"/>
  <c r="F295" i="7" a="1"/>
  <c r="F295" i="7" s="1"/>
  <c r="F302" i="7" a="1"/>
  <c r="F302" i="7" s="1"/>
  <c r="F308" i="7" a="1"/>
  <c r="F308" i="7" s="1"/>
  <c r="F321" i="7" a="1"/>
  <c r="F321" i="7" s="1"/>
  <c r="F328" i="7" a="1"/>
  <c r="F328" i="7" s="1"/>
  <c r="E5" i="7" a="1"/>
  <c r="E5" i="7" s="1"/>
  <c r="E11" i="7" a="1"/>
  <c r="E11" i="7" s="1"/>
  <c r="E18" i="7" a="1"/>
  <c r="E18" i="7" s="1"/>
  <c r="E24" i="7" a="1"/>
  <c r="E24" i="7" s="1"/>
  <c r="E37" i="7" a="1"/>
  <c r="E37" i="7" s="1"/>
  <c r="E43" i="7" a="1"/>
  <c r="E43" i="7" s="1"/>
  <c r="E50" i="7" a="1"/>
  <c r="E50" i="7" s="1"/>
  <c r="E56" i="7" a="1"/>
  <c r="E56" i="7" s="1"/>
  <c r="E69" i="7" a="1"/>
  <c r="E69" i="7" s="1"/>
  <c r="E75" i="7" a="1"/>
  <c r="E75" i="7" s="1"/>
  <c r="E82" i="7" a="1"/>
  <c r="E82" i="7" s="1"/>
  <c r="E88" i="7" a="1"/>
  <c r="E88" i="7" s="1"/>
  <c r="E101" i="7" a="1"/>
  <c r="E101" i="7" s="1"/>
  <c r="J101" i="7" s="1"/>
  <c r="E107" i="7" a="1"/>
  <c r="E107" i="7" s="1"/>
  <c r="E114" i="7" a="1"/>
  <c r="E114" i="7" s="1"/>
  <c r="E120" i="7" a="1"/>
  <c r="E120" i="7" s="1"/>
  <c r="E133" i="7" a="1"/>
  <c r="E133" i="7" s="1"/>
  <c r="E139" i="7" a="1"/>
  <c r="E139" i="7" s="1"/>
  <c r="E146" i="7" a="1"/>
  <c r="E146" i="7" s="1"/>
  <c r="E152" i="7" a="1"/>
  <c r="E152" i="7" s="1"/>
  <c r="E165" i="7" a="1"/>
  <c r="E165" i="7" s="1"/>
  <c r="E171" i="7" a="1"/>
  <c r="E171" i="7" s="1"/>
  <c r="E178" i="7" a="1"/>
  <c r="E178" i="7" s="1"/>
  <c r="E184" i="7" a="1"/>
  <c r="E184" i="7" s="1"/>
  <c r="E197" i="7" a="1"/>
  <c r="E197" i="7" s="1"/>
  <c r="E203" i="7" a="1"/>
  <c r="E203" i="7" s="1"/>
  <c r="E210" i="7" a="1"/>
  <c r="E210" i="7" s="1"/>
  <c r="E216" i="7" a="1"/>
  <c r="E216" i="7" s="1"/>
  <c r="E229" i="7" a="1"/>
  <c r="E229" i="7" s="1"/>
  <c r="E235" i="7" a="1"/>
  <c r="E235" i="7" s="1"/>
  <c r="E242" i="7" a="1"/>
  <c r="E242" i="7" s="1"/>
  <c r="E248" i="7" a="1"/>
  <c r="E248" i="7" s="1"/>
  <c r="E261" i="7" a="1"/>
  <c r="E261" i="7" s="1"/>
  <c r="E267" i="7" a="1"/>
  <c r="E267" i="7" s="1"/>
  <c r="E274" i="7" a="1"/>
  <c r="E274" i="7" s="1"/>
  <c r="E280" i="7" a="1"/>
  <c r="E280" i="7" s="1"/>
  <c r="E293" i="7" a="1"/>
  <c r="E293" i="7" s="1"/>
  <c r="E299" i="7" a="1"/>
  <c r="E299" i="7" s="1"/>
  <c r="E306" i="7" a="1"/>
  <c r="E306" i="7" s="1"/>
  <c r="E312" i="7" a="1"/>
  <c r="E312" i="7" s="1"/>
  <c r="E325" i="7" a="1"/>
  <c r="E325" i="7" s="1"/>
  <c r="E331" i="7" a="1"/>
  <c r="E331" i="7" s="1"/>
  <c r="F255" i="7" a="1"/>
  <c r="F255" i="7" s="1"/>
  <c r="F327" i="7" a="1"/>
  <c r="F327" i="7" s="1"/>
  <c r="E55" i="7" a="1"/>
  <c r="E55" i="7" s="1"/>
  <c r="F87" i="7" a="1"/>
  <c r="F87" i="7" s="1"/>
  <c r="F190" i="7" a="1"/>
  <c r="F190" i="7" s="1"/>
  <c r="F247" i="7" a="1"/>
  <c r="F247" i="7" s="1"/>
  <c r="F257" i="7" a="1"/>
  <c r="F257" i="7" s="1"/>
  <c r="F264" i="7" a="1"/>
  <c r="F264" i="7" s="1"/>
  <c r="F277" i="7" a="1"/>
  <c r="F277" i="7" s="1"/>
  <c r="F283" i="7" a="1"/>
  <c r="F283" i="7" s="1"/>
  <c r="F290" i="7" a="1"/>
  <c r="F290" i="7" s="1"/>
  <c r="F296" i="7" a="1"/>
  <c r="F296" i="7" s="1"/>
  <c r="F309" i="7" a="1"/>
  <c r="F309" i="7" s="1"/>
  <c r="F315" i="7" a="1"/>
  <c r="F315" i="7" s="1"/>
  <c r="F322" i="7" a="1"/>
  <c r="F322" i="7" s="1"/>
  <c r="F329" i="7" a="1"/>
  <c r="F329" i="7" s="1"/>
  <c r="E6" i="7" a="1"/>
  <c r="E6" i="7" s="1"/>
  <c r="E12" i="7" a="1"/>
  <c r="E12" i="7" s="1"/>
  <c r="E25" i="7" a="1"/>
  <c r="E25" i="7" s="1"/>
  <c r="E31" i="7" a="1"/>
  <c r="E31" i="7" s="1"/>
  <c r="E38" i="7" a="1"/>
  <c r="E38" i="7" s="1"/>
  <c r="E44" i="7" a="1"/>
  <c r="E44" i="7" s="1"/>
  <c r="E57" i="7" a="1"/>
  <c r="E57" i="7" s="1"/>
  <c r="E63" i="7" a="1"/>
  <c r="E63" i="7" s="1"/>
  <c r="E70" i="7" a="1"/>
  <c r="E70" i="7" s="1"/>
  <c r="E76" i="7" a="1"/>
  <c r="E76" i="7" s="1"/>
  <c r="E89" i="7" a="1"/>
  <c r="E89" i="7" s="1"/>
  <c r="E95" i="7" a="1"/>
  <c r="E95" i="7" s="1"/>
  <c r="E102" i="7" a="1"/>
  <c r="E102" i="7" s="1"/>
  <c r="E108" i="7" a="1"/>
  <c r="E108" i="7" s="1"/>
  <c r="E121" i="7" a="1"/>
  <c r="E121" i="7" s="1"/>
  <c r="E127" i="7" a="1"/>
  <c r="E127" i="7" s="1"/>
  <c r="E134" i="7" a="1"/>
  <c r="E134" i="7" s="1"/>
  <c r="E140" i="7" a="1"/>
  <c r="E140" i="7" s="1"/>
  <c r="E153" i="7" a="1"/>
  <c r="E153" i="7" s="1"/>
  <c r="E159" i="7" a="1"/>
  <c r="E159" i="7" s="1"/>
  <c r="E166" i="7" a="1"/>
  <c r="E166" i="7" s="1"/>
  <c r="E172" i="7" a="1"/>
  <c r="E172" i="7" s="1"/>
  <c r="E185" i="7" a="1"/>
  <c r="E185" i="7" s="1"/>
  <c r="E191" i="7" a="1"/>
  <c r="E191" i="7" s="1"/>
  <c r="E198" i="7" a="1"/>
  <c r="E198" i="7" s="1"/>
  <c r="E204" i="7" a="1"/>
  <c r="E204" i="7" s="1"/>
  <c r="E217" i="7" a="1"/>
  <c r="E217" i="7" s="1"/>
  <c r="E223" i="7" a="1"/>
  <c r="E223" i="7" s="1"/>
  <c r="E230" i="7" a="1"/>
  <c r="E230" i="7" s="1"/>
  <c r="E236" i="7" a="1"/>
  <c r="E236" i="7" s="1"/>
  <c r="E249" i="7" a="1"/>
  <c r="E249" i="7" s="1"/>
  <c r="E255" i="7" a="1"/>
  <c r="E255" i="7" s="1"/>
  <c r="E262" i="7" a="1"/>
  <c r="E262" i="7" s="1"/>
  <c r="E268" i="7" a="1"/>
  <c r="E268" i="7" s="1"/>
  <c r="E281" i="7" a="1"/>
  <c r="E281" i="7" s="1"/>
  <c r="E287" i="7" a="1"/>
  <c r="E287" i="7" s="1"/>
  <c r="E294" i="7" a="1"/>
  <c r="E294" i="7" s="1"/>
  <c r="E300" i="7" a="1"/>
  <c r="E300" i="7" s="1"/>
  <c r="E313" i="7" a="1"/>
  <c r="E313" i="7" s="1"/>
  <c r="E319" i="7" a="1"/>
  <c r="E319" i="7" s="1"/>
  <c r="E326" i="7" a="1"/>
  <c r="E326" i="7" s="1"/>
  <c r="E332" i="7" a="1"/>
  <c r="E332" i="7" s="1"/>
  <c r="E316" i="7" a="1"/>
  <c r="E316" i="7" s="1"/>
  <c r="F275" i="7" a="1"/>
  <c r="F275" i="7" s="1"/>
  <c r="F320" i="7" a="1"/>
  <c r="F320" i="7" s="1"/>
  <c r="E49" i="7" a="1"/>
  <c r="E49" i="7" s="1"/>
  <c r="E126" i="7" a="1"/>
  <c r="E126" i="7" s="1"/>
  <c r="E177" i="7" a="1"/>
  <c r="E177" i="7" s="1"/>
  <c r="E228" i="7" a="1"/>
  <c r="E228" i="7" s="1"/>
  <c r="E279" i="7" a="1"/>
  <c r="E279" i="7" s="1"/>
  <c r="E81" i="7" a="1"/>
  <c r="E81" i="7" s="1"/>
  <c r="E132" i="7" a="1"/>
  <c r="E132" i="7" s="1"/>
  <c r="E183" i="7" a="1"/>
  <c r="E183" i="7" s="1"/>
  <c r="E286" i="7" a="1"/>
  <c r="E286" i="7" s="1"/>
  <c r="E87" i="7" a="1"/>
  <c r="E87" i="7" s="1"/>
  <c r="E190" i="7" a="1"/>
  <c r="E190" i="7" s="1"/>
  <c r="E241" i="7" a="1"/>
  <c r="E241" i="7" s="1"/>
  <c r="E292" i="7" a="1"/>
  <c r="E292" i="7" s="1"/>
  <c r="E94" i="7" a="1"/>
  <c r="E94" i="7" s="1"/>
  <c r="E145" i="7" a="1"/>
  <c r="E145" i="7" s="1"/>
  <c r="E196" i="7" a="1"/>
  <c r="E196" i="7" s="1"/>
  <c r="E247" i="7" a="1"/>
  <c r="E247" i="7" s="1"/>
  <c r="E100" i="7" a="1"/>
  <c r="E100" i="7" s="1"/>
  <c r="E151" i="7" a="1"/>
  <c r="E151" i="7" s="1"/>
  <c r="E254" i="7" a="1"/>
  <c r="E254" i="7" s="1"/>
  <c r="E305" i="7" a="1"/>
  <c r="E305" i="7" s="1"/>
  <c r="E158" i="7" a="1"/>
  <c r="E158" i="7" s="1"/>
  <c r="E209" i="7" a="1"/>
  <c r="E209" i="7" s="1"/>
  <c r="E260" i="7" a="1"/>
  <c r="E260" i="7" s="1"/>
  <c r="E311" i="7" a="1"/>
  <c r="E311" i="7" s="1"/>
  <c r="E113" i="7" a="1"/>
  <c r="E113" i="7" s="1"/>
  <c r="E164" i="7" a="1"/>
  <c r="E164" i="7" s="1"/>
  <c r="E215" i="7" a="1"/>
  <c r="E215" i="7" s="1"/>
  <c r="E318" i="7" a="1"/>
  <c r="E318" i="7" s="1"/>
  <c r="E119" i="7" a="1"/>
  <c r="E119" i="7" s="1"/>
  <c r="E222" i="7" a="1"/>
  <c r="E222" i="7" s="1"/>
  <c r="E273" i="7" a="1"/>
  <c r="E273" i="7" s="1"/>
  <c r="E324" i="7" a="1"/>
  <c r="E324" i="7" s="1"/>
  <c r="G25" i="5"/>
  <c r="J12" i="7" l="1"/>
  <c r="J139" i="7"/>
  <c r="J88" i="7"/>
  <c r="J146" i="7"/>
  <c r="J310" i="7"/>
  <c r="J196" i="7"/>
  <c r="J114" i="7"/>
  <c r="J285" i="7"/>
  <c r="J133" i="7"/>
  <c r="J197" i="7"/>
  <c r="J311" i="7"/>
  <c r="J56" i="7"/>
  <c r="J178" i="7"/>
  <c r="J294" i="7"/>
  <c r="J37" i="7"/>
  <c r="J280" i="7"/>
  <c r="J131" i="7"/>
  <c r="J67" i="7"/>
  <c r="J22" i="7"/>
  <c r="J265" i="7"/>
  <c r="J200" i="7"/>
  <c r="J246" i="7"/>
  <c r="J208" i="7"/>
  <c r="J144" i="7"/>
  <c r="J80" i="7"/>
  <c r="J248" i="7"/>
  <c r="J184" i="7"/>
  <c r="J182" i="7"/>
  <c r="J278" i="7"/>
  <c r="J11" i="7"/>
  <c r="J281" i="7"/>
  <c r="J72" i="7"/>
  <c r="J8" i="7"/>
  <c r="J52" i="7"/>
  <c r="J317" i="7"/>
  <c r="J124" i="7"/>
  <c r="J60" i="7"/>
  <c r="J33" i="7"/>
  <c r="J319" i="7"/>
  <c r="J247" i="7"/>
  <c r="J108" i="7"/>
  <c r="J44" i="7"/>
  <c r="J120" i="7"/>
  <c r="J54" i="7"/>
  <c r="J273" i="7"/>
  <c r="J226" i="7"/>
  <c r="J162" i="7"/>
  <c r="J98" i="7"/>
  <c r="J34" i="7"/>
  <c r="J55" i="7"/>
  <c r="J229" i="7"/>
  <c r="J216" i="7"/>
  <c r="J210" i="7"/>
  <c r="J318" i="7"/>
  <c r="J267" i="7"/>
  <c r="J176" i="7"/>
  <c r="J112" i="7"/>
  <c r="J48" i="7"/>
  <c r="J251" i="7"/>
  <c r="J186" i="7"/>
  <c r="J331" i="7"/>
  <c r="J286" i="7"/>
  <c r="J166" i="7"/>
  <c r="J204" i="7"/>
  <c r="J180" i="7"/>
  <c r="J305" i="7"/>
  <c r="J279" i="7"/>
  <c r="J326" i="7"/>
  <c r="J262" i="7"/>
  <c r="J297" i="7"/>
  <c r="J66" i="7"/>
  <c r="J261" i="7"/>
  <c r="J23" i="7"/>
  <c r="J214" i="7"/>
  <c r="J118" i="7"/>
  <c r="J299" i="7"/>
  <c r="J235" i="7"/>
  <c r="J219" i="7"/>
  <c r="J155" i="7"/>
  <c r="J154" i="7"/>
  <c r="J17" i="7"/>
  <c r="J92" i="7"/>
  <c r="J110" i="7"/>
  <c r="J46" i="7"/>
  <c r="J324" i="7"/>
  <c r="J291" i="7"/>
  <c r="J287" i="7"/>
  <c r="J188" i="7"/>
  <c r="J316" i="7"/>
  <c r="J266" i="7"/>
  <c r="J244" i="7"/>
  <c r="J253" i="7"/>
  <c r="J258" i="7"/>
  <c r="J284" i="7"/>
  <c r="J254" i="7"/>
  <c r="J189" i="7"/>
  <c r="J82" i="7"/>
  <c r="J30" i="7"/>
  <c r="J123" i="7"/>
  <c r="J59" i="7"/>
  <c r="J231" i="7"/>
  <c r="J103" i="7"/>
  <c r="J39" i="7"/>
  <c r="J121" i="7"/>
  <c r="J57" i="7"/>
  <c r="J69" i="7"/>
  <c r="J161" i="7"/>
  <c r="J312" i="7"/>
  <c r="J227" i="7"/>
  <c r="J163" i="7"/>
  <c r="J99" i="7"/>
  <c r="J35" i="7"/>
  <c r="J233" i="7"/>
  <c r="J201" i="7"/>
  <c r="J232" i="7"/>
  <c r="J168" i="7"/>
  <c r="J104" i="7"/>
  <c r="J40" i="7"/>
  <c r="J212" i="7"/>
  <c r="J183" i="7"/>
  <c r="J38" i="7"/>
  <c r="J102" i="7"/>
  <c r="J105" i="7"/>
  <c r="J41" i="7"/>
  <c r="J94" i="7"/>
  <c r="J81" i="7"/>
  <c r="J217" i="7"/>
  <c r="J153" i="7"/>
  <c r="J89" i="7"/>
  <c r="J165" i="7"/>
  <c r="J330" i="7"/>
  <c r="J28" i="7"/>
  <c r="J21" i="7"/>
  <c r="J211" i="7"/>
  <c r="J147" i="7"/>
  <c r="J274" i="7"/>
  <c r="J239" i="7"/>
  <c r="J238" i="7"/>
  <c r="J300" i="7"/>
  <c r="J236" i="7"/>
  <c r="J172" i="7"/>
  <c r="J296" i="7"/>
  <c r="J276" i="7"/>
  <c r="J301" i="7"/>
  <c r="J237" i="7"/>
  <c r="J47" i="7"/>
  <c r="J272" i="7"/>
  <c r="J283" i="7"/>
  <c r="J25" i="7"/>
  <c r="J293" i="7"/>
  <c r="J202" i="7"/>
  <c r="J138" i="7"/>
  <c r="J74" i="7"/>
  <c r="J175" i="7"/>
  <c r="J213" i="7"/>
  <c r="J149" i="7"/>
  <c r="J85" i="7"/>
  <c r="J222" i="7"/>
  <c r="J16" i="7"/>
  <c r="J263" i="7"/>
  <c r="J292" i="7"/>
  <c r="J332" i="7"/>
  <c r="J268" i="7"/>
  <c r="J323" i="7"/>
  <c r="J259" i="7"/>
  <c r="J195" i="7"/>
  <c r="J3" i="7"/>
  <c r="J156" i="7"/>
  <c r="J328" i="7"/>
  <c r="J264" i="7"/>
  <c r="J308" i="7"/>
  <c r="J269" i="7"/>
  <c r="J205" i="7"/>
  <c r="J141" i="7"/>
  <c r="J13" i="7"/>
  <c r="J107" i="7"/>
  <c r="J241" i="7"/>
  <c r="J6" i="7"/>
  <c r="J143" i="7"/>
  <c r="J79" i="7"/>
  <c r="J322" i="7"/>
  <c r="J302" i="7"/>
  <c r="J320" i="7"/>
  <c r="J256" i="7"/>
  <c r="J209" i="7"/>
  <c r="J43" i="7"/>
  <c r="J327" i="7"/>
  <c r="J282" i="7"/>
  <c r="J228" i="7"/>
  <c r="J255" i="7"/>
  <c r="J191" i="7"/>
  <c r="J127" i="7"/>
  <c r="J63" i="7"/>
  <c r="J203" i="7"/>
  <c r="J304" i="7"/>
  <c r="J271" i="7"/>
  <c r="J73" i="7"/>
  <c r="J220" i="7"/>
  <c r="J315" i="7"/>
  <c r="J187" i="7"/>
  <c r="J295" i="7"/>
  <c r="J167" i="7"/>
  <c r="J314" i="7"/>
  <c r="J250" i="7"/>
  <c r="J58" i="7"/>
  <c r="J171" i="7"/>
  <c r="J313" i="7"/>
  <c r="J249" i="7"/>
  <c r="J185" i="7"/>
  <c r="J325" i="7"/>
  <c r="J5" i="7"/>
  <c r="J298" i="7"/>
  <c r="J234" i="7"/>
  <c r="J170" i="7"/>
  <c r="J106" i="7"/>
  <c r="J42" i="7"/>
  <c r="J309" i="7"/>
  <c r="J245" i="7"/>
  <c r="J181" i="7"/>
  <c r="J117" i="7"/>
  <c r="J53" i="7"/>
  <c r="J289" i="7"/>
  <c r="J97" i="7"/>
  <c r="J307" i="7"/>
  <c r="J243" i="7"/>
  <c r="J115" i="7"/>
  <c r="J51" i="7"/>
  <c r="J260" i="7"/>
  <c r="J230" i="7"/>
  <c r="J306" i="7"/>
  <c r="J242" i="7"/>
  <c r="J221" i="7"/>
  <c r="J157" i="7"/>
  <c r="J93" i="7"/>
  <c r="J29" i="7"/>
  <c r="J207" i="7"/>
  <c r="J290" i="7"/>
  <c r="J252" i="7"/>
  <c r="J270" i="7"/>
  <c r="J142" i="7"/>
  <c r="J78" i="7"/>
  <c r="J288" i="7"/>
  <c r="J160" i="7"/>
  <c r="J303" i="7"/>
  <c r="J27" i="7"/>
  <c r="J119" i="7"/>
  <c r="J158" i="7"/>
  <c r="J277" i="7"/>
  <c r="J321" i="7"/>
  <c r="J257" i="7"/>
  <c r="J65" i="7"/>
  <c r="J329" i="7"/>
  <c r="J275" i="7"/>
  <c r="J83" i="7"/>
  <c r="J193" i="7"/>
  <c r="J140" i="7"/>
  <c r="J76" i="7"/>
  <c r="J194" i="7"/>
  <c r="J192" i="7"/>
  <c r="J36" i="7"/>
  <c r="J109" i="7"/>
  <c r="J111" i="7"/>
  <c r="J86" i="7"/>
  <c r="J116" i="7"/>
  <c r="J2" i="7"/>
  <c r="J77" i="7"/>
  <c r="J198" i="7"/>
  <c r="J134" i="7"/>
  <c r="J70" i="7"/>
  <c r="J18" i="7"/>
  <c r="J4" i="7"/>
  <c r="J9" i="7"/>
  <c r="J49" i="7"/>
  <c r="J145" i="7"/>
  <c r="J199" i="7"/>
  <c r="J71" i="7"/>
  <c r="J10" i="7"/>
  <c r="J150" i="7"/>
  <c r="J129" i="7"/>
  <c r="J152" i="7"/>
  <c r="J24" i="7"/>
  <c r="J136" i="7"/>
  <c r="J62" i="7"/>
  <c r="J125" i="7"/>
  <c r="J61" i="7"/>
  <c r="J15" i="7"/>
  <c r="J130" i="7"/>
  <c r="J128" i="7"/>
  <c r="J64" i="7"/>
  <c r="J100" i="7"/>
  <c r="J87" i="7"/>
  <c r="J126" i="7"/>
  <c r="J225" i="7"/>
  <c r="J20" i="7"/>
  <c r="J173" i="7"/>
  <c r="J45" i="7"/>
  <c r="J14" i="7"/>
  <c r="J113" i="7"/>
  <c r="J148" i="7"/>
  <c r="J84" i="7"/>
  <c r="J50" i="7"/>
  <c r="J206" i="7"/>
  <c r="J224" i="7"/>
  <c r="J169" i="7"/>
  <c r="J19" i="7"/>
  <c r="J174" i="7"/>
  <c r="J164" i="7"/>
  <c r="J151" i="7"/>
  <c r="J190" i="7"/>
  <c r="J177" i="7"/>
  <c r="J75" i="7"/>
  <c r="J240" i="7"/>
  <c r="J137" i="7"/>
  <c r="J122" i="7"/>
  <c r="J215" i="7"/>
  <c r="J179" i="7"/>
  <c r="J96" i="7"/>
  <c r="J32" i="7"/>
  <c r="J132" i="7"/>
  <c r="J223" i="7"/>
  <c r="J159" i="7"/>
  <c r="J95" i="7"/>
  <c r="J31" i="7"/>
  <c r="J68" i="7"/>
  <c r="J91" i="7"/>
  <c r="J135" i="7"/>
  <c r="J7" i="7"/>
  <c r="J218" i="7"/>
  <c r="J90" i="7"/>
  <c r="J26" i="7"/>
  <c r="I196" i="7"/>
  <c r="I3" i="7"/>
  <c r="I268" i="7"/>
  <c r="I12" i="7"/>
  <c r="I216" i="7"/>
  <c r="I210" i="7"/>
  <c r="I18" i="7"/>
  <c r="I317" i="7"/>
  <c r="I139" i="7"/>
  <c r="I176" i="7"/>
  <c r="I251" i="7"/>
  <c r="I248" i="7"/>
  <c r="I184" i="7"/>
  <c r="I107" i="7"/>
  <c r="I199" i="7"/>
  <c r="I101" i="7"/>
  <c r="I278" i="7"/>
  <c r="I112" i="7"/>
  <c r="I48" i="7"/>
  <c r="I145" i="7"/>
  <c r="I70" i="7"/>
  <c r="I6" i="7"/>
  <c r="I79" i="7"/>
  <c r="I203" i="7"/>
  <c r="I304" i="7"/>
  <c r="I9" i="7"/>
  <c r="I170" i="7"/>
  <c r="I106" i="7"/>
  <c r="I42" i="7"/>
  <c r="I53" i="7"/>
  <c r="I51" i="7"/>
  <c r="I242" i="7"/>
  <c r="I71" i="7"/>
  <c r="I171" i="7"/>
  <c r="I150" i="7"/>
  <c r="I5" i="7"/>
  <c r="I82" i="7"/>
  <c r="I143" i="7"/>
  <c r="I11" i="7"/>
  <c r="I291" i="7"/>
  <c r="I272" i="7"/>
  <c r="I188" i="7"/>
  <c r="I94" i="7"/>
  <c r="I281" i="7"/>
  <c r="I88" i="7"/>
  <c r="I323" i="7"/>
  <c r="I86" i="7"/>
  <c r="I261" i="7"/>
  <c r="I287" i="7"/>
  <c r="I17" i="7"/>
  <c r="I146" i="7"/>
  <c r="I191" i="7"/>
  <c r="I220" i="7"/>
  <c r="I167" i="7"/>
  <c r="I215" i="7"/>
  <c r="I313" i="7"/>
  <c r="I249" i="7"/>
  <c r="I246" i="7"/>
  <c r="I245" i="7"/>
  <c r="I310" i="7"/>
  <c r="I286" i="7"/>
  <c r="I54" i="7"/>
  <c r="I260" i="7"/>
  <c r="I166" i="7"/>
  <c r="I102" i="7"/>
  <c r="I38" i="7"/>
  <c r="I285" i="7"/>
  <c r="I29" i="7"/>
  <c r="I182" i="7"/>
  <c r="I219" i="7"/>
  <c r="I27" i="7"/>
  <c r="I49" i="7"/>
  <c r="I110" i="7"/>
  <c r="I46" i="7"/>
  <c r="I30" i="7"/>
  <c r="I117" i="7"/>
  <c r="I33" i="7"/>
  <c r="I115" i="7"/>
  <c r="I226" i="7"/>
  <c r="I162" i="7"/>
  <c r="I98" i="7"/>
  <c r="I34" i="7"/>
  <c r="I160" i="7"/>
  <c r="I229" i="7"/>
  <c r="I181" i="7"/>
  <c r="I179" i="7"/>
  <c r="I36" i="7"/>
  <c r="I187" i="7"/>
  <c r="I135" i="7"/>
  <c r="I90" i="7"/>
  <c r="I108" i="7"/>
  <c r="I44" i="7"/>
  <c r="I120" i="7"/>
  <c r="I319" i="7"/>
  <c r="I221" i="7"/>
  <c r="I157" i="7"/>
  <c r="I93" i="7"/>
  <c r="I186" i="7"/>
  <c r="I10" i="7"/>
  <c r="I158" i="7"/>
  <c r="I332" i="7"/>
  <c r="I280" i="7"/>
  <c r="I195" i="7"/>
  <c r="I131" i="7"/>
  <c r="I67" i="7"/>
  <c r="I22" i="7"/>
  <c r="I200" i="7"/>
  <c r="I72" i="7"/>
  <c r="I205" i="7"/>
  <c r="I141" i="7"/>
  <c r="I77" i="7"/>
  <c r="I127" i="7"/>
  <c r="I331" i="7"/>
  <c r="I231" i="7"/>
  <c r="I113" i="7"/>
  <c r="I197" i="7"/>
  <c r="I133" i="7"/>
  <c r="I69" i="7"/>
  <c r="I311" i="7"/>
  <c r="I247" i="7"/>
  <c r="I56" i="7"/>
  <c r="I233" i="7"/>
  <c r="I84" i="7"/>
  <c r="I273" i="7"/>
  <c r="I294" i="7"/>
  <c r="I178" i="7"/>
  <c r="I114" i="7"/>
  <c r="I50" i="7"/>
  <c r="I224" i="7"/>
  <c r="I105" i="7"/>
  <c r="I41" i="7"/>
  <c r="I81" i="7"/>
  <c r="I217" i="7"/>
  <c r="I153" i="7"/>
  <c r="I89" i="7"/>
  <c r="I165" i="7"/>
  <c r="I37" i="7"/>
  <c r="I266" i="7"/>
  <c r="I230" i="7"/>
  <c r="I306" i="7"/>
  <c r="I243" i="7"/>
  <c r="I239" i="7"/>
  <c r="I123" i="7"/>
  <c r="I59" i="7"/>
  <c r="I103" i="7"/>
  <c r="I39" i="7"/>
  <c r="I151" i="7"/>
  <c r="I161" i="7"/>
  <c r="I97" i="7"/>
  <c r="I300" i="7"/>
  <c r="I236" i="7"/>
  <c r="I172" i="7"/>
  <c r="I207" i="7"/>
  <c r="I111" i="7"/>
  <c r="I47" i="7"/>
  <c r="I223" i="7"/>
  <c r="I159" i="7"/>
  <c r="I31" i="7"/>
  <c r="I91" i="7"/>
  <c r="I95" i="7"/>
  <c r="I25" i="7"/>
  <c r="I202" i="7"/>
  <c r="I138" i="7"/>
  <c r="I74" i="7"/>
  <c r="I175" i="7"/>
  <c r="I28" i="7"/>
  <c r="I213" i="7"/>
  <c r="I149" i="7"/>
  <c r="I211" i="7"/>
  <c r="I147" i="7"/>
  <c r="I83" i="7"/>
  <c r="I324" i="7"/>
  <c r="I183" i="7"/>
  <c r="I206" i="7"/>
  <c r="I142" i="7"/>
  <c r="I78" i="7"/>
  <c r="I14" i="7"/>
  <c r="I96" i="7"/>
  <c r="I238" i="7"/>
  <c r="I174" i="7"/>
  <c r="I75" i="7"/>
  <c r="I240" i="7"/>
  <c r="I271" i="7"/>
  <c r="I122" i="7"/>
  <c r="I325" i="7"/>
  <c r="I32" i="7"/>
  <c r="I132" i="7"/>
  <c r="I293" i="7"/>
  <c r="I204" i="7"/>
  <c r="I140" i="7"/>
  <c r="I76" i="7"/>
  <c r="I152" i="7"/>
  <c r="I24" i="7"/>
  <c r="I156" i="7"/>
  <c r="I136" i="7"/>
  <c r="I8" i="7"/>
  <c r="I228" i="7"/>
  <c r="I189" i="7"/>
  <c r="I125" i="7"/>
  <c r="I61" i="7"/>
  <c r="I15" i="7"/>
  <c r="I194" i="7"/>
  <c r="I66" i="7"/>
  <c r="I192" i="7"/>
  <c r="I100" i="7"/>
  <c r="I23" i="7"/>
  <c r="I225" i="7"/>
  <c r="I118" i="7"/>
  <c r="I212" i="7"/>
  <c r="I148" i="7"/>
  <c r="I20" i="7"/>
  <c r="I43" i="7"/>
  <c r="I303" i="7"/>
  <c r="I155" i="7"/>
  <c r="I154" i="7"/>
  <c r="I316" i="7"/>
  <c r="I92" i="7"/>
  <c r="I193" i="7"/>
  <c r="I267" i="7"/>
  <c r="I255" i="7"/>
  <c r="I288" i="7"/>
  <c r="I144" i="7"/>
  <c r="I7" i="7"/>
  <c r="I26" i="7"/>
  <c r="I235" i="7"/>
  <c r="I16" i="7"/>
  <c r="I169" i="7"/>
  <c r="I119" i="7"/>
  <c r="I55" i="7"/>
  <c r="I330" i="7"/>
  <c r="I85" i="7"/>
  <c r="I21" i="7"/>
  <c r="I65" i="7"/>
  <c r="I19" i="7"/>
  <c r="I299" i="7"/>
  <c r="I80" i="7"/>
  <c r="I305" i="7"/>
  <c r="I292" i="7"/>
  <c r="I279" i="7"/>
  <c r="I265" i="7"/>
  <c r="I180" i="7"/>
  <c r="I116" i="7"/>
  <c r="I52" i="7"/>
  <c r="I13" i="7"/>
  <c r="I208" i="7"/>
  <c r="I241" i="7"/>
  <c r="I326" i="7"/>
  <c r="I262" i="7"/>
  <c r="I198" i="7"/>
  <c r="I134" i="7"/>
  <c r="I297" i="7"/>
  <c r="I130" i="7"/>
  <c r="I128" i="7"/>
  <c r="I64" i="7"/>
  <c r="I164" i="7"/>
  <c r="I190" i="7"/>
  <c r="I177" i="7"/>
  <c r="I63" i="7"/>
  <c r="I137" i="7"/>
  <c r="I73" i="7"/>
  <c r="I295" i="7"/>
  <c r="I314" i="7"/>
  <c r="I250" i="7"/>
  <c r="I58" i="7"/>
  <c r="I209" i="7"/>
  <c r="I126" i="7"/>
  <c r="I185" i="7"/>
  <c r="I121" i="7"/>
  <c r="I57" i="7"/>
  <c r="I298" i="7"/>
  <c r="I234" i="7"/>
  <c r="I124" i="7"/>
  <c r="I60" i="7"/>
  <c r="I214" i="7"/>
  <c r="I309" i="7"/>
  <c r="I289" i="7"/>
  <c r="I307" i="7"/>
  <c r="I87" i="7"/>
  <c r="I312" i="7"/>
  <c r="I227" i="7"/>
  <c r="I163" i="7"/>
  <c r="I99" i="7"/>
  <c r="I35" i="7"/>
  <c r="I201" i="7"/>
  <c r="I232" i="7"/>
  <c r="I168" i="7"/>
  <c r="I104" i="7"/>
  <c r="I40" i="7"/>
  <c r="I284" i="7"/>
  <c r="I237" i="7"/>
  <c r="I173" i="7"/>
  <c r="I109" i="7"/>
  <c r="I45" i="7"/>
  <c r="I290" i="7"/>
  <c r="I252" i="7"/>
  <c r="I270" i="7"/>
  <c r="I222" i="7"/>
  <c r="I68" i="7"/>
  <c r="I283" i="7"/>
  <c r="I327" i="7"/>
  <c r="I263" i="7"/>
  <c r="I282" i="7"/>
  <c r="I218" i="7"/>
  <c r="I277" i="7"/>
  <c r="I321" i="7"/>
  <c r="I257" i="7"/>
  <c r="I129" i="7"/>
  <c r="I329" i="7"/>
  <c r="I275" i="7"/>
  <c r="I318" i="7"/>
  <c r="I259" i="7"/>
  <c r="I328" i="7"/>
  <c r="I264" i="7"/>
  <c r="I62" i="7"/>
  <c r="I308" i="7"/>
  <c r="I244" i="7"/>
  <c r="I2" i="7"/>
  <c r="I269" i="7"/>
  <c r="I254" i="7"/>
  <c r="I274" i="7"/>
  <c r="I253" i="7"/>
  <c r="I322" i="7"/>
  <c r="I258" i="7"/>
  <c r="I4" i="7"/>
  <c r="I302" i="7"/>
  <c r="I320" i="7"/>
  <c r="I256" i="7"/>
  <c r="I315" i="7"/>
  <c r="I296" i="7"/>
  <c r="I276" i="7"/>
  <c r="I301" i="7"/>
  <c r="J1143" i="1" l="1"/>
  <c r="J1145" i="1"/>
  <c r="J1142" i="1"/>
  <c r="J1146" i="1"/>
  <c r="J284" i="1"/>
  <c r="J281" i="1"/>
  <c r="J280" i="1"/>
  <c r="J283" i="1"/>
  <c r="J282" i="1"/>
  <c r="J823" i="1"/>
  <c r="J820" i="1"/>
  <c r="J822" i="1"/>
  <c r="J821" i="1"/>
  <c r="J1281" i="1"/>
  <c r="J1283" i="1"/>
  <c r="J1280" i="1"/>
  <c r="J1279" i="1"/>
  <c r="J783" i="1"/>
  <c r="J782" i="1"/>
  <c r="J784" i="1"/>
  <c r="J781" i="1"/>
  <c r="J625" i="1"/>
  <c r="J624" i="1"/>
  <c r="J623" i="1"/>
  <c r="J626" i="1"/>
  <c r="J1289" i="1"/>
  <c r="J1291" i="1"/>
  <c r="J1290" i="1"/>
  <c r="J1292" i="1"/>
  <c r="J4" i="1"/>
  <c r="J6" i="1"/>
  <c r="J3" i="1"/>
  <c r="J5" i="1"/>
  <c r="J1182" i="1"/>
  <c r="J1181" i="1"/>
  <c r="J1178" i="1"/>
  <c r="J1180" i="1"/>
  <c r="J1117" i="1"/>
  <c r="J1114" i="1"/>
  <c r="J1116" i="1"/>
  <c r="J1115" i="1"/>
  <c r="J196" i="1"/>
  <c r="J198" i="1"/>
  <c r="J197" i="1"/>
  <c r="J195" i="1"/>
  <c r="J1010" i="1"/>
  <c r="J1127" i="1"/>
  <c r="J993" i="1"/>
  <c r="J1008" i="1"/>
  <c r="J1310" i="1"/>
  <c r="J1312" i="1"/>
  <c r="J1309" i="1"/>
  <c r="J1311" i="1"/>
  <c r="J252" i="1"/>
  <c r="J249" i="1"/>
  <c r="J251" i="1"/>
  <c r="J250" i="1"/>
  <c r="J1262" i="1"/>
  <c r="J1259" i="1"/>
  <c r="J1261" i="1"/>
  <c r="J1260" i="1"/>
  <c r="J558" i="1"/>
  <c r="J557" i="1"/>
  <c r="J559" i="1"/>
  <c r="J556" i="1"/>
  <c r="J555" i="1"/>
  <c r="J906" i="1"/>
  <c r="J908" i="1"/>
  <c r="J907" i="1"/>
  <c r="J909" i="1"/>
  <c r="J1302" i="1"/>
  <c r="J1304" i="1"/>
  <c r="J1301" i="1"/>
  <c r="J1303" i="1"/>
  <c r="J244" i="1"/>
  <c r="J241" i="1"/>
  <c r="J240" i="1"/>
  <c r="J239" i="1"/>
  <c r="J242" i="1"/>
  <c r="J243" i="1"/>
  <c r="J1230" i="1"/>
  <c r="J1227" i="1"/>
  <c r="J1226" i="1"/>
  <c r="J1228" i="1"/>
  <c r="J1294" i="1"/>
  <c r="J1296" i="1"/>
  <c r="J1293" i="1"/>
  <c r="J1295" i="1"/>
  <c r="J441" i="1"/>
  <c r="J438" i="1"/>
  <c r="J440" i="1"/>
  <c r="J437" i="1"/>
  <c r="J439" i="1"/>
  <c r="J442" i="1"/>
  <c r="J964" i="1"/>
  <c r="J982" i="1"/>
  <c r="J965" i="1"/>
  <c r="J963" i="1"/>
  <c r="J887" i="1"/>
  <c r="J884" i="1"/>
  <c r="J886" i="1"/>
  <c r="J885" i="1"/>
  <c r="J334" i="1"/>
  <c r="J336" i="1"/>
  <c r="J333" i="1"/>
  <c r="J335" i="1"/>
  <c r="J799" i="1"/>
  <c r="J801" i="1"/>
  <c r="J798" i="1"/>
  <c r="J800" i="1"/>
  <c r="J764" i="1"/>
  <c r="J766" i="1"/>
  <c r="J763" i="1"/>
  <c r="J765" i="1"/>
  <c r="J695" i="1"/>
  <c r="J694" i="1"/>
  <c r="J696" i="1"/>
  <c r="J693" i="1"/>
  <c r="J428" i="1"/>
  <c r="J425" i="1"/>
  <c r="J427" i="1"/>
  <c r="J426" i="1"/>
  <c r="J1058" i="1"/>
  <c r="J985" i="1"/>
  <c r="J1054" i="1"/>
  <c r="J1051" i="1"/>
  <c r="J946" i="1"/>
  <c r="J948" i="1"/>
  <c r="J945" i="1"/>
  <c r="J947" i="1"/>
  <c r="J1254" i="1"/>
  <c r="J1256" i="1"/>
  <c r="J1253" i="1"/>
  <c r="J1255" i="1"/>
  <c r="J582" i="1"/>
  <c r="J581" i="1"/>
  <c r="J583" i="1"/>
  <c r="J580" i="1"/>
  <c r="J895" i="1"/>
  <c r="J894" i="1"/>
  <c r="J896" i="1"/>
  <c r="J893" i="1"/>
  <c r="J1417" i="1"/>
  <c r="J1419" i="1"/>
  <c r="J1418" i="1"/>
  <c r="J1420" i="1"/>
  <c r="J524" i="1"/>
  <c r="J526" i="1"/>
  <c r="J525" i="1"/>
  <c r="J523" i="1"/>
  <c r="J791" i="1"/>
  <c r="J790" i="1"/>
  <c r="J792" i="1"/>
  <c r="J789" i="1"/>
  <c r="J140" i="1"/>
  <c r="J142" i="1"/>
  <c r="J141" i="1"/>
  <c r="J139" i="1"/>
  <c r="J794" i="1"/>
  <c r="J796" i="1"/>
  <c r="J793" i="1"/>
  <c r="J795" i="1"/>
  <c r="J797" i="1"/>
  <c r="J1387" i="1"/>
  <c r="J1229" i="1"/>
  <c r="J1133" i="1"/>
  <c r="J1388" i="1"/>
  <c r="J959" i="1"/>
  <c r="J958" i="1"/>
  <c r="J960" i="1"/>
  <c r="J957" i="1"/>
  <c r="J388" i="1"/>
  <c r="J390" i="1"/>
  <c r="J389" i="1"/>
  <c r="J387" i="1"/>
  <c r="J386" i="1"/>
  <c r="J364" i="1"/>
  <c r="J365" i="1"/>
  <c r="J363" i="1"/>
  <c r="J362" i="1"/>
  <c r="J185" i="1"/>
  <c r="J182" i="1"/>
  <c r="J184" i="1"/>
  <c r="J183" i="1"/>
  <c r="J308" i="1"/>
  <c r="J313" i="1"/>
  <c r="J310" i="1"/>
  <c r="J312" i="1"/>
  <c r="J309" i="1"/>
  <c r="J311" i="1"/>
  <c r="J307" i="1"/>
  <c r="J802" i="1"/>
  <c r="J852" i="1"/>
  <c r="J1286" i="1"/>
  <c r="J1282" i="1"/>
  <c r="J943" i="1"/>
  <c r="J942" i="1"/>
  <c r="J944" i="1"/>
  <c r="J1217" i="1"/>
  <c r="J385" i="1"/>
  <c r="J382" i="1"/>
  <c r="J384" i="1"/>
  <c r="J383" i="1"/>
  <c r="J680" i="1"/>
  <c r="J677" i="1"/>
  <c r="J679" i="1"/>
  <c r="J678" i="1"/>
  <c r="J132" i="1"/>
  <c r="J134" i="1"/>
  <c r="J133" i="1"/>
  <c r="J131" i="1"/>
  <c r="J130" i="1"/>
  <c r="J617" i="1"/>
  <c r="J616" i="1"/>
  <c r="J615" i="1"/>
  <c r="J618" i="1"/>
  <c r="J927" i="1"/>
  <c r="J932" i="1"/>
  <c r="J926" i="1"/>
  <c r="J933" i="1"/>
  <c r="J925" i="1"/>
  <c r="J468" i="1"/>
  <c r="J470" i="1"/>
  <c r="J469" i="1"/>
  <c r="J471" i="1"/>
  <c r="J12" i="1"/>
  <c r="J14" i="1"/>
  <c r="J13" i="1"/>
  <c r="J15" i="1"/>
  <c r="J11" i="1"/>
  <c r="J1025" i="1"/>
  <c r="J1022" i="1"/>
  <c r="J1021" i="1"/>
  <c r="J1027" i="1"/>
  <c r="J1406" i="1"/>
  <c r="J1408" i="1"/>
  <c r="J1405" i="1"/>
  <c r="J1404" i="1"/>
  <c r="J1398" i="1"/>
  <c r="J1397" i="1"/>
  <c r="J1399" i="1"/>
  <c r="J1396" i="1"/>
  <c r="J478" i="1"/>
  <c r="J480" i="1"/>
  <c r="J477" i="1"/>
  <c r="J479" i="1"/>
  <c r="J879" i="1"/>
  <c r="J876" i="1"/>
  <c r="J878" i="1"/>
  <c r="J880" i="1"/>
  <c r="J877" i="1"/>
  <c r="J1233" i="1"/>
  <c r="J1232" i="1"/>
  <c r="J1234" i="1"/>
  <c r="J1231" i="1"/>
  <c r="J529" i="1"/>
  <c r="J528" i="1"/>
  <c r="J527" i="1"/>
  <c r="J530" i="1"/>
  <c r="J324" i="1"/>
  <c r="J326" i="1"/>
  <c r="J328" i="1"/>
  <c r="J325" i="1"/>
  <c r="J327" i="1"/>
  <c r="J323" i="1"/>
  <c r="J322" i="1"/>
  <c r="J569" i="1"/>
  <c r="J566" i="1"/>
  <c r="J568" i="1"/>
  <c r="J567" i="1"/>
  <c r="J571" i="1"/>
  <c r="J570" i="1"/>
  <c r="J52" i="1"/>
  <c r="J53" i="1"/>
  <c r="J50" i="1"/>
  <c r="J51" i="1"/>
  <c r="J356" i="1"/>
  <c r="J353" i="1"/>
  <c r="J355" i="1"/>
  <c r="J354" i="1"/>
  <c r="J521" i="1"/>
  <c r="J520" i="1"/>
  <c r="J519" i="1"/>
  <c r="J522" i="1"/>
  <c r="J1071" i="1"/>
  <c r="J1068" i="1"/>
  <c r="J1067" i="1"/>
  <c r="J1072" i="1"/>
  <c r="J1069" i="1"/>
  <c r="J188" i="1"/>
  <c r="J190" i="1"/>
  <c r="J189" i="1"/>
  <c r="J187" i="1"/>
  <c r="J186" i="1"/>
  <c r="J839" i="1"/>
  <c r="J836" i="1"/>
  <c r="J838" i="1"/>
  <c r="J837" i="1"/>
  <c r="J28" i="1"/>
  <c r="J30" i="1"/>
  <c r="J32" i="1"/>
  <c r="J29" i="1"/>
  <c r="J31" i="1"/>
  <c r="J1249" i="1"/>
  <c r="J1251" i="1"/>
  <c r="J1250" i="1"/>
  <c r="J1252" i="1"/>
  <c r="J762" i="1"/>
  <c r="J759" i="1"/>
  <c r="J761" i="1"/>
  <c r="J758" i="1"/>
  <c r="J760" i="1"/>
  <c r="J757" i="1"/>
  <c r="J1382" i="1"/>
  <c r="J1384" i="1"/>
  <c r="J1381" i="1"/>
  <c r="J1383" i="1"/>
  <c r="J332" i="1"/>
  <c r="J329" i="1"/>
  <c r="J331" i="1"/>
  <c r="J330" i="1"/>
  <c r="J970" i="1"/>
  <c r="J972" i="1"/>
  <c r="J969" i="1"/>
  <c r="J971" i="1"/>
  <c r="J706" i="1"/>
  <c r="J703" i="1"/>
  <c r="J705" i="1"/>
  <c r="J704" i="1"/>
  <c r="J707" i="1"/>
  <c r="J1305" i="1"/>
  <c r="J1307" i="1"/>
  <c r="J1306" i="1"/>
  <c r="J1308" i="1"/>
  <c r="J361" i="1"/>
  <c r="J358" i="1"/>
  <c r="J360" i="1"/>
  <c r="J357" i="1"/>
  <c r="J359" i="1"/>
  <c r="J1166" i="1"/>
  <c r="J1165" i="1"/>
  <c r="J1167" i="1"/>
  <c r="J1164" i="1"/>
  <c r="J826" i="1"/>
  <c r="J860" i="1"/>
  <c r="J824" i="1"/>
  <c r="J859" i="1"/>
  <c r="J321" i="1"/>
  <c r="J318" i="1"/>
  <c r="J320" i="1"/>
  <c r="J319" i="1"/>
  <c r="J690" i="1"/>
  <c r="J692" i="1"/>
  <c r="J689" i="1"/>
  <c r="J691" i="1"/>
  <c r="J193" i="1"/>
  <c r="J192" i="1"/>
  <c r="J191" i="1"/>
  <c r="J194" i="1"/>
  <c r="J994" i="1"/>
  <c r="J996" i="1"/>
  <c r="J997" i="1"/>
  <c r="J995" i="1"/>
  <c r="J513" i="1"/>
  <c r="J512" i="1"/>
  <c r="J511" i="1"/>
  <c r="J514" i="1"/>
  <c r="J124" i="1"/>
  <c r="J121" i="1"/>
  <c r="J125" i="1"/>
  <c r="J123" i="1"/>
  <c r="J122" i="1"/>
  <c r="J1321" i="1"/>
  <c r="J1323" i="1"/>
  <c r="J1322" i="1"/>
  <c r="J1324" i="1"/>
  <c r="J834" i="1"/>
  <c r="J831" i="1"/>
  <c r="J833" i="1"/>
  <c r="J832" i="1"/>
  <c r="J835" i="1"/>
  <c r="J1201" i="1"/>
  <c r="J1203" i="1"/>
  <c r="J1202" i="1"/>
  <c r="J1204" i="1"/>
  <c r="J17" i="1"/>
  <c r="J16" i="1"/>
  <c r="J18" i="1"/>
  <c r="J19" i="1"/>
  <c r="J465" i="1"/>
  <c r="J464" i="1"/>
  <c r="J466" i="1"/>
  <c r="J467" i="1"/>
  <c r="J632" i="1"/>
  <c r="J633" i="1"/>
  <c r="J635" i="1"/>
  <c r="J634" i="1"/>
  <c r="J1060" i="1"/>
  <c r="J1057" i="1"/>
  <c r="J1059" i="1"/>
  <c r="J1061" i="1"/>
  <c r="J1062" i="1"/>
  <c r="J49" i="1"/>
  <c r="J46" i="1"/>
  <c r="J48" i="1"/>
  <c r="J45" i="1"/>
  <c r="J47" i="1"/>
  <c r="J1366" i="1"/>
  <c r="J1368" i="1"/>
  <c r="J1365" i="1"/>
  <c r="J1367" i="1"/>
  <c r="J1273" i="1"/>
  <c r="J1272" i="1"/>
  <c r="J1274" i="1"/>
  <c r="J1271" i="1"/>
  <c r="J631" i="1"/>
  <c r="J628" i="1"/>
  <c r="J630" i="1"/>
  <c r="J627" i="1"/>
  <c r="J629" i="1"/>
  <c r="J898" i="1"/>
  <c r="J900" i="1"/>
  <c r="J897" i="1"/>
  <c r="J901" i="1"/>
  <c r="J899" i="1"/>
  <c r="J672" i="1"/>
  <c r="J669" i="1"/>
  <c r="J671" i="1"/>
  <c r="J670" i="1"/>
  <c r="J505" i="1"/>
  <c r="J502" i="1"/>
  <c r="J504" i="1"/>
  <c r="J503" i="1"/>
  <c r="J20" i="1"/>
  <c r="J22" i="1"/>
  <c r="J21" i="1"/>
  <c r="J23" i="1"/>
  <c r="J1288" i="1"/>
  <c r="J1285" i="1"/>
  <c r="J1287" i="1"/>
  <c r="J1284" i="1"/>
  <c r="J1313" i="1"/>
  <c r="J1315" i="1"/>
  <c r="J1314" i="1"/>
  <c r="J1316" i="1"/>
  <c r="J561" i="1"/>
  <c r="J560" i="1"/>
  <c r="J565" i="1"/>
  <c r="J563" i="1"/>
  <c r="J562" i="1"/>
  <c r="J564" i="1"/>
  <c r="J1209" i="1"/>
  <c r="J1211" i="1"/>
  <c r="J1210" i="1"/>
  <c r="J1212" i="1"/>
  <c r="J754" i="1"/>
  <c r="J756" i="1"/>
  <c r="J753" i="1"/>
  <c r="J755" i="1"/>
  <c r="J148" i="1"/>
  <c r="J150" i="1"/>
  <c r="J149" i="1"/>
  <c r="J151" i="1"/>
  <c r="J1318" i="1"/>
  <c r="J1320" i="1"/>
  <c r="J1317" i="1"/>
  <c r="J1319" i="1"/>
  <c r="J807" i="1"/>
  <c r="J804" i="1"/>
  <c r="J806" i="1"/>
  <c r="J805" i="1"/>
  <c r="J803" i="1"/>
  <c r="J601" i="1"/>
  <c r="J598" i="1"/>
  <c r="J600" i="1"/>
  <c r="J599" i="1"/>
  <c r="J602" i="1"/>
  <c r="J1270" i="1"/>
  <c r="J1267" i="1"/>
  <c r="J1269" i="1"/>
  <c r="J1268" i="1"/>
  <c r="J228" i="1"/>
  <c r="J230" i="1"/>
  <c r="J229" i="1"/>
  <c r="J227" i="1"/>
  <c r="J1278" i="1"/>
  <c r="J1275" i="1"/>
  <c r="J1277" i="1"/>
  <c r="J1276" i="1"/>
  <c r="J738" i="1"/>
  <c r="J740" i="1"/>
  <c r="J737" i="1"/>
  <c r="J736" i="1"/>
  <c r="J739" i="1"/>
  <c r="J1135" i="1"/>
  <c r="J1137" i="1"/>
  <c r="J1134" i="1"/>
  <c r="J1136" i="1"/>
  <c r="J81" i="1"/>
  <c r="J80" i="1"/>
  <c r="J82" i="1"/>
  <c r="J83" i="1"/>
  <c r="J292" i="1"/>
  <c r="J289" i="1"/>
  <c r="J291" i="1"/>
  <c r="J290" i="1"/>
  <c r="J593" i="1"/>
  <c r="J597" i="1"/>
  <c r="J594" i="1"/>
  <c r="J596" i="1"/>
  <c r="J595" i="1"/>
  <c r="J577" i="1"/>
  <c r="J576" i="1"/>
  <c r="J578" i="1"/>
  <c r="J579" i="1"/>
  <c r="J1034" i="1"/>
  <c r="J1033" i="1"/>
  <c r="J1032" i="1"/>
  <c r="J1258" i="1"/>
  <c r="J369" i="1"/>
  <c r="J366" i="1"/>
  <c r="J368" i="1"/>
  <c r="J367" i="1"/>
  <c r="J606" i="1"/>
  <c r="J603" i="1"/>
  <c r="J605" i="1"/>
  <c r="J604" i="1"/>
  <c r="J204" i="1"/>
  <c r="J206" i="1"/>
  <c r="J205" i="1"/>
  <c r="J207" i="1"/>
  <c r="J203" i="1"/>
  <c r="J664" i="1"/>
  <c r="J661" i="1"/>
  <c r="J663" i="1"/>
  <c r="J660" i="1"/>
  <c r="J662" i="1"/>
  <c r="J1002" i="1"/>
  <c r="J999" i="1"/>
  <c r="J1001" i="1"/>
  <c r="J998" i="1"/>
  <c r="J1000" i="1"/>
  <c r="J180" i="1"/>
  <c r="J177" i="1"/>
  <c r="J181" i="1"/>
  <c r="J178" i="1"/>
  <c r="J179" i="1"/>
  <c r="J372" i="1"/>
  <c r="J373" i="1"/>
  <c r="J370" i="1"/>
  <c r="J371" i="1"/>
  <c r="J497" i="1"/>
  <c r="J494" i="1"/>
  <c r="J496" i="1"/>
  <c r="J495" i="1"/>
  <c r="J874" i="1"/>
  <c r="J873" i="1"/>
  <c r="J872" i="1"/>
  <c r="J875" i="1"/>
  <c r="J38" i="1"/>
  <c r="J40" i="1"/>
  <c r="J37" i="1"/>
  <c r="J39" i="1"/>
  <c r="J476" i="1"/>
  <c r="J473" i="1"/>
  <c r="J472" i="1"/>
  <c r="J475" i="1"/>
  <c r="J474" i="1"/>
  <c r="J698" i="1"/>
  <c r="J700" i="1"/>
  <c r="J697" i="1"/>
  <c r="J702" i="1"/>
  <c r="J699" i="1"/>
  <c r="J701" i="1"/>
  <c r="J129" i="1"/>
  <c r="J126" i="1"/>
  <c r="J128" i="1"/>
  <c r="J127" i="1"/>
  <c r="J1219" i="1"/>
  <c r="J1221" i="1"/>
  <c r="J1218" i="1"/>
  <c r="J1220" i="1"/>
  <c r="J1028" i="1"/>
  <c r="J1036" i="1"/>
  <c r="J1035" i="1"/>
  <c r="J1037" i="1"/>
  <c r="J640" i="1"/>
  <c r="J636" i="1"/>
  <c r="J641" i="1"/>
  <c r="J638" i="1"/>
  <c r="J637" i="1"/>
  <c r="J639" i="1"/>
  <c r="J412" i="1"/>
  <c r="J414" i="1"/>
  <c r="J413" i="1"/>
  <c r="J415" i="1"/>
  <c r="J656" i="1"/>
  <c r="J659" i="1"/>
  <c r="J658" i="1"/>
  <c r="J657" i="1"/>
  <c r="J743" i="1"/>
  <c r="J742" i="1"/>
  <c r="J744" i="1"/>
  <c r="J741" i="1"/>
  <c r="J212" i="1"/>
  <c r="J209" i="1"/>
  <c r="J208" i="1"/>
  <c r="J210" i="1"/>
  <c r="J211" i="1"/>
  <c r="J1153" i="1"/>
  <c r="J1086" i="1"/>
  <c r="J1155" i="1"/>
  <c r="J1154" i="1"/>
  <c r="J1140" i="1"/>
  <c r="J1139" i="1"/>
  <c r="J1141" i="1"/>
  <c r="J1138" i="1"/>
  <c r="J1206" i="1"/>
  <c r="J1208" i="1"/>
  <c r="J1205" i="1"/>
  <c r="J1207" i="1"/>
  <c r="J1246" i="1"/>
  <c r="J1248" i="1"/>
  <c r="J1245" i="1"/>
  <c r="J1247" i="1"/>
  <c r="J1042" i="1"/>
  <c r="J1039" i="1"/>
  <c r="J1041" i="1"/>
  <c r="J1040" i="1"/>
  <c r="J305" i="1"/>
  <c r="J304" i="1"/>
  <c r="J303" i="1"/>
  <c r="J306" i="1"/>
  <c r="J730" i="1"/>
  <c r="J729" i="1"/>
  <c r="J728" i="1"/>
  <c r="J731" i="1"/>
  <c r="J1185" i="1"/>
  <c r="J1187" i="1"/>
  <c r="J1184" i="1"/>
  <c r="J1186" i="1"/>
  <c r="J1374" i="1"/>
  <c r="J1376" i="1"/>
  <c r="J1373" i="1"/>
  <c r="J1375" i="1"/>
  <c r="J273" i="1"/>
  <c r="J272" i="1"/>
  <c r="J274" i="1"/>
  <c r="J275" i="1"/>
  <c r="J1079" i="1"/>
  <c r="J1081" i="1"/>
  <c r="J1080" i="1"/>
  <c r="J1077" i="1"/>
  <c r="J300" i="1"/>
  <c r="J302" i="1"/>
  <c r="J301" i="1"/>
  <c r="J299" i="1"/>
  <c r="J298" i="1"/>
  <c r="J1007" i="1"/>
  <c r="J1012" i="1"/>
  <c r="J1009" i="1"/>
  <c r="J1011" i="1"/>
  <c r="J436" i="1"/>
  <c r="J433" i="1"/>
  <c r="J434" i="1"/>
  <c r="J435" i="1"/>
  <c r="J922" i="1"/>
  <c r="J924" i="1"/>
  <c r="J921" i="1"/>
  <c r="J923" i="1"/>
  <c r="J550" i="1"/>
  <c r="J549" i="1"/>
  <c r="J548" i="1"/>
  <c r="J547" i="1"/>
  <c r="J276" i="1"/>
  <c r="J278" i="1"/>
  <c r="J277" i="1"/>
  <c r="J279" i="1"/>
  <c r="J585" i="1"/>
  <c r="J584" i="1"/>
  <c r="J587" i="1"/>
  <c r="J586" i="1"/>
  <c r="J588" i="1"/>
  <c r="J508" i="1"/>
  <c r="J510" i="1"/>
  <c r="J509" i="1"/>
  <c r="J507" i="1"/>
  <c r="J506" i="1"/>
  <c r="J76" i="1"/>
  <c r="J78" i="1"/>
  <c r="J77" i="1"/>
  <c r="J79" i="1"/>
  <c r="J65" i="1"/>
  <c r="J62" i="1"/>
  <c r="J64" i="1"/>
  <c r="J63" i="1"/>
  <c r="J66" i="1"/>
  <c r="J842" i="1"/>
  <c r="J844" i="1"/>
  <c r="J841" i="1"/>
  <c r="J840" i="1"/>
  <c r="J843" i="1"/>
  <c r="J648" i="1"/>
  <c r="J650" i="1"/>
  <c r="J647" i="1"/>
  <c r="J649" i="1"/>
  <c r="J847" i="1"/>
  <c r="J849" i="1"/>
  <c r="J846" i="1"/>
  <c r="J848" i="1"/>
  <c r="J845" i="1"/>
  <c r="J682" i="1"/>
  <c r="J684" i="1"/>
  <c r="J681" i="1"/>
  <c r="J683" i="1"/>
  <c r="J137" i="1"/>
  <c r="J136" i="1"/>
  <c r="J135" i="1"/>
  <c r="J138" i="1"/>
  <c r="J420" i="1"/>
  <c r="J422" i="1"/>
  <c r="J424" i="1"/>
  <c r="J421" i="1"/>
  <c r="J423" i="1"/>
  <c r="J646" i="1"/>
  <c r="J643" i="1"/>
  <c r="J645" i="1"/>
  <c r="J642" i="1"/>
  <c r="J644" i="1"/>
  <c r="J881" i="1"/>
  <c r="J1171" i="1"/>
  <c r="J1173" i="1"/>
  <c r="J1172" i="1"/>
  <c r="J489" i="1"/>
  <c r="J486" i="1"/>
  <c r="J488" i="1"/>
  <c r="J487" i="1"/>
  <c r="J169" i="1"/>
  <c r="J168" i="1"/>
  <c r="J167" i="1"/>
  <c r="J171" i="1"/>
  <c r="J170" i="1"/>
  <c r="J1132" i="1"/>
  <c r="J1129" i="1"/>
  <c r="J1131" i="1"/>
  <c r="J1130" i="1"/>
  <c r="J460" i="1"/>
  <c r="J462" i="1"/>
  <c r="J461" i="1"/>
  <c r="J463" i="1"/>
  <c r="J983" i="1"/>
  <c r="J991" i="1"/>
  <c r="J990" i="1"/>
  <c r="J984" i="1"/>
  <c r="J953" i="1"/>
  <c r="J1003" i="1"/>
  <c r="J1179" i="1"/>
  <c r="J1183" i="1"/>
  <c r="J92" i="1"/>
  <c r="J93" i="1"/>
  <c r="J91" i="1"/>
  <c r="J90" i="1"/>
  <c r="J810" i="1"/>
  <c r="J809" i="1"/>
  <c r="J808" i="1"/>
  <c r="J811" i="1"/>
  <c r="J396" i="1"/>
  <c r="J398" i="1"/>
  <c r="J397" i="1"/>
  <c r="J395" i="1"/>
  <c r="J145" i="1"/>
  <c r="J144" i="1"/>
  <c r="J143" i="1"/>
  <c r="J146" i="1"/>
  <c r="J147" i="1"/>
  <c r="J201" i="1"/>
  <c r="J200" i="1"/>
  <c r="J199" i="1"/>
  <c r="J202" i="1"/>
  <c r="J164" i="1"/>
  <c r="J166" i="1"/>
  <c r="J165" i="1"/>
  <c r="J163" i="1"/>
  <c r="J162" i="1"/>
  <c r="J1038" i="1"/>
  <c r="J1048" i="1"/>
  <c r="J1043" i="1"/>
  <c r="J1045" i="1"/>
  <c r="J68" i="1"/>
  <c r="J70" i="1"/>
  <c r="J69" i="1"/>
  <c r="J71" i="1"/>
  <c r="J67" i="1"/>
  <c r="J818" i="1"/>
  <c r="J817" i="1"/>
  <c r="J816" i="1"/>
  <c r="J819" i="1"/>
  <c r="J746" i="1"/>
  <c r="J748" i="1"/>
  <c r="J745" i="1"/>
  <c r="J747" i="1"/>
  <c r="J36" i="1"/>
  <c r="J33" i="1"/>
  <c r="J35" i="1"/>
  <c r="J34" i="1"/>
  <c r="J492" i="1"/>
  <c r="J493" i="1"/>
  <c r="J491" i="1"/>
  <c r="J490" i="1"/>
  <c r="J770" i="1"/>
  <c r="J767" i="1"/>
  <c r="J769" i="1"/>
  <c r="J768" i="1"/>
  <c r="J9" i="1"/>
  <c r="J8" i="1"/>
  <c r="J7" i="1"/>
  <c r="J10" i="1"/>
  <c r="J1360" i="1"/>
  <c r="J1357" i="1"/>
  <c r="J1354" i="1"/>
  <c r="J1356" i="1"/>
  <c r="J1339" i="1"/>
  <c r="J1341" i="1"/>
  <c r="J1338" i="1"/>
  <c r="J1340" i="1"/>
  <c r="J97" i="1"/>
  <c r="J94" i="1"/>
  <c r="J96" i="1"/>
  <c r="J95" i="1"/>
  <c r="J778" i="1"/>
  <c r="J780" i="1"/>
  <c r="J777" i="1"/>
  <c r="J779" i="1"/>
  <c r="J236" i="1"/>
  <c r="J238" i="1"/>
  <c r="J237" i="1"/>
  <c r="J235" i="1"/>
  <c r="J1087" i="1"/>
  <c r="J1083" i="1"/>
  <c r="J1082" i="1"/>
  <c r="J1084" i="1"/>
  <c r="J1265" i="1"/>
  <c r="J1264" i="1"/>
  <c r="J1266" i="1"/>
  <c r="J1263" i="1"/>
  <c r="J1095" i="1"/>
  <c r="J1094" i="1"/>
  <c r="J1096" i="1"/>
  <c r="J1097" i="1"/>
  <c r="J1119" i="1"/>
  <c r="J1121" i="1"/>
  <c r="J1118" i="1"/>
  <c r="J1120" i="1"/>
  <c r="J1369" i="1"/>
  <c r="J1371" i="1"/>
  <c r="J1370" i="1"/>
  <c r="J1372" i="1"/>
  <c r="J967" i="1"/>
  <c r="J966" i="1"/>
  <c r="J968" i="1"/>
  <c r="J1098" i="1"/>
  <c r="J1214" i="1"/>
  <c r="J1216" i="1"/>
  <c r="J1213" i="1"/>
  <c r="J1215" i="1"/>
  <c r="J714" i="1"/>
  <c r="J713" i="1"/>
  <c r="J712" i="1"/>
  <c r="J715" i="1"/>
  <c r="J265" i="1"/>
  <c r="J264" i="1"/>
  <c r="J263" i="1"/>
  <c r="J266" i="1"/>
  <c r="J911" i="1"/>
  <c r="J913" i="1"/>
  <c r="J910" i="1"/>
  <c r="J912" i="1"/>
  <c r="J775" i="1"/>
  <c r="J772" i="1"/>
  <c r="J774" i="1"/>
  <c r="J776" i="1"/>
  <c r="J773" i="1"/>
  <c r="J771" i="1"/>
  <c r="J866" i="1"/>
  <c r="J863" i="1"/>
  <c r="J865" i="1"/>
  <c r="J864" i="1"/>
  <c r="J786" i="1"/>
  <c r="J788" i="1"/>
  <c r="J785" i="1"/>
  <c r="J787" i="1"/>
  <c r="J286" i="1"/>
  <c r="J288" i="1"/>
  <c r="J285" i="1"/>
  <c r="J287" i="1"/>
  <c r="J1004" i="1"/>
  <c r="J1006" i="1"/>
  <c r="J992" i="1"/>
  <c r="J1005" i="1"/>
  <c r="J404" i="1"/>
  <c r="J406" i="1"/>
  <c r="J405" i="1"/>
  <c r="J407" i="1"/>
  <c r="J403" i="1"/>
  <c r="J916" i="1"/>
  <c r="J905" i="1"/>
  <c r="J904" i="1"/>
  <c r="J920" i="1"/>
  <c r="J60" i="1"/>
  <c r="J61" i="1"/>
  <c r="J59" i="1"/>
  <c r="J58" i="1"/>
  <c r="J100" i="1"/>
  <c r="J101" i="1"/>
  <c r="J99" i="1"/>
  <c r="J98" i="1"/>
  <c r="J1385" i="1"/>
  <c r="J1390" i="1"/>
  <c r="J1389" i="1"/>
  <c r="J1386" i="1"/>
  <c r="J1391" i="1"/>
  <c r="J57" i="1"/>
  <c r="J54" i="1"/>
  <c r="J56" i="1"/>
  <c r="J55" i="1"/>
  <c r="J890" i="1"/>
  <c r="J903" i="1"/>
  <c r="J892" i="1"/>
  <c r="J889" i="1"/>
  <c r="J888" i="1"/>
  <c r="J105" i="1"/>
  <c r="J102" i="1"/>
  <c r="J104" i="1"/>
  <c r="J103" i="1"/>
  <c r="J919" i="1"/>
  <c r="J1031" i="1"/>
  <c r="J902" i="1"/>
  <c r="J1029" i="1"/>
  <c r="J452" i="1"/>
  <c r="J454" i="1"/>
  <c r="J453" i="1"/>
  <c r="J455" i="1"/>
  <c r="J161" i="1"/>
  <c r="J158" i="1"/>
  <c r="J160" i="1"/>
  <c r="J157" i="1"/>
  <c r="J159" i="1"/>
  <c r="J975" i="1"/>
  <c r="J974" i="1"/>
  <c r="J976" i="1"/>
  <c r="J973" i="1"/>
  <c r="J246" i="1"/>
  <c r="J248" i="1"/>
  <c r="J245" i="1"/>
  <c r="J247" i="1"/>
  <c r="J1414" i="1"/>
  <c r="J1416" i="1"/>
  <c r="J1413" i="1"/>
  <c r="J1415" i="1"/>
  <c r="J297" i="1"/>
  <c r="J294" i="1"/>
  <c r="J296" i="1"/>
  <c r="J293" i="1"/>
  <c r="J295" i="1"/>
  <c r="J409" i="1"/>
  <c r="J408" i="1"/>
  <c r="J411" i="1"/>
  <c r="J410" i="1"/>
  <c r="J590" i="1"/>
  <c r="J592" i="1"/>
  <c r="J589" i="1"/>
  <c r="J591" i="1"/>
  <c r="J430" i="1"/>
  <c r="J432" i="1"/>
  <c r="J429" i="1"/>
  <c r="J431" i="1"/>
  <c r="J484" i="1"/>
  <c r="J481" i="1"/>
  <c r="J485" i="1"/>
  <c r="J483" i="1"/>
  <c r="J482" i="1"/>
  <c r="J449" i="1"/>
  <c r="J448" i="1"/>
  <c r="J447" i="1"/>
  <c r="J451" i="1"/>
  <c r="J450" i="1"/>
  <c r="J1017" i="1"/>
  <c r="J1014" i="1"/>
  <c r="J1078" i="1"/>
  <c r="J1085" i="1"/>
  <c r="J1225" i="1"/>
  <c r="J1222" i="1"/>
  <c r="J1224" i="1"/>
  <c r="J1223" i="1"/>
  <c r="J1161" i="1"/>
  <c r="J1163" i="1"/>
  <c r="J1160" i="1"/>
  <c r="J1162" i="1"/>
  <c r="J1159" i="1"/>
  <c r="J316" i="1"/>
  <c r="J317" i="1"/>
  <c r="J315" i="1"/>
  <c r="J314" i="1"/>
  <c r="J1297" i="1"/>
  <c r="J1299" i="1"/>
  <c r="J1298" i="1"/>
  <c r="J1300" i="1"/>
  <c r="J1190" i="1"/>
  <c r="J1189" i="1"/>
  <c r="J1191" i="1"/>
  <c r="J1188" i="1"/>
  <c r="J609" i="1"/>
  <c r="J608" i="1"/>
  <c r="J607" i="1"/>
  <c r="J610" i="1"/>
  <c r="J858" i="1"/>
  <c r="J855" i="1"/>
  <c r="J857" i="1"/>
  <c r="J856" i="1"/>
  <c r="J1238" i="1"/>
  <c r="J1235" i="1"/>
  <c r="J1240" i="1"/>
  <c r="J1237" i="1"/>
  <c r="J1239" i="1"/>
  <c r="J1236" i="1"/>
  <c r="J1044" i="1"/>
  <c r="J1049" i="1"/>
  <c r="J1046" i="1"/>
  <c r="J1070" i="1"/>
  <c r="J614" i="1"/>
  <c r="J612" i="1"/>
  <c r="J611" i="1"/>
  <c r="J613" i="1"/>
  <c r="J1020" i="1"/>
  <c r="J1016" i="1"/>
  <c r="J1013" i="1"/>
  <c r="J1019" i="1"/>
  <c r="J1361" i="1"/>
  <c r="J1363" i="1"/>
  <c r="J1362" i="1"/>
  <c r="J1364" i="1"/>
  <c r="J233" i="1"/>
  <c r="J232" i="1"/>
  <c r="J231" i="1"/>
  <c r="J234" i="1"/>
  <c r="J1345" i="1"/>
  <c r="J1342" i="1"/>
  <c r="J1344" i="1"/>
  <c r="J1343" i="1"/>
  <c r="J1169" i="1"/>
  <c r="J1174" i="1"/>
  <c r="J1168" i="1"/>
  <c r="J1170" i="1"/>
  <c r="J1401" i="1"/>
  <c r="J1403" i="1"/>
  <c r="J1400" i="1"/>
  <c r="J1402" i="1"/>
  <c r="J1177" i="1"/>
  <c r="J1176" i="1"/>
  <c r="J1194" i="1"/>
  <c r="J1175" i="1"/>
  <c r="J1150" i="1"/>
  <c r="J1147" i="1"/>
  <c r="J1149" i="1"/>
  <c r="J1148" i="1"/>
  <c r="J172" i="1"/>
  <c r="J174" i="1"/>
  <c r="J176" i="1"/>
  <c r="J173" i="1"/>
  <c r="J175" i="1"/>
  <c r="J986" i="1"/>
  <c r="J988" i="1"/>
  <c r="J987" i="1"/>
  <c r="J989" i="1"/>
  <c r="J542" i="1"/>
  <c r="J541" i="1"/>
  <c r="J539" i="1"/>
  <c r="J540" i="1"/>
  <c r="J257" i="1"/>
  <c r="J254" i="1"/>
  <c r="J256" i="1"/>
  <c r="J253" i="1"/>
  <c r="J255" i="1"/>
  <c r="J828" i="1"/>
  <c r="J830" i="1"/>
  <c r="J827" i="1"/>
  <c r="J829" i="1"/>
  <c r="J1111" i="1"/>
  <c r="J1113" i="1"/>
  <c r="J1110" i="1"/>
  <c r="J1112" i="1"/>
  <c r="J1122" i="1"/>
  <c r="J1123" i="1"/>
  <c r="J1128" i="1"/>
  <c r="J1125" i="1"/>
  <c r="J84" i="1"/>
  <c r="J89" i="1"/>
  <c r="J86" i="1"/>
  <c r="J88" i="1"/>
  <c r="J85" i="1"/>
  <c r="J87" i="1"/>
  <c r="J108" i="1"/>
  <c r="J110" i="1"/>
  <c r="J109" i="1"/>
  <c r="J107" i="1"/>
  <c r="J106" i="1"/>
  <c r="J1347" i="1"/>
  <c r="J1349" i="1"/>
  <c r="J1346" i="1"/>
  <c r="J1348" i="1"/>
  <c r="J516" i="1"/>
  <c r="J518" i="1"/>
  <c r="J517" i="1"/>
  <c r="J515" i="1"/>
  <c r="J268" i="1"/>
  <c r="J270" i="1"/>
  <c r="J269" i="1"/>
  <c r="J271" i="1"/>
  <c r="J267" i="1"/>
  <c r="J666" i="1"/>
  <c r="J668" i="1"/>
  <c r="J665" i="1"/>
  <c r="J667" i="1"/>
  <c r="J532" i="1"/>
  <c r="J534" i="1"/>
  <c r="J533" i="1"/>
  <c r="J531" i="1"/>
  <c r="J348" i="1"/>
  <c r="J345" i="1"/>
  <c r="J347" i="1"/>
  <c r="J346" i="1"/>
  <c r="J654" i="1"/>
  <c r="J651" i="1"/>
  <c r="J653" i="1"/>
  <c r="J652" i="1"/>
  <c r="J655" i="1"/>
  <c r="J417" i="1"/>
  <c r="J416" i="1"/>
  <c r="J419" i="1"/>
  <c r="J418" i="1"/>
  <c r="J751" i="1"/>
  <c r="J750" i="1"/>
  <c r="J752" i="1"/>
  <c r="J749" i="1"/>
  <c r="J260" i="1"/>
  <c r="J262" i="1"/>
  <c r="J261" i="1"/>
  <c r="J259" i="1"/>
  <c r="J258" i="1"/>
  <c r="J722" i="1"/>
  <c r="J721" i="1"/>
  <c r="J720" i="1"/>
  <c r="J723" i="1"/>
  <c r="J220" i="1"/>
  <c r="J222" i="1"/>
  <c r="J221" i="1"/>
  <c r="J219" i="1"/>
  <c r="J218" i="1"/>
  <c r="J1050" i="1"/>
  <c r="J1055" i="1"/>
  <c r="J1052" i="1"/>
  <c r="J1056" i="1"/>
  <c r="J553" i="1"/>
  <c r="J552" i="1"/>
  <c r="J551" i="1"/>
  <c r="J554" i="1"/>
  <c r="J574" i="1"/>
  <c r="J573" i="1"/>
  <c r="J575" i="1"/>
  <c r="J572" i="1"/>
  <c r="J687" i="1"/>
  <c r="J686" i="1"/>
  <c r="J688" i="1"/>
  <c r="J685" i="1"/>
  <c r="J815" i="1"/>
  <c r="J812" i="1"/>
  <c r="J814" i="1"/>
  <c r="J813" i="1"/>
  <c r="J711" i="1"/>
  <c r="J708" i="1"/>
  <c r="J710" i="1"/>
  <c r="J709" i="1"/>
  <c r="J217" i="1"/>
  <c r="J214" i="1"/>
  <c r="J216" i="1"/>
  <c r="J213" i="1"/>
  <c r="J215" i="1"/>
  <c r="J727" i="1"/>
  <c r="J724" i="1"/>
  <c r="J726" i="1"/>
  <c r="J725" i="1"/>
  <c r="J1337" i="1"/>
  <c r="J1334" i="1"/>
  <c r="J1336" i="1"/>
  <c r="J1335" i="1"/>
  <c r="J1109" i="1"/>
  <c r="J1106" i="1"/>
  <c r="J1108" i="1"/>
  <c r="J1107" i="1"/>
  <c r="J1241" i="1"/>
  <c r="J1243" i="1"/>
  <c r="J1242" i="1"/>
  <c r="J1244" i="1"/>
  <c r="J1047" i="1"/>
  <c r="J1358" i="1"/>
  <c r="J1355" i="1"/>
  <c r="J1053" i="1"/>
  <c r="J1359" i="1"/>
  <c r="J882" i="1"/>
  <c r="J862" i="1"/>
  <c r="J883" i="1"/>
  <c r="J861" i="1"/>
  <c r="J444" i="1"/>
  <c r="J446" i="1"/>
  <c r="J445" i="1"/>
  <c r="J443" i="1"/>
  <c r="J1353" i="1"/>
  <c r="J1350" i="1"/>
  <c r="J1352" i="1"/>
  <c r="J1351" i="1"/>
  <c r="J735" i="1"/>
  <c r="J732" i="1"/>
  <c r="J734" i="1"/>
  <c r="J733" i="1"/>
  <c r="J1409" i="1"/>
  <c r="J1411" i="1"/>
  <c r="J1410" i="1"/>
  <c r="J1412" i="1"/>
  <c r="J116" i="1"/>
  <c r="J118" i="1"/>
  <c r="J120" i="1"/>
  <c r="J117" i="1"/>
  <c r="J119" i="1"/>
  <c r="J1198" i="1"/>
  <c r="J1200" i="1"/>
  <c r="J1197" i="1"/>
  <c r="J1199" i="1"/>
  <c r="J1377" i="1"/>
  <c r="J1379" i="1"/>
  <c r="J1378" i="1"/>
  <c r="J1380" i="1"/>
  <c r="J914" i="1"/>
  <c r="J825" i="1"/>
  <c r="J918" i="1"/>
  <c r="J915" i="1"/>
  <c r="J917" i="1"/>
  <c r="J1076" i="1"/>
  <c r="J1073" i="1"/>
  <c r="J1075" i="1"/>
  <c r="J1074" i="1"/>
  <c r="J1099" i="1"/>
  <c r="J1101" i="1"/>
  <c r="J1325" i="1"/>
  <c r="J1105" i="1"/>
  <c r="J1104" i="1"/>
  <c r="J1091" i="1"/>
  <c r="J1088" i="1"/>
  <c r="J1100" i="1"/>
  <c r="J1102" i="1"/>
  <c r="J951" i="1"/>
  <c r="J950" i="1"/>
  <c r="J952" i="1"/>
  <c r="J949" i="1"/>
  <c r="J1103" i="1"/>
  <c r="J1093" i="1"/>
  <c r="J1090" i="1"/>
  <c r="J1092" i="1"/>
  <c r="J1089" i="1"/>
  <c r="J457" i="1"/>
  <c r="J456" i="1"/>
  <c r="J459" i="1"/>
  <c r="J458" i="1"/>
  <c r="J1331" i="1"/>
  <c r="J1333" i="1"/>
  <c r="J1330" i="1"/>
  <c r="J1332" i="1"/>
  <c r="J1018" i="1"/>
  <c r="J1015" i="1"/>
  <c r="J941" i="1"/>
  <c r="J891" i="1"/>
  <c r="J1066" i="1"/>
  <c r="J1063" i="1"/>
  <c r="J1065" i="1"/>
  <c r="J1064" i="1"/>
  <c r="J719" i="1"/>
  <c r="J716" i="1"/>
  <c r="J718" i="1"/>
  <c r="J717" i="1"/>
  <c r="J1393" i="1"/>
  <c r="J1395" i="1"/>
  <c r="J1392" i="1"/>
  <c r="J1394" i="1"/>
  <c r="J1193" i="1"/>
  <c r="J1195" i="1"/>
  <c r="J1192" i="1"/>
  <c r="J1196" i="1"/>
  <c r="J377" i="1"/>
  <c r="J374" i="1"/>
  <c r="J376" i="1"/>
  <c r="J375" i="1"/>
  <c r="J25" i="1"/>
  <c r="J24" i="1"/>
  <c r="J27" i="1"/>
  <c r="J26" i="1"/>
  <c r="J674" i="1"/>
  <c r="J676" i="1"/>
  <c r="J673" i="1"/>
  <c r="J675" i="1"/>
  <c r="J978" i="1"/>
  <c r="J980" i="1"/>
  <c r="J977" i="1"/>
  <c r="J979" i="1"/>
  <c r="J981" i="1"/>
  <c r="J545" i="1"/>
  <c r="J544" i="1"/>
  <c r="J543" i="1"/>
  <c r="J546" i="1"/>
  <c r="J340" i="1"/>
  <c r="J337" i="1"/>
  <c r="J338" i="1"/>
  <c r="J339" i="1"/>
  <c r="J1158" i="1"/>
  <c r="J1152" i="1"/>
  <c r="J1157" i="1"/>
  <c r="J1151" i="1"/>
  <c r="J1156" i="1"/>
  <c r="J622" i="1"/>
  <c r="J619" i="1"/>
  <c r="J621" i="1"/>
  <c r="J620" i="1"/>
  <c r="J930" i="1"/>
  <c r="J929" i="1"/>
  <c r="J928" i="1"/>
  <c r="J931" i="1"/>
  <c r="J401" i="1"/>
  <c r="J400" i="1"/>
  <c r="J399" i="1"/>
  <c r="J402" i="1"/>
  <c r="J1026" i="1"/>
  <c r="J1023" i="1"/>
  <c r="J1030" i="1"/>
  <c r="J1024" i="1"/>
  <c r="J537" i="1"/>
  <c r="J536" i="1"/>
  <c r="J535" i="1"/>
  <c r="J538" i="1"/>
  <c r="J393" i="1"/>
  <c r="J392" i="1"/>
  <c r="J391" i="1"/>
  <c r="J394" i="1"/>
  <c r="J500" i="1"/>
  <c r="J501" i="1"/>
  <c r="J498" i="1"/>
  <c r="J499" i="1"/>
  <c r="J1329" i="1"/>
  <c r="J1326" i="1"/>
  <c r="J1328" i="1"/>
  <c r="J1327" i="1"/>
  <c r="J342" i="1"/>
  <c r="J344" i="1"/>
  <c r="J341" i="1"/>
  <c r="J343" i="1"/>
  <c r="J850" i="1"/>
  <c r="J854" i="1"/>
  <c r="J1257" i="1"/>
  <c r="J851" i="1"/>
  <c r="J853" i="1"/>
  <c r="J954" i="1"/>
  <c r="J935" i="1"/>
  <c r="J934" i="1"/>
  <c r="J936" i="1"/>
  <c r="J156" i="1"/>
  <c r="J153" i="1"/>
  <c r="J152" i="1"/>
  <c r="J155" i="1"/>
  <c r="J154" i="1"/>
  <c r="J962" i="1"/>
  <c r="J956" i="1"/>
  <c r="J961" i="1"/>
  <c r="J955" i="1"/>
  <c r="J113" i="1"/>
  <c r="J112" i="1"/>
  <c r="J111" i="1"/>
  <c r="J114" i="1"/>
  <c r="J115" i="1"/>
  <c r="J1124" i="1"/>
  <c r="J1144" i="1"/>
  <c r="J1126" i="1"/>
  <c r="J1407" i="1"/>
  <c r="J938" i="1"/>
  <c r="J940" i="1"/>
  <c r="J937" i="1"/>
  <c r="J939" i="1"/>
  <c r="J380" i="1"/>
  <c r="J381" i="1"/>
  <c r="J379" i="1"/>
  <c r="J378" i="1"/>
  <c r="J44" i="1"/>
  <c r="J41" i="1"/>
  <c r="J43" i="1"/>
  <c r="J42" i="1"/>
  <c r="J225" i="1"/>
  <c r="J224" i="1"/>
  <c r="J223" i="1"/>
  <c r="J226" i="1"/>
  <c r="J350" i="1"/>
  <c r="J352" i="1"/>
  <c r="J349" i="1"/>
  <c r="J351" i="1"/>
  <c r="J871" i="1"/>
  <c r="J868" i="1"/>
  <c r="J870" i="1"/>
  <c r="J869" i="1"/>
  <c r="J867" i="1"/>
  <c r="J73" i="1"/>
  <c r="J72" i="1"/>
  <c r="J75" i="1"/>
  <c r="J74" i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<sst xmlns="http://schemas.openxmlformats.org/spreadsheetml/2006/main" count="18527" uniqueCount="5215">
  <si>
    <t>Utilities Accounts</t>
  </si>
  <si>
    <t>Site:</t>
  </si>
  <si>
    <t>E0120 - Manassas Park</t>
  </si>
  <si>
    <t>Type</t>
  </si>
  <si>
    <t>Supplier</t>
  </si>
  <si>
    <t>Account Number</t>
  </si>
  <si>
    <t>Phone Number</t>
  </si>
  <si>
    <t>Electric</t>
  </si>
  <si>
    <t>Electric 2</t>
  </si>
  <si>
    <t>Interface</t>
  </si>
  <si>
    <t>Sanitation</t>
  </si>
  <si>
    <t>Sanitation 2</t>
  </si>
  <si>
    <t>`</t>
  </si>
  <si>
    <t>Water &amp; Sewer</t>
  </si>
  <si>
    <t>Water &amp; Sewer 2</t>
  </si>
  <si>
    <t>Water &amp; Sewer 3</t>
  </si>
  <si>
    <t>Water &amp; Sewer 4</t>
  </si>
  <si>
    <t>Site Name</t>
  </si>
  <si>
    <t>Open</t>
  </si>
  <si>
    <t>Created?</t>
  </si>
  <si>
    <t>Date Opened</t>
  </si>
  <si>
    <t>Ready?</t>
  </si>
  <si>
    <t>E0001 - Candler Road</t>
  </si>
  <si>
    <t>Yes</t>
  </si>
  <si>
    <t>E0002 - Thomaston</t>
  </si>
  <si>
    <t>E0003 - Morrow</t>
  </si>
  <si>
    <t>E0004 - Milledgeville</t>
  </si>
  <si>
    <t>E0005 - Florence SC</t>
  </si>
  <si>
    <t>E0006 - Warner Robins</t>
  </si>
  <si>
    <t>E0007 - Grandview</t>
  </si>
  <si>
    <t>E0008 - Irby</t>
  </si>
  <si>
    <t>E0009 - Peachtree City/Sharpsburg</t>
  </si>
  <si>
    <t>E0010 - Sumter</t>
  </si>
  <si>
    <t>E0011 - McDonough</t>
  </si>
  <si>
    <t>E0012 - Rocky Mount</t>
  </si>
  <si>
    <t>E0013 - Washington Road</t>
  </si>
  <si>
    <t>E0014 - Elizabeth City</t>
  </si>
  <si>
    <t>E0015 - Dacula</t>
  </si>
  <si>
    <t>E0016 - Evans</t>
  </si>
  <si>
    <t>E0017 - Kernersville</t>
  </si>
  <si>
    <t>E0018 - Beaufort</t>
  </si>
  <si>
    <t>E0019 - High Point</t>
  </si>
  <si>
    <t>E0020 - Conway</t>
  </si>
  <si>
    <t>E0021 - Battleground</t>
  </si>
  <si>
    <t>E0022 - Newnan</t>
  </si>
  <si>
    <t>E0023 - GA Fayetteville</t>
  </si>
  <si>
    <t>E0024 - Moultrie</t>
  </si>
  <si>
    <t>E0025 - Hinesville</t>
  </si>
  <si>
    <t>E0026 - Moncks Corner</t>
  </si>
  <si>
    <t>E0027 - Dublin</t>
  </si>
  <si>
    <t>E0028 - Raytown</t>
  </si>
  <si>
    <t>E0029 - Apex</t>
  </si>
  <si>
    <t>E0030 - Cascade</t>
  </si>
  <si>
    <t>E0031 - Veterans</t>
  </si>
  <si>
    <t>E0032 - Camden</t>
  </si>
  <si>
    <t>E0033 - Pinehurst</t>
  </si>
  <si>
    <t>E0034 - Sandy Springs</t>
  </si>
  <si>
    <t>E0035 - Powder Springs</t>
  </si>
  <si>
    <t>E0036 - Miller Road</t>
  </si>
  <si>
    <t>E0037 - Lutz</t>
  </si>
  <si>
    <t>E0038 - Kennesaw</t>
  </si>
  <si>
    <t>E0039 - Lenoir</t>
  </si>
  <si>
    <t>E0040 - Pace</t>
  </si>
  <si>
    <t>E0041 - Hoover</t>
  </si>
  <si>
    <t>E0042 - GA Lawrenceville</t>
  </si>
  <si>
    <t>E0043 - Boulder Creek</t>
  </si>
  <si>
    <t>E0044 - Lake Joy</t>
  </si>
  <si>
    <t>E0045 - Watson</t>
  </si>
  <si>
    <t>E0046 - Overland Park</t>
  </si>
  <si>
    <t>E0047 - Falcon Landing</t>
  </si>
  <si>
    <t>E0048 - Peake</t>
  </si>
  <si>
    <t>E0049 - Prairie Village</t>
  </si>
  <si>
    <t>E0050 - Douglas</t>
  </si>
  <si>
    <t>E0051 - Roswell / Holcomb</t>
  </si>
  <si>
    <t>E0052 - Oldsmar</t>
  </si>
  <si>
    <t>E0053 - Vivion</t>
  </si>
  <si>
    <t>E0054 - Canton</t>
  </si>
  <si>
    <t>E0055 - Gillespie</t>
  </si>
  <si>
    <t>E0056 - Matthews Orangeburg</t>
  </si>
  <si>
    <t>E0057 - Ocean Springs</t>
  </si>
  <si>
    <t>E0058 - Lanier / Friendship</t>
  </si>
  <si>
    <t>E0059 - Albemarle</t>
  </si>
  <si>
    <t>E0060 - Guntersville</t>
  </si>
  <si>
    <t>E0061 - Blue Springs</t>
  </si>
  <si>
    <t>E0062 - Speedway</t>
  </si>
  <si>
    <t>E0063 - Rapid City</t>
  </si>
  <si>
    <t>E0064 - Salem</t>
  </si>
  <si>
    <t>E0065 - Foley</t>
  </si>
  <si>
    <t>E0066 - Wesley Chapel</t>
  </si>
  <si>
    <t>E0067 - Mission</t>
  </si>
  <si>
    <t>E0068 - Nacogdoches</t>
  </si>
  <si>
    <t>E0069 - Gloucester</t>
  </si>
  <si>
    <t>E0070 - Baytown</t>
  </si>
  <si>
    <t>E0071 - S Marietta Pkwy / Square</t>
  </si>
  <si>
    <t>E0072 - Williamsburg</t>
  </si>
  <si>
    <t>E0073 - Bellevue NE</t>
  </si>
  <si>
    <t>E0074 - Coralville</t>
  </si>
  <si>
    <t>E0075 - Chesapeake</t>
  </si>
  <si>
    <t>E0076 - Americus</t>
  </si>
  <si>
    <t>E0077 - PCB Back Beach</t>
  </si>
  <si>
    <t>E0078 - Tyndall Pkwy</t>
  </si>
  <si>
    <t>E0079 - Cedar Falls</t>
  </si>
  <si>
    <t>E0080 - Quaker Road</t>
  </si>
  <si>
    <t>E0081 - South Glens Falls</t>
  </si>
  <si>
    <t>E0082 - Ocala</t>
  </si>
  <si>
    <t>E0083 - Laurinburg</t>
  </si>
  <si>
    <t>E0084 - Omaha 120</t>
  </si>
  <si>
    <t>E0085 - Victoria</t>
  </si>
  <si>
    <t>E0086 - Palestine</t>
  </si>
  <si>
    <t>E0087 - Grand Forks</t>
  </si>
  <si>
    <t>E0088 - Fargo</t>
  </si>
  <si>
    <t>E0089 - Omaha 88</t>
  </si>
  <si>
    <t>E0090 - Minot</t>
  </si>
  <si>
    <t>E0091 - Maplewood</t>
  </si>
  <si>
    <t>E0092 - Leesburg</t>
  </si>
  <si>
    <t>E0093 - Huntsville</t>
  </si>
  <si>
    <t>E0094 - Statesboro</t>
  </si>
  <si>
    <t>E0095 - Cornelia</t>
  </si>
  <si>
    <t>E0096 - Athens / Athens GA 1</t>
  </si>
  <si>
    <t>E0097 - Brevard</t>
  </si>
  <si>
    <t>E0098 - Bethlehem</t>
  </si>
  <si>
    <t>E0099 - Alexandria</t>
  </si>
  <si>
    <t>E0100 - Richmond</t>
  </si>
  <si>
    <t>E0101 - Victory Square</t>
  </si>
  <si>
    <t>No</t>
  </si>
  <si>
    <t>E0102 - Bluffton</t>
  </si>
  <si>
    <t>E0103 - Greensboro-Oconee</t>
  </si>
  <si>
    <t>E0104 - Holiday</t>
  </si>
  <si>
    <t>E0105 - St Augustine</t>
  </si>
  <si>
    <t>E0106 - Pensacola</t>
  </si>
  <si>
    <t>E0107 - Gainesville</t>
  </si>
  <si>
    <t>E0108 - Sylacauga</t>
  </si>
  <si>
    <t>E0109 - Madison Heights</t>
  </si>
  <si>
    <t>E0110 - Bon Air</t>
  </si>
  <si>
    <t>E0111 - Bainbridge</t>
  </si>
  <si>
    <t>E0112 - Scottsboro</t>
  </si>
  <si>
    <t>E0113 - Hopkinsville</t>
  </si>
  <si>
    <t>E0114 - Paris</t>
  </si>
  <si>
    <t>E0115 - Temperance Hill</t>
  </si>
  <si>
    <t>E0116 - Clive</t>
  </si>
  <si>
    <t>E0117 - Springdale</t>
  </si>
  <si>
    <t>E0118 - Staunton</t>
  </si>
  <si>
    <t>E0119 - Athens - Decatur</t>
  </si>
  <si>
    <t>E0121 - Hilton Head</t>
  </si>
  <si>
    <t>E0122 - TN Lawrenceburg</t>
  </si>
  <si>
    <t>E0123 - Shelbyville</t>
  </si>
  <si>
    <t>E0124 - Watertown</t>
  </si>
  <si>
    <t>E0125 - North Richland Hills</t>
  </si>
  <si>
    <t>E0126 - Charlottesville</t>
  </si>
  <si>
    <t>E0127 - Winchester</t>
  </si>
  <si>
    <t>E0128 - Valdosta</t>
  </si>
  <si>
    <t>E0129 - Fort Wright</t>
  </si>
  <si>
    <t>E0130 - Mobile</t>
  </si>
  <si>
    <t>E0135 - Omaha Millard</t>
  </si>
  <si>
    <t>E0136 - Kirksville</t>
  </si>
  <si>
    <t>E0137 - Pickens</t>
  </si>
  <si>
    <t>E0138 - Dubuque</t>
  </si>
  <si>
    <t>E0139 - Gretna</t>
  </si>
  <si>
    <t>E0140 - Moore</t>
  </si>
  <si>
    <t>E0141 - Northwood Park</t>
  </si>
  <si>
    <t>E0142 - Bristol</t>
  </si>
  <si>
    <t>E0143 - Austin</t>
  </si>
  <si>
    <t>E0144 - Fitzgerald</t>
  </si>
  <si>
    <t>E0145 - Pulaski</t>
  </si>
  <si>
    <t>E0146 - N Road Orangeburg</t>
  </si>
  <si>
    <t>E0147 - Winona</t>
  </si>
  <si>
    <t>E0148 - Marshall</t>
  </si>
  <si>
    <t>E0149 - Radcliff</t>
  </si>
  <si>
    <t>E0150 - Surf City</t>
  </si>
  <si>
    <t>E0151 - Helena, AL</t>
  </si>
  <si>
    <t>E0152 - North Charleston</t>
  </si>
  <si>
    <t>E0153 - Willmar</t>
  </si>
  <si>
    <t>E0154 - Lawton</t>
  </si>
  <si>
    <t>E0155 - Columbia SC</t>
  </si>
  <si>
    <t>E0156 - Clute, TX</t>
  </si>
  <si>
    <t>E0157 - Alexander City, AL</t>
  </si>
  <si>
    <t>E0158 - Waconia, MN</t>
  </si>
  <si>
    <t>E0159 - Muscle Shoals, AL</t>
  </si>
  <si>
    <t>E0160 - Cookeville,TN</t>
  </si>
  <si>
    <t>E0161 - West Marietta, GA</t>
  </si>
  <si>
    <t>E0162 - Lake City, FL</t>
  </si>
  <si>
    <t>E0164 - Harvest, AL</t>
  </si>
  <si>
    <t>E0165 - White House, TN</t>
  </si>
  <si>
    <t>E0166 - Hartselle, AL</t>
  </si>
  <si>
    <t>E0167 - Athens - Mayberry, AL</t>
  </si>
  <si>
    <t>E0181 - Great Falls</t>
  </si>
  <si>
    <t>E0182 - Morristown, TN</t>
  </si>
  <si>
    <t>E0183 - Newport, TN</t>
  </si>
  <si>
    <t>E0184 - La Vergne, TN</t>
  </si>
  <si>
    <t>E0185 - S. Oates Street</t>
  </si>
  <si>
    <t>E0186 - Horn Lake, MS</t>
  </si>
  <si>
    <t>E0187 - TN Fayetteville</t>
  </si>
  <si>
    <t>E0188 - Springfield, TN</t>
  </si>
  <si>
    <t>E0189 - Athens GA 2 Lexington Rd</t>
  </si>
  <si>
    <t>E0190 - Fort Dodge, IA</t>
  </si>
  <si>
    <t>E0191 - Emily Drive</t>
  </si>
  <si>
    <t>E0192 - Clinton Plaza West</t>
  </si>
  <si>
    <t>E0193 - Dahlonega, GA</t>
  </si>
  <si>
    <t>E0194 - Jefferson City, MO</t>
  </si>
  <si>
    <t>E0195 - Florence, AL</t>
  </si>
  <si>
    <t>E0196 - Theydon Bend</t>
  </si>
  <si>
    <t>E0197 - Timothy</t>
  </si>
  <si>
    <t>E0198 - Wesleyan Road</t>
  </si>
  <si>
    <t>E0199 - Searcy, AR</t>
  </si>
  <si>
    <t>E0200 - Kings Mill</t>
  </si>
  <si>
    <t>E0201 - Culpeper, VA</t>
  </si>
  <si>
    <t>E0202 - Petoskey, MI</t>
  </si>
  <si>
    <t>E0203 - Walton Court</t>
  </si>
  <si>
    <t>E0204 - Bartlesville, OK</t>
  </si>
  <si>
    <t>E0205 - Beltline Road SW</t>
  </si>
  <si>
    <t>E0207 - Lawrenceburg, IN</t>
  </si>
  <si>
    <t>E0209 - Tarboro, NC</t>
  </si>
  <si>
    <t>E0210 - Center Avenue</t>
  </si>
  <si>
    <t>E0211 - Hamilton Crossing</t>
  </si>
  <si>
    <t>E0212 - Vickridge Park</t>
  </si>
  <si>
    <t>E0213 - Millington, TN</t>
  </si>
  <si>
    <t>E0214 - Doe Run Blvd</t>
  </si>
  <si>
    <t>E0216 - West Manheim</t>
  </si>
  <si>
    <t>E0217 - Grant Avenue</t>
  </si>
  <si>
    <t>E0218 - Borger, TX</t>
  </si>
  <si>
    <t>E0219 - Heritage Harbour</t>
  </si>
  <si>
    <t>E0220 - Cambridge, MN</t>
  </si>
  <si>
    <t>E0221 - Somerset, KY</t>
  </si>
  <si>
    <t>E0222 - Cordova, TN</t>
  </si>
  <si>
    <t>E0223 - Otter Lake Road</t>
  </si>
  <si>
    <t>E0224 - Glenwood Commons</t>
  </si>
  <si>
    <t>E0225 - Dill Creek</t>
  </si>
  <si>
    <t>E0226 - Forum Drive SC</t>
  </si>
  <si>
    <t>E0227 - Bolger Square</t>
  </si>
  <si>
    <t>E0228 - Jefferson City, TN</t>
  </si>
  <si>
    <t>E0229 - Bentonville</t>
  </si>
  <si>
    <t>E0230 - 34th Street</t>
  </si>
  <si>
    <t>E0231 - Trinity Point</t>
  </si>
  <si>
    <t>E0232 - North Madison</t>
  </si>
  <si>
    <t>E0233 - Cobb Pkwy</t>
  </si>
  <si>
    <t>E0234- Canopy Oaks</t>
  </si>
  <si>
    <t>E0235 - Shelby, NC</t>
  </si>
  <si>
    <t>E0236 - University Square</t>
  </si>
  <si>
    <t>E0237 - Beau Rivage</t>
  </si>
  <si>
    <t>E0238 - Campbellsville, KY</t>
  </si>
  <si>
    <t>E0239 - Pampa, TX</t>
  </si>
  <si>
    <t>E0240 - Pike Street</t>
  </si>
  <si>
    <t>E0241 - Tusculum</t>
  </si>
  <si>
    <t>E0242 - Salina, KS</t>
  </si>
  <si>
    <t>E0245 - E. Arlington Blvd</t>
  </si>
  <si>
    <t>E0246 - Washington, NC</t>
  </si>
  <si>
    <t>E0247 - Estes Pkwy</t>
  </si>
  <si>
    <t>E0248 - Ridge Road</t>
  </si>
  <si>
    <t>E0249 - River Crossing</t>
  </si>
  <si>
    <t>E0250 - Aiken, SC</t>
  </si>
  <si>
    <t>E0251 - Lewisburg, TN</t>
  </si>
  <si>
    <t>E0252 - Jacksonville, TX</t>
  </si>
  <si>
    <t>E0253 - Cullman, AL</t>
  </si>
  <si>
    <t>E0254 - Flowood, MS</t>
  </si>
  <si>
    <t>E0255 - Oakmont Blvd</t>
  </si>
  <si>
    <t>E0256 - Sturbridge</t>
  </si>
  <si>
    <t>E0258 - Bandelier</t>
  </si>
  <si>
    <t>E0259 - Belleview, FL</t>
  </si>
  <si>
    <t>E0260 - Pebble Hills</t>
  </si>
  <si>
    <t>E0261- Wayne Road</t>
  </si>
  <si>
    <t>E0262 - Sangertown</t>
  </si>
  <si>
    <t>E0263 - Winchester, KY</t>
  </si>
  <si>
    <t>E0264 - Red Dog Way</t>
  </si>
  <si>
    <t>E0265 - Madison Street</t>
  </si>
  <si>
    <t>E0266 - Mountain Home, ID</t>
  </si>
  <si>
    <t>E0267 - Biddeford, ME</t>
  </si>
  <si>
    <t>E0268 - Bridgeville, PA</t>
  </si>
  <si>
    <t>E0269 - Schillinger Road</t>
  </si>
  <si>
    <t>E0270 - Lecanto, FL</t>
  </si>
  <si>
    <t>E0271 - Arcadian Shores</t>
  </si>
  <si>
    <t>E0272 - North Wilmington</t>
  </si>
  <si>
    <t>E0273 - White Bluff</t>
  </si>
  <si>
    <t>E0274 - Leisure Lane</t>
  </si>
  <si>
    <t>E0275 - Cheraw, SC</t>
  </si>
  <si>
    <t>E0278 - Kinston, NC</t>
  </si>
  <si>
    <t>E0280 - State Line</t>
  </si>
  <si>
    <t>E0281 - Caraway Road</t>
  </si>
  <si>
    <t>E0282 - Tupelo Commons</t>
  </si>
  <si>
    <t>E0283 - Woodstock, IL</t>
  </si>
  <si>
    <t>E0284 - Niagara Falls, NY</t>
  </si>
  <si>
    <t>E0285 - Surfside Commons</t>
  </si>
  <si>
    <t>E0286 - Westover Road</t>
  </si>
  <si>
    <t>E0287 - Shawnee, OK</t>
  </si>
  <si>
    <t>E0288 - Yellowstone Avenue</t>
  </si>
  <si>
    <t>E0289 - Wegge Court</t>
  </si>
  <si>
    <t>E0290 - Lake Wylie</t>
  </si>
  <si>
    <t>E0291 - Christiansburg, VA</t>
  </si>
  <si>
    <t>E0292 - Waynesboro, VA</t>
  </si>
  <si>
    <t>E0293 - Lombard, IL</t>
  </si>
  <si>
    <t>E0294 - Thomson, GA</t>
  </si>
  <si>
    <t>E0295 - Ponca City, OK</t>
  </si>
  <si>
    <t>E0296 - Weston, WI</t>
  </si>
  <si>
    <t>E0297 - Lincoln, IL</t>
  </si>
  <si>
    <t>E0298 - Boaz, AL</t>
  </si>
  <si>
    <t>E0299 - Chimney Rock</t>
  </si>
  <si>
    <t>E0300 - Claremore, OK</t>
  </si>
  <si>
    <t>E0301 - Lantana, FL</t>
  </si>
  <si>
    <t>E0302 - Paradise Crossing</t>
  </si>
  <si>
    <t>E0303 - Hanover Crossing</t>
  </si>
  <si>
    <t>E0304 - Cliff Lake</t>
  </si>
  <si>
    <t>E0305 - Hobbs, NM</t>
  </si>
  <si>
    <t>E0306 - Morehead City, NC</t>
  </si>
  <si>
    <t>E0307 - East Statesboro, GA</t>
  </si>
  <si>
    <t>E0309 - Bozeman, MT</t>
  </si>
  <si>
    <t>E0310 - Garrett</t>
  </si>
  <si>
    <t>E0311 - Liberty, TX</t>
  </si>
  <si>
    <t>E0312 - Beaver Dam, WI</t>
  </si>
  <si>
    <t>E0313 - Hillsboro, TX</t>
  </si>
  <si>
    <t>E0314 - Dayton, TN</t>
  </si>
  <si>
    <t>E0315 - Halls Crossroads</t>
  </si>
  <si>
    <t>E0316 - Silsbee, TX</t>
  </si>
  <si>
    <t>E0317 - North Lexington, KY</t>
  </si>
  <si>
    <t>E0318 - Fairfield Township, OH</t>
  </si>
  <si>
    <t>E0319 - Burley, ID</t>
  </si>
  <si>
    <t>E0320 - Espanola, NM</t>
  </si>
  <si>
    <t>E0321 - Indian Land, SC</t>
  </si>
  <si>
    <t>E0322 - Gum Branch Road</t>
  </si>
  <si>
    <t>E0323 - Mooresville Crossing</t>
  </si>
  <si>
    <t>E0324 - North Bradley, IL</t>
  </si>
  <si>
    <t>E0325 - Wilson, NC</t>
  </si>
  <si>
    <t>E0326 - Crestview, FL</t>
  </si>
  <si>
    <t>E0327 - Regent Park</t>
  </si>
  <si>
    <t>E0328 - Port Wentworth, GA</t>
  </si>
  <si>
    <t>E0329 - Princeton, WV</t>
  </si>
  <si>
    <t>E0330 - Merritt Island, FL</t>
  </si>
  <si>
    <t>E0332 - New Baltimore, MI</t>
  </si>
  <si>
    <t>E0333 - Foxbank</t>
  </si>
  <si>
    <t>E0334 - Garden State Pavilion</t>
  </si>
  <si>
    <t>E0335 - Landis Avenue</t>
  </si>
  <si>
    <t>E0336 - Tittabawasee</t>
  </si>
  <si>
    <t>E0337 - Wendover Village</t>
  </si>
  <si>
    <t>E0338 - Deerfield</t>
  </si>
  <si>
    <t>E0339 - The Crosslands</t>
  </si>
  <si>
    <t>E0340 - Sebring, FL</t>
  </si>
  <si>
    <t>E0341 - Portage, IN</t>
  </si>
  <si>
    <t>E0342 - Hillcrest Pkwy</t>
  </si>
  <si>
    <t>E0343 - Ebensburg, PA</t>
  </si>
  <si>
    <t>E0344 - Surprise Marketplace</t>
  </si>
  <si>
    <t>E0345 - Pinewood Square</t>
  </si>
  <si>
    <t>E0346 - Medical Center Pkwy, TN</t>
  </si>
  <si>
    <t>E0347 - Kaighn Avenue</t>
  </si>
  <si>
    <t>E0348 - Bonita Grande Crossing</t>
  </si>
  <si>
    <t>E0349 - Farmington, NM</t>
  </si>
  <si>
    <t>E0350 - Clayton Plaza</t>
  </si>
  <si>
    <t>E0351 - Indian Trail, NC</t>
  </si>
  <si>
    <t>E0352 - Belmont Shopping Center</t>
  </si>
  <si>
    <t>E0353 - Mercury Plaza</t>
  </si>
  <si>
    <t>E0354 - Trooper, PA</t>
  </si>
  <si>
    <t>E0355 - Wickham Road</t>
  </si>
  <si>
    <t>E0356 - Symmes, OH</t>
  </si>
  <si>
    <t>E0357 - Colonie, NY</t>
  </si>
  <si>
    <t>E0358 - Algonquin, IL</t>
  </si>
  <si>
    <t>E0359 - East Stroudsburg, PA</t>
  </si>
  <si>
    <t>E0360 - New Bern Avenue</t>
  </si>
  <si>
    <t>Spend Category as Worktag</t>
  </si>
  <si>
    <t>Key</t>
  </si>
  <si>
    <t>Location</t>
  </si>
  <si>
    <t>Supplier as Worktag</t>
  </si>
  <si>
    <t>In List</t>
  </si>
  <si>
    <t>Created</t>
  </si>
  <si>
    <t>Georgia Power</t>
  </si>
  <si>
    <t>02058-40044</t>
  </si>
  <si>
    <t>02058-40124</t>
  </si>
  <si>
    <t>See Interface Sheet</t>
  </si>
  <si>
    <t>Dekalb County Government</t>
  </si>
  <si>
    <t>Dekalb County</t>
  </si>
  <si>
    <t>City of Thomaston</t>
  </si>
  <si>
    <t>14-0300-00</t>
  </si>
  <si>
    <t>14-0290-00</t>
  </si>
  <si>
    <t>39449-64035</t>
  </si>
  <si>
    <t>39659-64035</t>
  </si>
  <si>
    <t>City of Morrow</t>
  </si>
  <si>
    <t>002057</t>
  </si>
  <si>
    <t>Clayton County Water Authority</t>
  </si>
  <si>
    <t>27546-07006</t>
  </si>
  <si>
    <t>City of Milledgeville</t>
  </si>
  <si>
    <t>75-000446-01</t>
  </si>
  <si>
    <t>75-000445-01</t>
  </si>
  <si>
    <t>Duke Energy</t>
  </si>
  <si>
    <t>City of Florence</t>
  </si>
  <si>
    <t>33000473-447347</t>
  </si>
  <si>
    <t>33015560-447622</t>
  </si>
  <si>
    <t>Flint EMC</t>
  </si>
  <si>
    <t>City of Warner Robins</t>
  </si>
  <si>
    <t>500-1016-01</t>
  </si>
  <si>
    <t>Houston County Utilities</t>
  </si>
  <si>
    <t>Dominion Energy South Carolina</t>
  </si>
  <si>
    <t>7-2101-0572-4174</t>
  </si>
  <si>
    <t>7-2101-0449-9724</t>
  </si>
  <si>
    <t>Carolina Waste &amp; Recycling LLC</t>
  </si>
  <si>
    <t>6126-383039</t>
  </si>
  <si>
    <t>Summerville CPW</t>
  </si>
  <si>
    <t>37379105-456856</t>
  </si>
  <si>
    <t>37379000-456856</t>
  </si>
  <si>
    <t>Coweta-Fayette EMC</t>
  </si>
  <si>
    <t>Pollard Construction Disposal</t>
  </si>
  <si>
    <t>01-156595</t>
  </si>
  <si>
    <t>Coweta County Water &amp; Sewerage Auth</t>
  </si>
  <si>
    <t>0046-20963-00</t>
  </si>
  <si>
    <t>Black River Electric Cooperative, Inc.</t>
  </si>
  <si>
    <t>City of Sumter</t>
  </si>
  <si>
    <t>0191502-001</t>
  </si>
  <si>
    <t>02223-45119</t>
  </si>
  <si>
    <t>72949-68047</t>
  </si>
  <si>
    <t>Republic Services</t>
  </si>
  <si>
    <t>3-0800-0180442</t>
  </si>
  <si>
    <t>Henry County Water Authority</t>
  </si>
  <si>
    <t>032131-177594</t>
  </si>
  <si>
    <t>City of Rocky Mount</t>
  </si>
  <si>
    <t>0297000</t>
  </si>
  <si>
    <t>GFL Environmental</t>
  </si>
  <si>
    <t>001255126</t>
  </si>
  <si>
    <t>42595-69030</t>
  </si>
  <si>
    <t>The Dumpster Depot, LLC</t>
  </si>
  <si>
    <t>No Account Number</t>
  </si>
  <si>
    <t>Augusta Utilities Department</t>
  </si>
  <si>
    <t>3-2893-302</t>
  </si>
  <si>
    <t>City of Elizabeth City</t>
  </si>
  <si>
    <t>13-7620600-01</t>
  </si>
  <si>
    <t>Bay Disposal LLC Inc.</t>
  </si>
  <si>
    <t>6317-0214681</t>
  </si>
  <si>
    <t>13-7620800-01</t>
  </si>
  <si>
    <t>Jackson EMC</t>
  </si>
  <si>
    <t>Irrigation</t>
  </si>
  <si>
    <t>Gwinnett County Department of Water Resources</t>
  </si>
  <si>
    <t>3-0800-0203609</t>
  </si>
  <si>
    <t>Gwinnett Co. Water Resources</t>
  </si>
  <si>
    <t>60780-39037</t>
  </si>
  <si>
    <t>Columbia County Water</t>
  </si>
  <si>
    <t>050350025A</t>
  </si>
  <si>
    <t>050340105A</t>
  </si>
  <si>
    <t>000244644</t>
  </si>
  <si>
    <t>City of Winston</t>
  </si>
  <si>
    <t>2-2101-1573-3846</t>
  </si>
  <si>
    <t>Pro Disposal</t>
  </si>
  <si>
    <t>BJWSA</t>
  </si>
  <si>
    <t>City of High Point</t>
  </si>
  <si>
    <t>000244646</t>
  </si>
  <si>
    <t>Santee Cooper</t>
  </si>
  <si>
    <t>0809804978</t>
  </si>
  <si>
    <t>001375542</t>
  </si>
  <si>
    <t>City of Conway</t>
  </si>
  <si>
    <t>27952470-00</t>
  </si>
  <si>
    <t>Grand Strand Water &amp; Sewer Authority</t>
  </si>
  <si>
    <t>000244645</t>
  </si>
  <si>
    <t>City of Greensboro</t>
  </si>
  <si>
    <t>420-2512.301</t>
  </si>
  <si>
    <t>001398062</t>
  </si>
  <si>
    <t>Newnan Utilities</t>
  </si>
  <si>
    <t>575755-108544</t>
  </si>
  <si>
    <t>3-0800-0228381</t>
  </si>
  <si>
    <t>City of Fayetteville</t>
  </si>
  <si>
    <t>138950-001</t>
  </si>
  <si>
    <t>City of Moultrie</t>
  </si>
  <si>
    <t>83-004750-01</t>
  </si>
  <si>
    <t>0528418055</t>
  </si>
  <si>
    <t>82430-48024</t>
  </si>
  <si>
    <t>Solid Waste Authority</t>
  </si>
  <si>
    <t>City of Hinesville</t>
  </si>
  <si>
    <t>29638-446738</t>
  </si>
  <si>
    <t>Berkeley Electric Cooperative</t>
  </si>
  <si>
    <t>3-0692-0056369</t>
  </si>
  <si>
    <t>Moncks Corner Water Works</t>
  </si>
  <si>
    <t>011363</t>
  </si>
  <si>
    <t>011288</t>
  </si>
  <si>
    <t>11224-15026</t>
  </si>
  <si>
    <t>02465-26296</t>
  </si>
  <si>
    <t>City of Dublin</t>
  </si>
  <si>
    <t>105-14434-002</t>
  </si>
  <si>
    <t>Evergy</t>
  </si>
  <si>
    <t>3-0468-0088891</t>
  </si>
  <si>
    <t>City of Raytown</t>
  </si>
  <si>
    <t>41-0170-01</t>
  </si>
  <si>
    <t>Jackson County Public Water</t>
  </si>
  <si>
    <t>051-510570-00</t>
  </si>
  <si>
    <t>Town of Apex</t>
  </si>
  <si>
    <t>187418-002</t>
  </si>
  <si>
    <t>001480890</t>
  </si>
  <si>
    <t>32071-62037</t>
  </si>
  <si>
    <t>12842-88045</t>
  </si>
  <si>
    <t>WM Corporate Services Inc</t>
  </si>
  <si>
    <t>20-66209-63005</t>
  </si>
  <si>
    <t>City of Atlanta</t>
  </si>
  <si>
    <t>35409-34024</t>
  </si>
  <si>
    <t>AW6158</t>
  </si>
  <si>
    <t>Columbus Water Works</t>
  </si>
  <si>
    <t>0058235</t>
  </si>
  <si>
    <t>City of Camden</t>
  </si>
  <si>
    <t>056-1541-00</t>
  </si>
  <si>
    <t>22-38760-43006</t>
  </si>
  <si>
    <t>Town of Aberdeen</t>
  </si>
  <si>
    <t>02-192000-02</t>
  </si>
  <si>
    <t>Marietta Power &amp; Water</t>
  </si>
  <si>
    <t>5166063-29937</t>
  </si>
  <si>
    <t>23-31876-63005</t>
  </si>
  <si>
    <t>Cobb EMC</t>
  </si>
  <si>
    <t>3-0800-0243463</t>
  </si>
  <si>
    <t>27-48370-73009</t>
  </si>
  <si>
    <t>Cobb County Water System</t>
  </si>
  <si>
    <t>716563-225171</t>
  </si>
  <si>
    <t>59184-11038</t>
  </si>
  <si>
    <t>28232-39025</t>
  </si>
  <si>
    <t>AW1904</t>
  </si>
  <si>
    <t>0081450</t>
  </si>
  <si>
    <t>TECO</t>
  </si>
  <si>
    <t>22-87992-43003</t>
  </si>
  <si>
    <t>Hillsborough County Tax Collector</t>
  </si>
  <si>
    <t>0433836565</t>
  </si>
  <si>
    <t>22-87852-83003</t>
  </si>
  <si>
    <t>City of Kennesaw</t>
  </si>
  <si>
    <t>02-0295540001-00</t>
  </si>
  <si>
    <t>716561-239912</t>
  </si>
  <si>
    <t>3-0685-0059957</t>
  </si>
  <si>
    <t>City of Lenoir</t>
  </si>
  <si>
    <t>(828)-757-2200 EXT: 3012</t>
  </si>
  <si>
    <t>FPL</t>
  </si>
  <si>
    <t>21089-46068</t>
  </si>
  <si>
    <t>22-78050-03009</t>
  </si>
  <si>
    <t>Pace Water System, Inc</t>
  </si>
  <si>
    <t>Alabama Power</t>
  </si>
  <si>
    <t>41313-44024</t>
  </si>
  <si>
    <t>22-97077-63005</t>
  </si>
  <si>
    <t>Birmingham Water Works</t>
  </si>
  <si>
    <t>City of Lawrenceville</t>
  </si>
  <si>
    <t>22-87654-73005</t>
  </si>
  <si>
    <t>Reliant</t>
  </si>
  <si>
    <t>74257312-4</t>
  </si>
  <si>
    <t>22-88047-93005</t>
  </si>
  <si>
    <t>City of Houston</t>
  </si>
  <si>
    <t>9000-1001-0024</t>
  </si>
  <si>
    <t>110-1085-02</t>
  </si>
  <si>
    <t>500-1023-02</t>
  </si>
  <si>
    <t>500-0474-02</t>
  </si>
  <si>
    <t>031-2768-05</t>
  </si>
  <si>
    <t>22-85851-83008</t>
  </si>
  <si>
    <t>Johnson County Wastewater</t>
  </si>
  <si>
    <t>0024113722</t>
  </si>
  <si>
    <t>WaterOne</t>
  </si>
  <si>
    <t>Shell Energy</t>
  </si>
  <si>
    <t>00009644</t>
  </si>
  <si>
    <t>Texas Pride Disposal</t>
  </si>
  <si>
    <t>10-684513</t>
  </si>
  <si>
    <t>Fort Bend County Water</t>
  </si>
  <si>
    <t>14674-03006</t>
  </si>
  <si>
    <t>50555-56016</t>
  </si>
  <si>
    <t>18-82045-52376</t>
  </si>
  <si>
    <t>Macon Water Authority</t>
  </si>
  <si>
    <t>23-34430-73006</t>
  </si>
  <si>
    <t>0024179388</t>
  </si>
  <si>
    <t>City of Douglas</t>
  </si>
  <si>
    <t>310-03098-00</t>
  </si>
  <si>
    <t>Sawnee EMC</t>
  </si>
  <si>
    <t>City of Roswell Utility Payments</t>
  </si>
  <si>
    <t>Fulton County Finance Department</t>
  </si>
  <si>
    <t>00121635</t>
  </si>
  <si>
    <t>City of Oldsmar</t>
  </si>
  <si>
    <t>23-74209-43008</t>
  </si>
  <si>
    <t>KC Water</t>
  </si>
  <si>
    <t>00078907003833311</t>
  </si>
  <si>
    <t>37312-91029</t>
  </si>
  <si>
    <t>00999-12222</t>
  </si>
  <si>
    <t>23-484920-63000</t>
  </si>
  <si>
    <t>708590-105990</t>
  </si>
  <si>
    <t>708590-249540</t>
  </si>
  <si>
    <t>Fayetteville Public Works Commission</t>
  </si>
  <si>
    <t>23-88288-43002</t>
  </si>
  <si>
    <t>Department of Public Utilities</t>
  </si>
  <si>
    <t>S. C. Waste, LLC</t>
  </si>
  <si>
    <t>MIssissippi Power</t>
  </si>
  <si>
    <t>69964-79028</t>
  </si>
  <si>
    <t>23-97670-73002</t>
  </si>
  <si>
    <t>City of Ocean Springs</t>
  </si>
  <si>
    <t>01-010869-01</t>
  </si>
  <si>
    <t>01-010868-01</t>
  </si>
  <si>
    <t>20823-66187</t>
  </si>
  <si>
    <t>City of Buford</t>
  </si>
  <si>
    <t>00273065201</t>
  </si>
  <si>
    <t>City of Gainesville</t>
  </si>
  <si>
    <t>City of Albemarle</t>
  </si>
  <si>
    <t>00314145-12</t>
  </si>
  <si>
    <t>24-11012-63000</t>
  </si>
  <si>
    <t>Marshall-Dekalb Electric Cooperative</t>
  </si>
  <si>
    <t>003531-016050</t>
  </si>
  <si>
    <t>Guntersville Water Board</t>
  </si>
  <si>
    <t>3-0633-0066469</t>
  </si>
  <si>
    <t>24-22216-23000</t>
  </si>
  <si>
    <t>City of Blue Springs</t>
  </si>
  <si>
    <t>Kansas City Board of Public Utilities</t>
  </si>
  <si>
    <t>24-84007-83000</t>
  </si>
  <si>
    <t>Black Hills Energy</t>
  </si>
  <si>
    <t>Sander Sanitation Service</t>
  </si>
  <si>
    <t>City of Rapid City</t>
  </si>
  <si>
    <t>Snapping Shoals EMC</t>
  </si>
  <si>
    <t>24-43149-43004</t>
  </si>
  <si>
    <t>Newton Co. Water &amp; Sewerage Authority</t>
  </si>
  <si>
    <t>Baldwin EMC</t>
  </si>
  <si>
    <t>561564-001</t>
  </si>
  <si>
    <t>City of Foley</t>
  </si>
  <si>
    <t>01-1603</t>
  </si>
  <si>
    <t>Riviera Utilities</t>
  </si>
  <si>
    <t>Withlacoochee River Electric</t>
  </si>
  <si>
    <t>24-43063-83007</t>
  </si>
  <si>
    <t>Pasco County Utilities</t>
  </si>
  <si>
    <t>24-75738-63008</t>
  </si>
  <si>
    <t>0024346373</t>
  </si>
  <si>
    <t>00008638</t>
  </si>
  <si>
    <t>City of Nacogdoches</t>
  </si>
  <si>
    <t>1631711-002</t>
  </si>
  <si>
    <t>1631700-002</t>
  </si>
  <si>
    <t>Dominion Energy Virginia</t>
  </si>
  <si>
    <t>008295532777</t>
  </si>
  <si>
    <t>24-71004-93008</t>
  </si>
  <si>
    <t>Cloucester County Public Utilities Department</t>
  </si>
  <si>
    <t>005618-00</t>
  </si>
  <si>
    <t>005619-00</t>
  </si>
  <si>
    <t>HRSD</t>
  </si>
  <si>
    <t>00008637</t>
  </si>
  <si>
    <t>Frontier Waste - Dayton</t>
  </si>
  <si>
    <t>City of Baytown</t>
  </si>
  <si>
    <t>525125-22034</t>
  </si>
  <si>
    <t>25-22599-33002</t>
  </si>
  <si>
    <t>000086567096</t>
  </si>
  <si>
    <t>28-83105-23003</t>
  </si>
  <si>
    <t>Newport News Waterworks</t>
  </si>
  <si>
    <t>Treasurer, County of York</t>
  </si>
  <si>
    <t>Omaha Public Power District</t>
  </si>
  <si>
    <t>Papillion Sanitation</t>
  </si>
  <si>
    <t>3050-30241577</t>
  </si>
  <si>
    <t>Metropolitan Utilities District</t>
  </si>
  <si>
    <t>Linn County REC</t>
  </si>
  <si>
    <t>51-15-54401</t>
  </si>
  <si>
    <t>25-06103-53009</t>
  </si>
  <si>
    <t>City of Coralville</t>
  </si>
  <si>
    <t>253625-002</t>
  </si>
  <si>
    <t>007133538152</t>
  </si>
  <si>
    <t>25-89086-33001</t>
  </si>
  <si>
    <t>HRUBS</t>
  </si>
  <si>
    <t>0539558460</t>
  </si>
  <si>
    <t>02811-14029</t>
  </si>
  <si>
    <t>City of Americus</t>
  </si>
  <si>
    <t>21101-46087</t>
  </si>
  <si>
    <t>Waste Pro - Panama City</t>
  </si>
  <si>
    <t>City of Panama City Beach</t>
  </si>
  <si>
    <t>165633-91392</t>
  </si>
  <si>
    <t>21105-97909</t>
  </si>
  <si>
    <t>City of Callaway</t>
  </si>
  <si>
    <t>057449-000</t>
  </si>
  <si>
    <t>Cedar Falls Utilities</t>
  </si>
  <si>
    <t>25-22955-03006</t>
  </si>
  <si>
    <t>National Grid</t>
  </si>
  <si>
    <t>800-260-0054</t>
  </si>
  <si>
    <t>27-48354-43006</t>
  </si>
  <si>
    <t>Town of Queensbury Water Dept.</t>
  </si>
  <si>
    <t>518-793-8866</t>
  </si>
  <si>
    <t>54452-22136</t>
  </si>
  <si>
    <t>CV Waste Removal Cont. Serv. Inc</t>
  </si>
  <si>
    <t>7066467748m</t>
  </si>
  <si>
    <t>Village of South Glens Falls</t>
  </si>
  <si>
    <t>City of Ocala</t>
  </si>
  <si>
    <t>564307-233289</t>
  </si>
  <si>
    <t>564675-233289</t>
  </si>
  <si>
    <t>City of Laurinburg</t>
  </si>
  <si>
    <t>0292982027</t>
  </si>
  <si>
    <t>25-46460-13001</t>
  </si>
  <si>
    <t>00008639</t>
  </si>
  <si>
    <t>25-32093-23004</t>
  </si>
  <si>
    <t>The City of Victoria</t>
  </si>
  <si>
    <t>044029806</t>
  </si>
  <si>
    <t>City of Palestine</t>
  </si>
  <si>
    <t>26-0511-01</t>
  </si>
  <si>
    <t>Xcel Energy</t>
  </si>
  <si>
    <t>51-0014167554-8</t>
  </si>
  <si>
    <t>Grand Forks Utility Billing</t>
  </si>
  <si>
    <t>38384-003</t>
  </si>
  <si>
    <t>101578-002</t>
  </si>
  <si>
    <t>51-0014236724-1</t>
  </si>
  <si>
    <t>26-85136-43005</t>
  </si>
  <si>
    <t>City of Fargo</t>
  </si>
  <si>
    <t>25-67059-33000</t>
  </si>
  <si>
    <t>51-0014118335-0</t>
  </si>
  <si>
    <t>25-74817-93006</t>
  </si>
  <si>
    <t>City of Minot</t>
  </si>
  <si>
    <t>51-0013704436-4</t>
  </si>
  <si>
    <t>51-0013891738-4</t>
  </si>
  <si>
    <t>3-0923-0083789</t>
  </si>
  <si>
    <t>Saint Paul Regional Water Services</t>
  </si>
  <si>
    <t>0581042</t>
  </si>
  <si>
    <t>63037-28052</t>
  </si>
  <si>
    <t>Lee County Utilities Authority</t>
  </si>
  <si>
    <t>09-21902-00</t>
  </si>
  <si>
    <t>09-21005-00</t>
  </si>
  <si>
    <t>Huntsville Utilities</t>
  </si>
  <si>
    <t>25-84037-73003</t>
  </si>
  <si>
    <t>00353-07156</t>
  </si>
  <si>
    <t>City of Statesboro Util Dept</t>
  </si>
  <si>
    <t>10-22270-06</t>
  </si>
  <si>
    <t>31672-78036</t>
  </si>
  <si>
    <t>FC Sanitation</t>
  </si>
  <si>
    <t>01-121334</t>
  </si>
  <si>
    <t>City of Cornelia</t>
  </si>
  <si>
    <t>92175-48045</t>
  </si>
  <si>
    <t>Roll Off Systems Inc</t>
  </si>
  <si>
    <t>Unified Government of Athens</t>
  </si>
  <si>
    <t>194933-127247</t>
  </si>
  <si>
    <t>BCDA, LLC</t>
  </si>
  <si>
    <t>City of Brevard</t>
  </si>
  <si>
    <t>017455</t>
  </si>
  <si>
    <t>City of Winder</t>
  </si>
  <si>
    <t>04-3152-01</t>
  </si>
  <si>
    <t>Rumpke of Kentucky, Inc</t>
  </si>
  <si>
    <t>Northern Kentucky Water District</t>
  </si>
  <si>
    <t>000088225</t>
  </si>
  <si>
    <t>SD1</t>
  </si>
  <si>
    <t>3404038541-001</t>
  </si>
  <si>
    <t>KU a PPL company</t>
  </si>
  <si>
    <t>3500-0845-8274</t>
  </si>
  <si>
    <t>Richmond Utilities</t>
  </si>
  <si>
    <t>66970-02089</t>
  </si>
  <si>
    <t>66970-02098</t>
  </si>
  <si>
    <t>3-0867-0007600</t>
  </si>
  <si>
    <t>City of Savannah Utility Services</t>
  </si>
  <si>
    <t>083501</t>
  </si>
  <si>
    <t>Palmetto Electric Cooperative</t>
  </si>
  <si>
    <t>Waste Pro - Hilton Head</t>
  </si>
  <si>
    <t>082982</t>
  </si>
  <si>
    <t>28834-57030</t>
  </si>
  <si>
    <t>Piedmont Water Company</t>
  </si>
  <si>
    <t>25-92269-33004</t>
  </si>
  <si>
    <t>0130110</t>
  </si>
  <si>
    <t>49405-64125</t>
  </si>
  <si>
    <t>25-88145-93009</t>
  </si>
  <si>
    <t>St Johns County Utility Department</t>
  </si>
  <si>
    <t>584751-142386</t>
  </si>
  <si>
    <t>21115-67091</t>
  </si>
  <si>
    <t>25-86949-33004</t>
  </si>
  <si>
    <t>Emerald Coast Utilities Authority</t>
  </si>
  <si>
    <t>456264-202967</t>
  </si>
  <si>
    <t>09974-79142</t>
  </si>
  <si>
    <t>09064-64024</t>
  </si>
  <si>
    <t>Sylacauga Utilities Board</t>
  </si>
  <si>
    <t>28-82704-43004</t>
  </si>
  <si>
    <t>Appalachian Power</t>
  </si>
  <si>
    <t>028-818-657-1-7</t>
  </si>
  <si>
    <t>KD-22029</t>
  </si>
  <si>
    <t>Amherst County Service Authority</t>
  </si>
  <si>
    <t>32-344750-00</t>
  </si>
  <si>
    <t>32-344800-01</t>
  </si>
  <si>
    <t>005809065252</t>
  </si>
  <si>
    <t>26-37615-03004</t>
  </si>
  <si>
    <t>Treasurer, Chesterfield County</t>
  </si>
  <si>
    <t>00167854-2248655</t>
  </si>
  <si>
    <t>11152-26028</t>
  </si>
  <si>
    <t>City of Bainbridge</t>
  </si>
  <si>
    <t>57-01427-02</t>
  </si>
  <si>
    <t>Scottsboro Electric Power Board</t>
  </si>
  <si>
    <t>002079-015534</t>
  </si>
  <si>
    <t>Scottsboro WSG</t>
  </si>
  <si>
    <t>228964-131396</t>
  </si>
  <si>
    <t>Pennyrile Electric</t>
  </si>
  <si>
    <t>Hopkinsville Water Environment Authority</t>
  </si>
  <si>
    <t>0077-61706-001</t>
  </si>
  <si>
    <t>0077-61705-007</t>
  </si>
  <si>
    <t>Paris Board of Utilites</t>
  </si>
  <si>
    <t>Entergy</t>
  </si>
  <si>
    <t>City of Hot Springs Utility Billing Services</t>
  </si>
  <si>
    <t>2111500-002</t>
  </si>
  <si>
    <t>City of Hot Springs</t>
  </si>
  <si>
    <t>00002260-001</t>
  </si>
  <si>
    <t>MidAmerican Energy Company</t>
  </si>
  <si>
    <t>47820-53061</t>
  </si>
  <si>
    <t>27-14521-43006</t>
  </si>
  <si>
    <t>Clive Water Department</t>
  </si>
  <si>
    <t>9-66300-01</t>
  </si>
  <si>
    <t>Ozarks Electric Cooperative</t>
  </si>
  <si>
    <t>27-44475-53006</t>
  </si>
  <si>
    <t>Springdale Water Utilities</t>
  </si>
  <si>
    <t>234-1866-01</t>
  </si>
  <si>
    <t>009277523065</t>
  </si>
  <si>
    <t>27-05026-43004</t>
  </si>
  <si>
    <t>City of Staunton Virginia</t>
  </si>
  <si>
    <t>22575-182853</t>
  </si>
  <si>
    <t>Athens Utilities Board</t>
  </si>
  <si>
    <t>220843-120953</t>
  </si>
  <si>
    <t>City of Athens (TN)</t>
  </si>
  <si>
    <t>NOVEC</t>
  </si>
  <si>
    <t>703-335-0500</t>
  </si>
  <si>
    <t>City of Manassas Park</t>
  </si>
  <si>
    <t>703-335-8805</t>
  </si>
  <si>
    <t>28-16376-53002</t>
  </si>
  <si>
    <t>Hilton Head Public Service District</t>
  </si>
  <si>
    <t>Lawrenceburg Utility Systems</t>
  </si>
  <si>
    <t>Shelbyville Power System</t>
  </si>
  <si>
    <t>207844-023528</t>
  </si>
  <si>
    <t>27-26692-13009</t>
  </si>
  <si>
    <t>Watertown Municipal Utilities</t>
  </si>
  <si>
    <t>008-00018995-06</t>
  </si>
  <si>
    <t>George's Sanitation</t>
  </si>
  <si>
    <t>008-000188445-00</t>
  </si>
  <si>
    <t>North Richland Hills Water Dept</t>
  </si>
  <si>
    <t>135059-39956</t>
  </si>
  <si>
    <t>131865-37936</t>
  </si>
  <si>
    <t>003417376401</t>
  </si>
  <si>
    <t>27-47943-73009</t>
  </si>
  <si>
    <t>Albemarle County Service Authority</t>
  </si>
  <si>
    <t>06207500-04</t>
  </si>
  <si>
    <t>Shenandoah Valley Electric Cooperative</t>
  </si>
  <si>
    <t>2117627-001</t>
  </si>
  <si>
    <t>26-45956-23000</t>
  </si>
  <si>
    <t>Winchester Public Utilites</t>
  </si>
  <si>
    <t>038728</t>
  </si>
  <si>
    <t>039903</t>
  </si>
  <si>
    <t>13562-72020</t>
  </si>
  <si>
    <t>16712-07043</t>
  </si>
  <si>
    <t>26-36668-83005</t>
  </si>
  <si>
    <t>City of Valdosta</t>
  </si>
  <si>
    <t>001191-002</t>
  </si>
  <si>
    <t>171731-017</t>
  </si>
  <si>
    <t>8881509263-888</t>
  </si>
  <si>
    <t>42156-04036</t>
  </si>
  <si>
    <t>27-47222-93007</t>
  </si>
  <si>
    <t>Mobile Area Water and Sewer System</t>
  </si>
  <si>
    <t>0205037301</t>
  </si>
  <si>
    <t>26-45179-23001</t>
  </si>
  <si>
    <t>Ameren Missouri</t>
  </si>
  <si>
    <t>0911019007</t>
  </si>
  <si>
    <t>27-14530-53002</t>
  </si>
  <si>
    <t>City of Kirksville</t>
  </si>
  <si>
    <t>27-14963-53008</t>
  </si>
  <si>
    <t>Bethlehem Roanoke Water District</t>
  </si>
  <si>
    <t>505580-0</t>
  </si>
  <si>
    <t>505630-0</t>
  </si>
  <si>
    <t>Alliant Energy</t>
  </si>
  <si>
    <t>3-0897-0025096</t>
  </si>
  <si>
    <t>Dubuque Utility Billing Office</t>
  </si>
  <si>
    <t>27-47895-93003</t>
  </si>
  <si>
    <t>OG &amp; E</t>
  </si>
  <si>
    <t>132400043-7</t>
  </si>
  <si>
    <t>132336921-3</t>
  </si>
  <si>
    <t>City of Moore</t>
  </si>
  <si>
    <t>08-1999-04</t>
  </si>
  <si>
    <t>Nebraska Public Power District</t>
  </si>
  <si>
    <t>City of Scottsbluff Sanitation</t>
  </si>
  <si>
    <t>010-6430-00</t>
  </si>
  <si>
    <t>308-632-4136</t>
  </si>
  <si>
    <t>City of Scottsbluff</t>
  </si>
  <si>
    <t>BVU Authority</t>
  </si>
  <si>
    <t>003846-024875</t>
  </si>
  <si>
    <t>27-33454-73000</t>
  </si>
  <si>
    <t>003972-024875</t>
  </si>
  <si>
    <t>Austin Utilities</t>
  </si>
  <si>
    <t>27-18247-13006</t>
  </si>
  <si>
    <t>Fitzgerald Utilities</t>
  </si>
  <si>
    <t>PES  (Pulaski)</t>
  </si>
  <si>
    <t>27-64313-63008</t>
  </si>
  <si>
    <t>Pulaski Natural Gas &amp; Water</t>
  </si>
  <si>
    <t>0510-555555-01</t>
  </si>
  <si>
    <t>27-46320-83002</t>
  </si>
  <si>
    <t>51-0014441610-9</t>
  </si>
  <si>
    <t>27-39194-43009</t>
  </si>
  <si>
    <t>3-800494-02</t>
  </si>
  <si>
    <t>3-520200-00</t>
  </si>
  <si>
    <t>Southwestern Electric Power</t>
  </si>
  <si>
    <t>964-019-634-0-8</t>
  </si>
  <si>
    <t>City of Marshall</t>
  </si>
  <si>
    <t>034-0001001-002</t>
  </si>
  <si>
    <t>3000-4424-1382</t>
  </si>
  <si>
    <t>27-47131-13004</t>
  </si>
  <si>
    <t>Hardin County Water District</t>
  </si>
  <si>
    <t>06-09062-00</t>
  </si>
  <si>
    <t>06-09064-00</t>
  </si>
  <si>
    <t>30-00452-01</t>
  </si>
  <si>
    <t>Jones Onslow EMC</t>
  </si>
  <si>
    <t>27-47997-13007</t>
  </si>
  <si>
    <t>Town of Surf City</t>
  </si>
  <si>
    <t>16674-1</t>
  </si>
  <si>
    <t>16675-1</t>
  </si>
  <si>
    <t>25683-73028</t>
  </si>
  <si>
    <t>28-73687-33002</t>
  </si>
  <si>
    <t>Helena Utilities Board</t>
  </si>
  <si>
    <t>30716/PIN# 7027</t>
  </si>
  <si>
    <t>8-2101-3554-5756</t>
  </si>
  <si>
    <t>Trident Waste</t>
  </si>
  <si>
    <t>01-193119</t>
  </si>
  <si>
    <t>Charleston Water System</t>
  </si>
  <si>
    <t>155940-00-0</t>
  </si>
  <si>
    <t>155939-00-2</t>
  </si>
  <si>
    <t>Willmar Municipal Utilities</t>
  </si>
  <si>
    <t>West Central Sanitation</t>
  </si>
  <si>
    <t>Public Service Company of Oklahoma</t>
  </si>
  <si>
    <t>957-302-786-0-3</t>
  </si>
  <si>
    <t>City of Lawton</t>
  </si>
  <si>
    <t>00015988</t>
  </si>
  <si>
    <t>00015988-30005111</t>
  </si>
  <si>
    <t>00015990-30005110</t>
  </si>
  <si>
    <t>8-2101-3402-3485</t>
  </si>
  <si>
    <t>27-45011-53004</t>
  </si>
  <si>
    <t>City of Columbia</t>
  </si>
  <si>
    <t>01-9600938-2189988-1</t>
  </si>
  <si>
    <t>27-47949-13006</t>
  </si>
  <si>
    <t>City of Clute</t>
  </si>
  <si>
    <t>12-01320-00</t>
  </si>
  <si>
    <t>City of Alexander City</t>
  </si>
  <si>
    <t>028569-000</t>
  </si>
  <si>
    <t>UK840787</t>
  </si>
  <si>
    <t>City of Waconia</t>
  </si>
  <si>
    <t>952-442-5689</t>
  </si>
  <si>
    <t>Muscle Shoals Electric Board</t>
  </si>
  <si>
    <t>019-1201-00</t>
  </si>
  <si>
    <t>27-45021-33007</t>
  </si>
  <si>
    <t>City of Cookeville</t>
  </si>
  <si>
    <t>27-47976-03004</t>
  </si>
  <si>
    <t>1353965-478982</t>
  </si>
  <si>
    <t>81394-14356</t>
  </si>
  <si>
    <t>Waste Pro - Lake City</t>
  </si>
  <si>
    <t>029434</t>
  </si>
  <si>
    <t>City of Lake City</t>
  </si>
  <si>
    <t>008380-003</t>
  </si>
  <si>
    <t>27-51487-43000</t>
  </si>
  <si>
    <t>Harvest-Monrovia Water Authority</t>
  </si>
  <si>
    <t>Cumberland EMC</t>
  </si>
  <si>
    <t>28-05061-33000</t>
  </si>
  <si>
    <t>City of White House</t>
  </si>
  <si>
    <t>0068-004950-04</t>
  </si>
  <si>
    <t>White House Utility District</t>
  </si>
  <si>
    <t>684950-04</t>
  </si>
  <si>
    <t>Hartselle Utilities</t>
  </si>
  <si>
    <t>27-48007-53004</t>
  </si>
  <si>
    <t>City of Athens Utilities (AL)</t>
  </si>
  <si>
    <t>104-38181-00</t>
  </si>
  <si>
    <t>27-89830-13000</t>
  </si>
  <si>
    <t>NorthWestern Energy</t>
  </si>
  <si>
    <t>4023782-8</t>
  </si>
  <si>
    <t>City of Great Falls</t>
  </si>
  <si>
    <t>Morristown Utility Systems</t>
  </si>
  <si>
    <t>006590-039047</t>
  </si>
  <si>
    <t>Quality Waste</t>
  </si>
  <si>
    <t>Newport Utilities</t>
  </si>
  <si>
    <t>002415216</t>
  </si>
  <si>
    <t>Nashville Electric Service</t>
  </si>
  <si>
    <t>1574263-0614688</t>
  </si>
  <si>
    <t>27-63670-93001</t>
  </si>
  <si>
    <t>City of La Vergne</t>
  </si>
  <si>
    <t>0031-001410-02</t>
  </si>
  <si>
    <t>Dothan Utilities</t>
  </si>
  <si>
    <t>334-615-3300</t>
  </si>
  <si>
    <t>29-12301-33004</t>
  </si>
  <si>
    <t>3-0837-0056948</t>
  </si>
  <si>
    <t>Walls Water Assn Inc</t>
  </si>
  <si>
    <t>Fayetteville Public Utilites</t>
  </si>
  <si>
    <t>27-80769-43008</t>
  </si>
  <si>
    <t>Springfield Dept of Utilities</t>
  </si>
  <si>
    <t>157-08652-003</t>
  </si>
  <si>
    <t>28-55873-53008</t>
  </si>
  <si>
    <t>157-08657-003</t>
  </si>
  <si>
    <t>12244-68018</t>
  </si>
  <si>
    <t>117394-199317</t>
  </si>
  <si>
    <t>12441-38010</t>
  </si>
  <si>
    <t>Pederson Sanitation Corp</t>
  </si>
  <si>
    <t>City of Fort Dodge</t>
  </si>
  <si>
    <t>234023200-002</t>
  </si>
  <si>
    <t>Mon Power</t>
  </si>
  <si>
    <t>29-07041-13003</t>
  </si>
  <si>
    <t>City of Bridgeport</t>
  </si>
  <si>
    <t>011-003016-03</t>
  </si>
  <si>
    <t>Town of Anmoore</t>
  </si>
  <si>
    <t>643-2</t>
  </si>
  <si>
    <t>3-0015-0026935</t>
  </si>
  <si>
    <t>Iowa American Water</t>
  </si>
  <si>
    <t>1011-210048594441</t>
  </si>
  <si>
    <t>Waste Management</t>
  </si>
  <si>
    <t>City of Dahlonega</t>
  </si>
  <si>
    <t>706-864-6133</t>
  </si>
  <si>
    <t>0510008331</t>
  </si>
  <si>
    <t>3-0035-0115668</t>
  </si>
  <si>
    <t>Jefferson City Utilities</t>
  </si>
  <si>
    <t>076579-000</t>
  </si>
  <si>
    <t>Missouri American Water</t>
  </si>
  <si>
    <t>1017-210049135395</t>
  </si>
  <si>
    <t>1017-220040059125</t>
  </si>
  <si>
    <t>City of Florence Utilities (AL)</t>
  </si>
  <si>
    <t>York Electric Cooperative Inc</t>
  </si>
  <si>
    <t>28-58562-33003</t>
  </si>
  <si>
    <t>York County Water and Sewer</t>
  </si>
  <si>
    <t>Walton EMC</t>
  </si>
  <si>
    <t>Athens- Clarke County Public Utilities</t>
  </si>
  <si>
    <t>706-613-3500</t>
  </si>
  <si>
    <t>AES Indiana</t>
  </si>
  <si>
    <t>Citizens Energy Group</t>
  </si>
  <si>
    <t>317-927-4444</t>
  </si>
  <si>
    <t>800-368-3749</t>
  </si>
  <si>
    <t>City of Searcy</t>
  </si>
  <si>
    <t>501-268-2481</t>
  </si>
  <si>
    <t>800-653-5307</t>
  </si>
  <si>
    <t>Town of Culpeper</t>
  </si>
  <si>
    <t>540-829-8220</t>
  </si>
  <si>
    <t>Great Lakes Energy</t>
  </si>
  <si>
    <t>888-485-2537</t>
  </si>
  <si>
    <t>Bear Creek Township (sewer)</t>
  </si>
  <si>
    <t>231-347-0592</t>
  </si>
  <si>
    <t>City of Petoskey (water) Public Works, Mike Robbins</t>
  </si>
  <si>
    <t>231-347-2500</t>
  </si>
  <si>
    <t>770-267-2505</t>
  </si>
  <si>
    <t>Gwinnett Water Resources</t>
  </si>
  <si>
    <t>678-376-6800</t>
  </si>
  <si>
    <t>AEP</t>
  </si>
  <si>
    <t>Ponka City Utility Authority</t>
  </si>
  <si>
    <t>City of Bartlesville Water</t>
  </si>
  <si>
    <t>Decatur Utilites</t>
  </si>
  <si>
    <t>Lawrenceburg Municipal Utilities</t>
  </si>
  <si>
    <t>812-532-3500</t>
  </si>
  <si>
    <t>Town of Tarboro</t>
  </si>
  <si>
    <t>68-8026-001</t>
  </si>
  <si>
    <t>002436910</t>
  </si>
  <si>
    <t>Penelec</t>
  </si>
  <si>
    <t>28-92271-83003</t>
  </si>
  <si>
    <t>Somerset Township Municipal Authority</t>
  </si>
  <si>
    <t>814-445-5842</t>
  </si>
  <si>
    <t>City of Alcoa</t>
  </si>
  <si>
    <t>290-0686-02</t>
  </si>
  <si>
    <t>28-98383-63009</t>
  </si>
  <si>
    <t>290-0685-01</t>
  </si>
  <si>
    <t>Evergy Electric</t>
  </si>
  <si>
    <t>888-471-5275</t>
  </si>
  <si>
    <t>28-80375-93001</t>
  </si>
  <si>
    <t>WaterOne (water)</t>
  </si>
  <si>
    <t>913-895-1800</t>
  </si>
  <si>
    <t>Johnson County Wastewater (sewer)</t>
  </si>
  <si>
    <t>Memphis Light Gas &amp; Water</t>
  </si>
  <si>
    <t>0012997921187105</t>
  </si>
  <si>
    <t>29-31206-13004</t>
  </si>
  <si>
    <t>City of Millington</t>
  </si>
  <si>
    <t>003009105</t>
  </si>
  <si>
    <t>901-873-5701</t>
  </si>
  <si>
    <t>003009004</t>
  </si>
  <si>
    <t>Clinton Utilities Board</t>
  </si>
  <si>
    <t>237066-162036</t>
  </si>
  <si>
    <t>Anderson County Water Authority</t>
  </si>
  <si>
    <t>Met-Ed</t>
  </si>
  <si>
    <t>28-87669-73005</t>
  </si>
  <si>
    <t>The York Water Company</t>
  </si>
  <si>
    <t>304516-726068</t>
  </si>
  <si>
    <t>NYSEG</t>
  </si>
  <si>
    <t>800-572-1111</t>
  </si>
  <si>
    <t>City of Auburn</t>
  </si>
  <si>
    <t>54-0014325335</t>
  </si>
  <si>
    <t>City of Borger Utilities</t>
  </si>
  <si>
    <t>47-3191-00</t>
  </si>
  <si>
    <t>806-273-0918</t>
  </si>
  <si>
    <t>City of Borger Water Dept.</t>
  </si>
  <si>
    <t>79987-19491</t>
  </si>
  <si>
    <t>Manatee Co. Utilities</t>
  </si>
  <si>
    <t>356463-183761</t>
  </si>
  <si>
    <t>East Central Energy</t>
  </si>
  <si>
    <t>28-93027-13003</t>
  </si>
  <si>
    <t>City of Cambridge</t>
  </si>
  <si>
    <t>KU</t>
  </si>
  <si>
    <t>502-627-3313</t>
  </si>
  <si>
    <t>Somerset Utilities</t>
  </si>
  <si>
    <t>019-0279-01</t>
  </si>
  <si>
    <t>606-679-6366</t>
  </si>
  <si>
    <t>019-0278-01</t>
  </si>
  <si>
    <t>Connexus Energy</t>
  </si>
  <si>
    <t>763-323-2740</t>
  </si>
  <si>
    <t>29-39796-93006</t>
  </si>
  <si>
    <t>City Of Lino Lakes</t>
  </si>
  <si>
    <t>Greer CPW</t>
  </si>
  <si>
    <t>144-0165-12</t>
  </si>
  <si>
    <t>29-17769-43006</t>
  </si>
  <si>
    <t>0-2101-3514-1917</t>
  </si>
  <si>
    <t>28-72911-13006</t>
  </si>
  <si>
    <t>01-9613240-2117927-1</t>
  </si>
  <si>
    <t>Palmetto Utilities</t>
  </si>
  <si>
    <t>007100050104</t>
  </si>
  <si>
    <t>Appalachian Electric Cooperative</t>
  </si>
  <si>
    <t>9597962</t>
  </si>
  <si>
    <t>865-475-2032</t>
  </si>
  <si>
    <t>Jefferson City Water Department</t>
  </si>
  <si>
    <t>865-475-9071</t>
  </si>
  <si>
    <t>Carrol Electric</t>
  </si>
  <si>
    <t>1014750-001</t>
  </si>
  <si>
    <t>Rogers Water Utilities</t>
  </si>
  <si>
    <t>44-10824-00</t>
  </si>
  <si>
    <t>West Penn Power</t>
  </si>
  <si>
    <t>800-686-0021</t>
  </si>
  <si>
    <t>Pennsylvania American Water</t>
  </si>
  <si>
    <t>1-800-565-7292</t>
  </si>
  <si>
    <t>WASHINGTON JOINT AUTHORITY</t>
  </si>
  <si>
    <t xml:space="preserve">724-225-1010 </t>
  </si>
  <si>
    <t>256-535-1317</t>
  </si>
  <si>
    <t>29-19122-03002</t>
  </si>
  <si>
    <t>1353965-499322</t>
  </si>
  <si>
    <t>City of Shelby</t>
  </si>
  <si>
    <t>179850-03</t>
  </si>
  <si>
    <t>704-484-6866</t>
  </si>
  <si>
    <t>29-25039-53000</t>
  </si>
  <si>
    <t>Northwestern Energy</t>
  </si>
  <si>
    <t>City of Bozeman</t>
  </si>
  <si>
    <t>866-582-6345</t>
  </si>
  <si>
    <t>29-18364-73006</t>
  </si>
  <si>
    <t>Aqua North Carolina</t>
  </si>
  <si>
    <t>002830726-1546475</t>
  </si>
  <si>
    <t>Taylor County Rural Electric</t>
  </si>
  <si>
    <t>Campbellsville Water</t>
  </si>
  <si>
    <t>0016-07822-001</t>
  </si>
  <si>
    <t>0016-07821-001</t>
  </si>
  <si>
    <t>South Western Public Service</t>
  </si>
  <si>
    <t>800-750-2520</t>
  </si>
  <si>
    <t>City of Pampa-Water Dept</t>
  </si>
  <si>
    <t>First Energy/Mon Power</t>
  </si>
  <si>
    <t>110163642611</t>
  </si>
  <si>
    <t>800-686-0022</t>
  </si>
  <si>
    <t>29-24554-93000</t>
  </si>
  <si>
    <t>Parkersburg Utility Board</t>
  </si>
  <si>
    <t>Greeneville Light &amp; Power System</t>
  </si>
  <si>
    <t>423-636-6200</t>
  </si>
  <si>
    <t>Greeneville Water Commission</t>
  </si>
  <si>
    <t>423-638-3148</t>
  </si>
  <si>
    <t>City of Salina Water Dept.</t>
  </si>
  <si>
    <t>157671-29202</t>
  </si>
  <si>
    <t>Greenville Utilities Commision</t>
  </si>
  <si>
    <t>1837379560</t>
  </si>
  <si>
    <t>252-752-7166</t>
  </si>
  <si>
    <t>3-0609-0013036</t>
  </si>
  <si>
    <t>Greenville Utilities Commission</t>
  </si>
  <si>
    <t>252-757-7166</t>
  </si>
  <si>
    <t>City of Washington Public Works</t>
  </si>
  <si>
    <t>48-2720000-013</t>
  </si>
  <si>
    <t>252-975-9332</t>
  </si>
  <si>
    <t>A910223980</t>
  </si>
  <si>
    <t>960-255-437-3-5</t>
  </si>
  <si>
    <t>3-0070-0127403</t>
  </si>
  <si>
    <t>City of Longview - Water Utilities</t>
  </si>
  <si>
    <t>30956508-12</t>
  </si>
  <si>
    <t>30956507-12</t>
  </si>
  <si>
    <t>WREC</t>
  </si>
  <si>
    <t>352-567-5133</t>
  </si>
  <si>
    <t>813-235-6189</t>
  </si>
  <si>
    <t>Lewisburg Electric System</t>
  </si>
  <si>
    <t>28-32727-13008</t>
  </si>
  <si>
    <t>Lewisburg Water &amp; Wastewater</t>
  </si>
  <si>
    <t>012-03836-02</t>
  </si>
  <si>
    <t>LG&amp;E</t>
  </si>
  <si>
    <t>29-42908-03004</t>
  </si>
  <si>
    <t>Winchester Municipal Utilities</t>
  </si>
  <si>
    <t>18-03585-00</t>
  </si>
  <si>
    <t>Spend Category</t>
  </si>
  <si>
    <t>TWA58004</t>
  </si>
  <si>
    <t>TWA58005</t>
  </si>
  <si>
    <t>TWA58006</t>
  </si>
  <si>
    <t>TWA55010</t>
  </si>
  <si>
    <t>TWA55011</t>
  </si>
  <si>
    <t>TWA55020</t>
  </si>
  <si>
    <t>TWA55012</t>
  </si>
  <si>
    <t>TWA55013</t>
  </si>
  <si>
    <t>TWA55027</t>
  </si>
  <si>
    <t>TWA55024</t>
  </si>
  <si>
    <t>TWA55030</t>
  </si>
  <si>
    <t>TWA55034</t>
  </si>
  <si>
    <t>TWA55038</t>
  </si>
  <si>
    <t>TWA55032</t>
  </si>
  <si>
    <t>TWA55015</t>
  </si>
  <si>
    <t>TWA55039</t>
  </si>
  <si>
    <t>TWA55062</t>
  </si>
  <si>
    <t>TWA55014</t>
  </si>
  <si>
    <t>TWA55061</t>
  </si>
  <si>
    <t>TWA55040</t>
  </si>
  <si>
    <t>TWA55060</t>
  </si>
  <si>
    <t>TWA55048</t>
  </si>
  <si>
    <t>(blank)</t>
  </si>
  <si>
    <t>TWA58000</t>
  </si>
  <si>
    <t>TWA58003</t>
  </si>
  <si>
    <t>TWA55041</t>
  </si>
  <si>
    <t>TWA55025</t>
  </si>
  <si>
    <t>TWA55042</t>
  </si>
  <si>
    <t>TWA55050</t>
  </si>
  <si>
    <t>TWA55035</t>
  </si>
  <si>
    <t>TWA55026</t>
  </si>
  <si>
    <t>TWA55017</t>
  </si>
  <si>
    <t>TWA55036</t>
  </si>
  <si>
    <t>TWA55037</t>
  </si>
  <si>
    <t>TWA55071</t>
  </si>
  <si>
    <t>TWA55070</t>
  </si>
  <si>
    <t>TWA55018</t>
  </si>
  <si>
    <t>TWA55023</t>
  </si>
  <si>
    <t>TWA55043</t>
  </si>
  <si>
    <t>TWA58001</t>
  </si>
  <si>
    <t>TWA55091</t>
  </si>
  <si>
    <t>TWA58007</t>
  </si>
  <si>
    <t>TWA58002</t>
  </si>
  <si>
    <t>TWA55016</t>
  </si>
  <si>
    <t>TWA55028</t>
  </si>
  <si>
    <t>TWA55021</t>
  </si>
  <si>
    <t>TWA55052</t>
  </si>
  <si>
    <t>TWA55019</t>
  </si>
  <si>
    <t>TWA55044</t>
  </si>
  <si>
    <t>TWA55051</t>
  </si>
  <si>
    <t>TWA55045</t>
  </si>
  <si>
    <t>TWA55090</t>
  </si>
  <si>
    <t>TWA55094</t>
  </si>
  <si>
    <t>TWA55053</t>
  </si>
  <si>
    <t>TWA58008</t>
  </si>
  <si>
    <t>TWA55031</t>
  </si>
  <si>
    <t>TWA55022</t>
  </si>
  <si>
    <t>TWA77001</t>
  </si>
  <si>
    <t>TWA55073</t>
  </si>
  <si>
    <t>TWA58009</t>
  </si>
  <si>
    <t>TWA77002</t>
  </si>
  <si>
    <t>TWA77004</t>
  </si>
  <si>
    <t>TWA77007</t>
  </si>
  <si>
    <t>TWA77006</t>
  </si>
  <si>
    <t>TWA77003</t>
  </si>
  <si>
    <t>TWA55093</t>
  </si>
  <si>
    <t>TWA55092</t>
  </si>
  <si>
    <t>TWA77005</t>
  </si>
  <si>
    <t>TWA77008</t>
  </si>
  <si>
    <t>TWA77009</t>
  </si>
  <si>
    <t>TWA77014</t>
  </si>
  <si>
    <t>TWA77015</t>
  </si>
  <si>
    <t>TWA77031</t>
  </si>
  <si>
    <t>TWA77010</t>
  </si>
  <si>
    <t>TWA77017</t>
  </si>
  <si>
    <t>TWA77016</t>
  </si>
  <si>
    <t>TWA77011</t>
  </si>
  <si>
    <t>TWA77025</t>
  </si>
  <si>
    <t>TWA77026</t>
  </si>
  <si>
    <t>TWA77022</t>
  </si>
  <si>
    <t>S-000072244</t>
  </si>
  <si>
    <t>S-000072247</t>
  </si>
  <si>
    <t>TWA55095</t>
  </si>
  <si>
    <t>TWA77023</t>
  </si>
  <si>
    <t>TWA77018</t>
  </si>
  <si>
    <t>TWA77021</t>
  </si>
  <si>
    <t>S-000072340</t>
  </si>
  <si>
    <t>S-000072245</t>
  </si>
  <si>
    <t>S-000072246</t>
  </si>
  <si>
    <t>TWA77019</t>
  </si>
  <si>
    <t>TWA77029</t>
  </si>
  <si>
    <t>S-000072248</t>
  </si>
  <si>
    <t>S-000072259</t>
  </si>
  <si>
    <t>TWA77028</t>
  </si>
  <si>
    <t>TWA77046</t>
  </si>
  <si>
    <t>TWA77047</t>
  </si>
  <si>
    <t>TWA77048</t>
  </si>
  <si>
    <t>TWA77052</t>
  </si>
  <si>
    <t>TWA77049</t>
  </si>
  <si>
    <t>TWA77053</t>
  </si>
  <si>
    <t>TWA77054</t>
  </si>
  <si>
    <t>Remodel</t>
  </si>
  <si>
    <t>(Blank)</t>
  </si>
  <si>
    <t>TWA77055</t>
  </si>
  <si>
    <t>TWA77051</t>
  </si>
  <si>
    <t>S-000072261</t>
  </si>
  <si>
    <t>S-000070318</t>
  </si>
  <si>
    <t>TWA77027</t>
  </si>
  <si>
    <t>TWA77033</t>
  </si>
  <si>
    <t>S-000072256</t>
  </si>
  <si>
    <t>TWA77057</t>
  </si>
  <si>
    <t>S-000070319</t>
  </si>
  <si>
    <t>S-000072258</t>
  </si>
  <si>
    <t>S-000072251</t>
  </si>
  <si>
    <t>S-000072399</t>
  </si>
  <si>
    <t>S-000072413</t>
  </si>
  <si>
    <t>S-000072643</t>
  </si>
  <si>
    <t>S-000072398</t>
  </si>
  <si>
    <t>S-000072400</t>
  </si>
  <si>
    <t>S-000072254</t>
  </si>
  <si>
    <t>S-000074091</t>
  </si>
  <si>
    <t>S-000075385</t>
  </si>
  <si>
    <t>S-000075162</t>
  </si>
  <si>
    <t>S-000072411</t>
  </si>
  <si>
    <t>S-000072410</t>
  </si>
  <si>
    <t>S-000072401</t>
  </si>
  <si>
    <t>S-000072260</t>
  </si>
  <si>
    <t>S-000072250</t>
  </si>
  <si>
    <t>S-000072255</t>
  </si>
  <si>
    <t>S-000072257</t>
  </si>
  <si>
    <t>TWA77058</t>
  </si>
  <si>
    <t>S-000072252</t>
  </si>
  <si>
    <t>S-000072396</t>
  </si>
  <si>
    <t>S-000072641</t>
  </si>
  <si>
    <t>S-000072412</t>
  </si>
  <si>
    <t>S-000072815</t>
  </si>
  <si>
    <t>S-000072816</t>
  </si>
  <si>
    <t>S-000075177</t>
  </si>
  <si>
    <t>S-000072640</t>
  </si>
  <si>
    <t>S-000072814</t>
  </si>
  <si>
    <t>S-000072403</t>
  </si>
  <si>
    <t>S-000072646</t>
  </si>
  <si>
    <t>S-000072414</t>
  </si>
  <si>
    <t>S-000075187</t>
  </si>
  <si>
    <t>S-000072402</t>
  </si>
  <si>
    <t>S-000072812</t>
  </si>
  <si>
    <t>S-000072817</t>
  </si>
  <si>
    <t>S-000073782</t>
  </si>
  <si>
    <t>S-000074093</t>
  </si>
  <si>
    <t>S-000073783</t>
  </si>
  <si>
    <t>S-000072645</t>
  </si>
  <si>
    <t>S-000072644</t>
  </si>
  <si>
    <t>S-000075182</t>
  </si>
  <si>
    <t>S-000075169</t>
  </si>
  <si>
    <t>S-000075178</t>
  </si>
  <si>
    <t>S-000072813</t>
  </si>
  <si>
    <t>S-000074094</t>
  </si>
  <si>
    <t>S-000074092</t>
  </si>
  <si>
    <t>S-000075176</t>
  </si>
  <si>
    <t>S-000075175</t>
  </si>
  <si>
    <t>S-000075170</t>
  </si>
  <si>
    <t>S-000075171</t>
  </si>
  <si>
    <t>S-000075184</t>
  </si>
  <si>
    <t>S-000072397</t>
  </si>
  <si>
    <t>S-000075185</t>
  </si>
  <si>
    <t>S-000075186</t>
  </si>
  <si>
    <t>S-000075173</t>
  </si>
  <si>
    <t>S-000075179</t>
  </si>
  <si>
    <t>S-000075384</t>
  </si>
  <si>
    <t>S-000075183</t>
  </si>
  <si>
    <t>S-000075391</t>
  </si>
  <si>
    <t>S-000075174</t>
  </si>
  <si>
    <t>S-000075181</t>
  </si>
  <si>
    <t>S-000075168</t>
  </si>
  <si>
    <t>S-000076301</t>
  </si>
  <si>
    <t>S-000075166</t>
  </si>
  <si>
    <t>S-000075172</t>
  </si>
  <si>
    <t>S-000075386</t>
  </si>
  <si>
    <t>S-000075165</t>
  </si>
  <si>
    <t>S-000075897</t>
  </si>
  <si>
    <t>S-000073781</t>
  </si>
  <si>
    <t>S-000075167</t>
  </si>
  <si>
    <t>S-000075395</t>
  </si>
  <si>
    <t>S-000076282</t>
  </si>
  <si>
    <t>S-000076303</t>
  </si>
  <si>
    <t>S-000075394</t>
  </si>
  <si>
    <t>S-000075163</t>
  </si>
  <si>
    <t>S-000075190</t>
  </si>
  <si>
    <t>S-000075898</t>
  </si>
  <si>
    <t>S-000076281</t>
  </si>
  <si>
    <t>S-000075900</t>
  </si>
  <si>
    <t>S-000075402</t>
  </si>
  <si>
    <t>S-000076292</t>
  </si>
  <si>
    <t>S-000075896</t>
  </si>
  <si>
    <t>S-000076288</t>
  </si>
  <si>
    <t>TWA88037</t>
  </si>
  <si>
    <t>TWA00087</t>
  </si>
  <si>
    <t>TWA11056</t>
  </si>
  <si>
    <t>S-000075390</t>
  </si>
  <si>
    <t>TWA00069</t>
  </si>
  <si>
    <t>S-000076296</t>
  </si>
  <si>
    <t>TWA11071</t>
  </si>
  <si>
    <t>S-000075398</t>
  </si>
  <si>
    <t>S-000075895</t>
  </si>
  <si>
    <t>TWA88039</t>
  </si>
  <si>
    <t>S-000074095</t>
  </si>
  <si>
    <t>Grand Total</t>
  </si>
  <si>
    <t>Name</t>
  </si>
  <si>
    <t>Date opened</t>
  </si>
  <si>
    <t>Wells Fargo E Code</t>
  </si>
  <si>
    <t>Construction Code</t>
  </si>
  <si>
    <t>Site Code (DRB)</t>
  </si>
  <si>
    <t>DRB</t>
  </si>
  <si>
    <t>Street</t>
  </si>
  <si>
    <t>City</t>
  </si>
  <si>
    <t>State</t>
  </si>
  <si>
    <t>Zipcode</t>
  </si>
  <si>
    <t>E002</t>
  </si>
  <si>
    <t>C00002</t>
  </si>
  <si>
    <t>Thomaston</t>
  </si>
  <si>
    <t>607 A N. Church Street</t>
  </si>
  <si>
    <t>GA</t>
  </si>
  <si>
    <t>E001</t>
  </si>
  <si>
    <t>C00001</t>
  </si>
  <si>
    <t>TIDLGA-SB4</t>
  </si>
  <si>
    <t>2500 Candler Road</t>
  </si>
  <si>
    <t>Decatur</t>
  </si>
  <si>
    <t>E003</t>
  </si>
  <si>
    <t>C00003</t>
  </si>
  <si>
    <t>Morrow</t>
  </si>
  <si>
    <t>6163 Jonesboro Road</t>
  </si>
  <si>
    <t>E004</t>
  </si>
  <si>
    <t>C00004</t>
  </si>
  <si>
    <t>TIDLGA-S10</t>
  </si>
  <si>
    <t>Milledgeville</t>
  </si>
  <si>
    <t>1885 N. Columbia St.</t>
  </si>
  <si>
    <t>E005</t>
  </si>
  <si>
    <t>C00005</t>
  </si>
  <si>
    <t>TIDLGA-S11</t>
  </si>
  <si>
    <t>2139 W. Palmetto St.</t>
  </si>
  <si>
    <t>Florence</t>
  </si>
  <si>
    <t>SC</t>
  </si>
  <si>
    <t>29501</t>
  </si>
  <si>
    <t>E006</t>
  </si>
  <si>
    <t>C00006</t>
  </si>
  <si>
    <t>TIDLGA-S20</t>
  </si>
  <si>
    <t>Warner Robins</t>
  </si>
  <si>
    <t>1310 S. Houston Lake Rd.</t>
  </si>
  <si>
    <t>Kathleen</t>
  </si>
  <si>
    <t>31047</t>
  </si>
  <si>
    <t>E007</t>
  </si>
  <si>
    <t>C00007</t>
  </si>
  <si>
    <t>TIDLGA-S12</t>
  </si>
  <si>
    <t>201 Grandview Dr.</t>
  </si>
  <si>
    <t>Summerville</t>
  </si>
  <si>
    <t>29483</t>
  </si>
  <si>
    <t>E008</t>
  </si>
  <si>
    <t>C00008</t>
  </si>
  <si>
    <t>TIDLGA-S13</t>
  </si>
  <si>
    <t>1501 S. Irby St.</t>
  </si>
  <si>
    <t>29505</t>
  </si>
  <si>
    <t>E010</t>
  </si>
  <si>
    <t>C00010</t>
  </si>
  <si>
    <t>TIDLGA-S24</t>
  </si>
  <si>
    <t>Sumter</t>
  </si>
  <si>
    <t>2530 Broad St.</t>
  </si>
  <si>
    <t>29150</t>
  </si>
  <si>
    <t>E009</t>
  </si>
  <si>
    <t>C00009</t>
  </si>
  <si>
    <t>TIDLGA-S27</t>
  </si>
  <si>
    <t>5040 E. Hwy 34</t>
  </si>
  <si>
    <t>Sharpsburg</t>
  </si>
  <si>
    <t>30277</t>
  </si>
  <si>
    <t>E011</t>
  </si>
  <si>
    <t>C00011</t>
  </si>
  <si>
    <t>TIDLGA-S30</t>
  </si>
  <si>
    <t>McDonough</t>
  </si>
  <si>
    <t>42 Hwy 81 West</t>
  </si>
  <si>
    <t>30253</t>
  </si>
  <si>
    <t>E012</t>
  </si>
  <si>
    <t>C00012</t>
  </si>
  <si>
    <t>TIDLGA-S34</t>
  </si>
  <si>
    <t>Rocky Mount</t>
  </si>
  <si>
    <t>1615 Benvenue Rd.</t>
  </si>
  <si>
    <t>NC</t>
  </si>
  <si>
    <t>27804</t>
  </si>
  <si>
    <t>E013</t>
  </si>
  <si>
    <t>C00013</t>
  </si>
  <si>
    <t>TIDLGA-S38</t>
  </si>
  <si>
    <t>2841 Washington Rd.</t>
  </si>
  <si>
    <t>Augusta</t>
  </si>
  <si>
    <t>30909</t>
  </si>
  <si>
    <t>E014</t>
  </si>
  <si>
    <t>C00014</t>
  </si>
  <si>
    <t>TIDLGA-S32</t>
  </si>
  <si>
    <t>Elizabeth City</t>
  </si>
  <si>
    <t>3880 Patrick Way</t>
  </si>
  <si>
    <t>27909</t>
  </si>
  <si>
    <t>E015</t>
  </si>
  <si>
    <t>C00015</t>
  </si>
  <si>
    <t>TIDLGA-S15</t>
  </si>
  <si>
    <t>Dacula</t>
  </si>
  <si>
    <t>3585 Braselton Hwy</t>
  </si>
  <si>
    <t>30019</t>
  </si>
  <si>
    <t>E016</t>
  </si>
  <si>
    <t>C00016</t>
  </si>
  <si>
    <t>TIDLGA-S39</t>
  </si>
  <si>
    <t>Evans</t>
  </si>
  <si>
    <t>512 N. Belair Rd.</t>
  </si>
  <si>
    <t>30809</t>
  </si>
  <si>
    <t>E017</t>
  </si>
  <si>
    <t>C00017</t>
  </si>
  <si>
    <t>TIDLGA-S62</t>
  </si>
  <si>
    <t>Kernersville</t>
  </si>
  <si>
    <t>1121 S. Main Street</t>
  </si>
  <si>
    <t>27284</t>
  </si>
  <si>
    <t>E018</t>
  </si>
  <si>
    <t>C00018</t>
  </si>
  <si>
    <t>TIDLGA-S14</t>
  </si>
  <si>
    <t>Beaufort</t>
  </si>
  <si>
    <t>9 Sam's Point Rd.</t>
  </si>
  <si>
    <t>29907</t>
  </si>
  <si>
    <t>E019</t>
  </si>
  <si>
    <t>C00019</t>
  </si>
  <si>
    <t>TIDLGA-S61</t>
  </si>
  <si>
    <t>High Point</t>
  </si>
  <si>
    <t>3898 Brian Jordan Place</t>
  </si>
  <si>
    <t>27265</t>
  </si>
  <si>
    <t>E020</t>
  </si>
  <si>
    <t>C00020</t>
  </si>
  <si>
    <t>TIDLGA-S40</t>
  </si>
  <si>
    <t>Conway</t>
  </si>
  <si>
    <t>2595 US Hwy 501 East OR 2595 Edward E Burroughs Hwy</t>
  </si>
  <si>
    <t>29526</t>
  </si>
  <si>
    <t>E021</t>
  </si>
  <si>
    <t>C00021</t>
  </si>
  <si>
    <t>TIDLGA-S60</t>
  </si>
  <si>
    <t>3745 Battleground Ave</t>
  </si>
  <si>
    <t>Greensboro</t>
  </si>
  <si>
    <t>27410</t>
  </si>
  <si>
    <t>E022</t>
  </si>
  <si>
    <t>C00022</t>
  </si>
  <si>
    <t>TIDLGA-S48</t>
  </si>
  <si>
    <t>Newnan</t>
  </si>
  <si>
    <t>530 Bullsboro Drive</t>
  </si>
  <si>
    <t>30265</t>
  </si>
  <si>
    <t>E023</t>
  </si>
  <si>
    <t>C00023</t>
  </si>
  <si>
    <t>TIDLGA-SB0</t>
  </si>
  <si>
    <t>750 N Glynn St.</t>
  </si>
  <si>
    <t>Fayetteville</t>
  </si>
  <si>
    <t>30214</t>
  </si>
  <si>
    <t>E025</t>
  </si>
  <si>
    <t>C00025</t>
  </si>
  <si>
    <t>TIDLGA-S41</t>
  </si>
  <si>
    <t>Hinesville</t>
  </si>
  <si>
    <t>897 W Oglethorpe Hwy</t>
  </si>
  <si>
    <t>31313</t>
  </si>
  <si>
    <t>E027</t>
  </si>
  <si>
    <t>C00027</t>
  </si>
  <si>
    <t>TIDLGA-S42</t>
  </si>
  <si>
    <t>Dublin</t>
  </si>
  <si>
    <t>2105B Veterans Blvd.</t>
  </si>
  <si>
    <t>31021</t>
  </si>
  <si>
    <t>E026</t>
  </si>
  <si>
    <t>C00026</t>
  </si>
  <si>
    <t>TIDLGA-S25</t>
  </si>
  <si>
    <t>Moncks Corner</t>
  </si>
  <si>
    <t>417 N. Hwy 52</t>
  </si>
  <si>
    <t>29461</t>
  </si>
  <si>
    <t>E029</t>
  </si>
  <si>
    <t>C00029</t>
  </si>
  <si>
    <t>TIDLGA-S35</t>
  </si>
  <si>
    <t>Apex</t>
  </si>
  <si>
    <t>1950 Lake Pine Dr</t>
  </si>
  <si>
    <t>27502</t>
  </si>
  <si>
    <t>E028</t>
  </si>
  <si>
    <t>C00028</t>
  </si>
  <si>
    <t>TIDLGA-S50</t>
  </si>
  <si>
    <t>Raytown</t>
  </si>
  <si>
    <t>10001 E State Route 350</t>
  </si>
  <si>
    <t>MO</t>
  </si>
  <si>
    <t>64138</t>
  </si>
  <si>
    <t>E030</t>
  </si>
  <si>
    <t>C00030</t>
  </si>
  <si>
    <t>TIDLGA-S26</t>
  </si>
  <si>
    <t>1185 Research Center Dr SW</t>
  </si>
  <si>
    <t>Atlanta</t>
  </si>
  <si>
    <t>30331</t>
  </si>
  <si>
    <t>E024</t>
  </si>
  <si>
    <t>C00024</t>
  </si>
  <si>
    <t>TIDLGA-SB3</t>
  </si>
  <si>
    <t>Moultrie</t>
  </si>
  <si>
    <t>490 Hampton Way</t>
  </si>
  <si>
    <t>31788</t>
  </si>
  <si>
    <t>E032</t>
  </si>
  <si>
    <t>C00032</t>
  </si>
  <si>
    <t>TIDLGA-S36</t>
  </si>
  <si>
    <t>Camden</t>
  </si>
  <si>
    <t>2239 West Dekalb St</t>
  </si>
  <si>
    <t>29020</t>
  </si>
  <si>
    <t>E033</t>
  </si>
  <si>
    <t>C00033</t>
  </si>
  <si>
    <t>TIDLGA-S37</t>
  </si>
  <si>
    <t>1403 N. Sandhills Blvd.</t>
  </si>
  <si>
    <t>Aberdeen</t>
  </si>
  <si>
    <t>28315</t>
  </si>
  <si>
    <t>E036</t>
  </si>
  <si>
    <t>C00036</t>
  </si>
  <si>
    <t>TIDLGA-S18</t>
  </si>
  <si>
    <t>4250 Miller Rd</t>
  </si>
  <si>
    <t>Columbus</t>
  </si>
  <si>
    <t>31909</t>
  </si>
  <si>
    <t>E031</t>
  </si>
  <si>
    <t>C00031</t>
  </si>
  <si>
    <t>TIDLGA-S17</t>
  </si>
  <si>
    <t>7920 Veterans Pkwy</t>
  </si>
  <si>
    <t>E038</t>
  </si>
  <si>
    <t>C00038</t>
  </si>
  <si>
    <t>TIDLGA-S43</t>
  </si>
  <si>
    <t>Kennesaw</t>
  </si>
  <si>
    <t>3915 Jiles Way</t>
  </si>
  <si>
    <t>30144</t>
  </si>
  <si>
    <t>E042</t>
  </si>
  <si>
    <t>C00041</t>
  </si>
  <si>
    <t>TIDLGA-SB2</t>
  </si>
  <si>
    <t>425 Grayson Hwy</t>
  </si>
  <si>
    <t>Lawrenceville</t>
  </si>
  <si>
    <t>30046</t>
  </si>
  <si>
    <t>E044</t>
  </si>
  <si>
    <t>C00043</t>
  </si>
  <si>
    <t>TIDLGA-S28</t>
  </si>
  <si>
    <t>1005 Lake Joy Rd</t>
  </si>
  <si>
    <t>31088</t>
  </si>
  <si>
    <t>E041</t>
  </si>
  <si>
    <t>C00040</t>
  </si>
  <si>
    <t>TIDLGA-SB7</t>
  </si>
  <si>
    <t>Hoover</t>
  </si>
  <si>
    <t>2851 John Hawkins Pkwy</t>
  </si>
  <si>
    <t>AL</t>
  </si>
  <si>
    <t>35244</t>
  </si>
  <si>
    <t>E043</t>
  </si>
  <si>
    <t>C00042</t>
  </si>
  <si>
    <t>TIDLGA-S16</t>
  </si>
  <si>
    <t>11540 Pearland Pkwy</t>
  </si>
  <si>
    <t>Houston</t>
  </si>
  <si>
    <t>TX</t>
  </si>
  <si>
    <t>77089</t>
  </si>
  <si>
    <t>E039</t>
  </si>
  <si>
    <t>C00039</t>
  </si>
  <si>
    <t>TIDLGA-SB1</t>
  </si>
  <si>
    <t>Lenoir</t>
  </si>
  <si>
    <t>142 Wilkesboro Blvd NE</t>
  </si>
  <si>
    <t>28645</t>
  </si>
  <si>
    <t>E045</t>
  </si>
  <si>
    <t>C00044</t>
  </si>
  <si>
    <t>TIDLGA-S21</t>
  </si>
  <si>
    <t>2707 Watson Blvd</t>
  </si>
  <si>
    <t>31093</t>
  </si>
  <si>
    <t>E040</t>
  </si>
  <si>
    <t>C00078</t>
  </si>
  <si>
    <t>TIDLGA-S91</t>
  </si>
  <si>
    <t>Pace</t>
  </si>
  <si>
    <t>4976 US HWY 90</t>
  </si>
  <si>
    <t>FL</t>
  </si>
  <si>
    <t>32571</t>
  </si>
  <si>
    <t>E035</t>
  </si>
  <si>
    <t>C00035</t>
  </si>
  <si>
    <t>TIDLGA-S70</t>
  </si>
  <si>
    <t>1255 Powder Springs St</t>
  </si>
  <si>
    <t>Marietta</t>
  </si>
  <si>
    <t>30064</t>
  </si>
  <si>
    <t>E037</t>
  </si>
  <si>
    <t>C00037</t>
  </si>
  <si>
    <t>TIDLGA-S23</t>
  </si>
  <si>
    <t>Lutz</t>
  </si>
  <si>
    <t>3893 Atmore Grove Drive</t>
  </si>
  <si>
    <t>33548</t>
  </si>
  <si>
    <t>E046</t>
  </si>
  <si>
    <t>C00045</t>
  </si>
  <si>
    <t>TIDLGA-S52</t>
  </si>
  <si>
    <t>Overland Park</t>
  </si>
  <si>
    <t>8710 Nieman Road</t>
  </si>
  <si>
    <t>KS</t>
  </si>
  <si>
    <t>66214</t>
  </si>
  <si>
    <t>E048</t>
  </si>
  <si>
    <t>C00047</t>
  </si>
  <si>
    <t>TIDLGA-S44</t>
  </si>
  <si>
    <t>6700 Peake Rd</t>
  </si>
  <si>
    <t>Macon</t>
  </si>
  <si>
    <t>31210</t>
  </si>
  <si>
    <t>E051</t>
  </si>
  <si>
    <t>C00076</t>
  </si>
  <si>
    <t>TIDLGA-S90</t>
  </si>
  <si>
    <t>1564 Holcomb Bridge Rd</t>
  </si>
  <si>
    <t>Roswell</t>
  </si>
  <si>
    <t>30076</t>
  </si>
  <si>
    <t>E050</t>
  </si>
  <si>
    <t>C00049</t>
  </si>
  <si>
    <t>TIDLGA-S45</t>
  </si>
  <si>
    <t>Douglas</t>
  </si>
  <si>
    <t>1380 Bowens Mill Rd SW</t>
  </si>
  <si>
    <t>31533</t>
  </si>
  <si>
    <t>E034</t>
  </si>
  <si>
    <t>C00034</t>
  </si>
  <si>
    <t>TIDLGA-S71</t>
  </si>
  <si>
    <t>1505 Roswell Rd.</t>
  </si>
  <si>
    <t>30062</t>
  </si>
  <si>
    <t>E049</t>
  </si>
  <si>
    <t>C00048</t>
  </si>
  <si>
    <t>TIDLGA-S51</t>
  </si>
  <si>
    <t>Prairie Village</t>
  </si>
  <si>
    <t>7930 State Line Rd.</t>
  </si>
  <si>
    <t>66208</t>
  </si>
  <si>
    <t>E052</t>
  </si>
  <si>
    <t>C00077</t>
  </si>
  <si>
    <t>TIDLGA-S94</t>
  </si>
  <si>
    <t>Oldsmar</t>
  </si>
  <si>
    <t>3500 Tampa Road</t>
  </si>
  <si>
    <t>34677</t>
  </si>
  <si>
    <t>E053</t>
  </si>
  <si>
    <t>C00050</t>
  </si>
  <si>
    <t>TIDLGA-S53</t>
  </si>
  <si>
    <t>5035 NE Antioch Rd</t>
  </si>
  <si>
    <t>Kansas City</t>
  </si>
  <si>
    <t>64119</t>
  </si>
  <si>
    <t>E054</t>
  </si>
  <si>
    <t>C00051</t>
  </si>
  <si>
    <t>TIDLGA-SB8</t>
  </si>
  <si>
    <t>3144 Canton Rd</t>
  </si>
  <si>
    <t>30066</t>
  </si>
  <si>
    <t>E055</t>
  </si>
  <si>
    <t>C00052</t>
  </si>
  <si>
    <t>TIDLGA-S31</t>
  </si>
  <si>
    <t>3665 Black &amp; Decker Rd. Fayetteville, NC 28306</t>
  </si>
  <si>
    <t>28306</t>
  </si>
  <si>
    <t>E056</t>
  </si>
  <si>
    <t>C00053</t>
  </si>
  <si>
    <t>TIDLGA-S22</t>
  </si>
  <si>
    <t>3543 St. Matthews Rd</t>
  </si>
  <si>
    <t>Orangeburg</t>
  </si>
  <si>
    <t>29118</t>
  </si>
  <si>
    <t>E058</t>
  </si>
  <si>
    <t>C00055</t>
  </si>
  <si>
    <t>TIDLGA-S73</t>
  </si>
  <si>
    <t>4915 Lanier Islands Pkwy</t>
  </si>
  <si>
    <t>Buford</t>
  </si>
  <si>
    <t>30518</t>
  </si>
  <si>
    <t>E059</t>
  </si>
  <si>
    <t>C00056</t>
  </si>
  <si>
    <t>TIDLGA-SB9</t>
  </si>
  <si>
    <t>Albemarle</t>
  </si>
  <si>
    <t>1825 E Main St</t>
  </si>
  <si>
    <t>28001</t>
  </si>
  <si>
    <t>E057</t>
  </si>
  <si>
    <t>C00054</t>
  </si>
  <si>
    <t>TIDLGA-T01</t>
  </si>
  <si>
    <t>Ocean Springs</t>
  </si>
  <si>
    <t>2910 Bienville Blvd.</t>
  </si>
  <si>
    <t>MS</t>
  </si>
  <si>
    <t>39564</t>
  </si>
  <si>
    <t>E047</t>
  </si>
  <si>
    <t>C00046</t>
  </si>
  <si>
    <t>TIDLGA-S19</t>
  </si>
  <si>
    <t>4054 Falcon Landing Blvd</t>
  </si>
  <si>
    <t>Katy</t>
  </si>
  <si>
    <t>77494</t>
  </si>
  <si>
    <t>E060</t>
  </si>
  <si>
    <t>C00057</t>
  </si>
  <si>
    <t>TIDLGA-T02</t>
  </si>
  <si>
    <t>Guntersville</t>
  </si>
  <si>
    <t>11458 US Hwy 431</t>
  </si>
  <si>
    <t>35976</t>
  </si>
  <si>
    <t>E061</t>
  </si>
  <si>
    <t>C00064</t>
  </si>
  <si>
    <t>TIDLGA-T04</t>
  </si>
  <si>
    <t>Blue Springs</t>
  </si>
  <si>
    <t>727 US-40 HWY</t>
  </si>
  <si>
    <t>64015</t>
  </si>
  <si>
    <t>E066</t>
  </si>
  <si>
    <t>C00079</t>
  </si>
  <si>
    <t>TIDLGA-S92</t>
  </si>
  <si>
    <t>2209 Sun Vista Drive</t>
  </si>
  <si>
    <t>33559</t>
  </si>
  <si>
    <t>E065</t>
  </si>
  <si>
    <t>C00080</t>
  </si>
  <si>
    <t>TIDLGA-S93</t>
  </si>
  <si>
    <t>Foley</t>
  </si>
  <si>
    <t>2550 S McKenzie Street</t>
  </si>
  <si>
    <t>36535</t>
  </si>
  <si>
    <t>E064</t>
  </si>
  <si>
    <t>C00058</t>
  </si>
  <si>
    <t>TIDLGA-T03</t>
  </si>
  <si>
    <t>4283 Salem Rd</t>
  </si>
  <si>
    <t>Covington</t>
  </si>
  <si>
    <t>30016</t>
  </si>
  <si>
    <t>E068</t>
  </si>
  <si>
    <t>C00067</t>
  </si>
  <si>
    <t>TIDLGA-T08</t>
  </si>
  <si>
    <t>Nacogdoches</t>
  </si>
  <si>
    <t>3103 North Street</t>
  </si>
  <si>
    <t>75965</t>
  </si>
  <si>
    <t>E063</t>
  </si>
  <si>
    <t>C00063</t>
  </si>
  <si>
    <t>TIDLGA-T06</t>
  </si>
  <si>
    <t>Rapid City</t>
  </si>
  <si>
    <t>1105 E North St.</t>
  </si>
  <si>
    <t>SD</t>
  </si>
  <si>
    <t>57701</t>
  </si>
  <si>
    <t>E069</t>
  </si>
  <si>
    <t>C00068</t>
  </si>
  <si>
    <t>TIDLGA-T09</t>
  </si>
  <si>
    <t>Gloucester</t>
  </si>
  <si>
    <t>7027 George Washington Memorial Hwy</t>
  </si>
  <si>
    <t>VA</t>
  </si>
  <si>
    <t>23061</t>
  </si>
  <si>
    <t>E067</t>
  </si>
  <si>
    <t>C00066</t>
  </si>
  <si>
    <t>TIDLGA-T05</t>
  </si>
  <si>
    <t>Mission</t>
  </si>
  <si>
    <t>6501 Johnson Dr</t>
  </si>
  <si>
    <t>66202</t>
  </si>
  <si>
    <t>E106</t>
  </si>
  <si>
    <t>C00081</t>
  </si>
  <si>
    <t>TIDLGA-S95</t>
  </si>
  <si>
    <t>Ocala</t>
  </si>
  <si>
    <t>3209 SW College Rd</t>
  </si>
  <si>
    <t>34474</t>
  </si>
  <si>
    <t>E062</t>
  </si>
  <si>
    <t>C00065</t>
  </si>
  <si>
    <t>TIDLGA-T07</t>
  </si>
  <si>
    <t>10760 Parallel Pkwy</t>
  </si>
  <si>
    <t>66109</t>
  </si>
  <si>
    <t>E073</t>
  </si>
  <si>
    <t>C00071</t>
  </si>
  <si>
    <t>TIDLGA-T10</t>
  </si>
  <si>
    <t>2008 Cornhusker Rd.</t>
  </si>
  <si>
    <t>Bellevue</t>
  </si>
  <si>
    <t>NE</t>
  </si>
  <si>
    <t>68123</t>
  </si>
  <si>
    <t>E071</t>
  </si>
  <si>
    <t>C00074</t>
  </si>
  <si>
    <t>TIDLGA-T14</t>
  </si>
  <si>
    <t>Baytown</t>
  </si>
  <si>
    <t>6122 Garth Rd.</t>
  </si>
  <si>
    <t>77521</t>
  </si>
  <si>
    <t>E074</t>
  </si>
  <si>
    <t>C00072</t>
  </si>
  <si>
    <t>TIDLGA-T17</t>
  </si>
  <si>
    <t>Coralville</t>
  </si>
  <si>
    <t>3274 Crosspark Rd</t>
  </si>
  <si>
    <t>IA</t>
  </si>
  <si>
    <t>52241</t>
  </si>
  <si>
    <t>E070</t>
  </si>
  <si>
    <t>C00069</t>
  </si>
  <si>
    <t>TIDLGA-T15</t>
  </si>
  <si>
    <t>101 S. Marietta Pkwy SW</t>
  </si>
  <si>
    <t>E079</t>
  </si>
  <si>
    <t>C00087</t>
  </si>
  <si>
    <t>TIDLGA-T22</t>
  </si>
  <si>
    <t>Cedar Falls</t>
  </si>
  <si>
    <t>416 Brandilynn Blvd</t>
  </si>
  <si>
    <t>50613</t>
  </si>
  <si>
    <t>E082</t>
  </si>
  <si>
    <t>C00088</t>
  </si>
  <si>
    <t>TIDLGA-T23</t>
  </si>
  <si>
    <t>Laurinburg</t>
  </si>
  <si>
    <t>913 US Hwy 401 S</t>
  </si>
  <si>
    <t>28352</t>
  </si>
  <si>
    <t>E104</t>
  </si>
  <si>
    <t>E094</t>
  </si>
  <si>
    <t>TIDLGA-T46</t>
  </si>
  <si>
    <t>Statesboro</t>
  </si>
  <si>
    <t>3 Grady Johnson Rd</t>
  </si>
  <si>
    <t>30458</t>
  </si>
  <si>
    <t>E100</t>
  </si>
  <si>
    <t>E095</t>
  </si>
  <si>
    <t>TIDLGA-T47</t>
  </si>
  <si>
    <t>Cornelia</t>
  </si>
  <si>
    <t>365 Historic HWY 441</t>
  </si>
  <si>
    <t>30531</t>
  </si>
  <si>
    <t>E096</t>
  </si>
  <si>
    <t>TIDLGA-T48</t>
  </si>
  <si>
    <t>4475 Atlanta Hwy</t>
  </si>
  <si>
    <t>Athens</t>
  </si>
  <si>
    <t>30606</t>
  </si>
  <si>
    <t>E099</t>
  </si>
  <si>
    <t>E097</t>
  </si>
  <si>
    <t>TIDLGA-T52</t>
  </si>
  <si>
    <t>Brevard</t>
  </si>
  <si>
    <t>391 Asheville Hwy 64</t>
  </si>
  <si>
    <t>28712</t>
  </si>
  <si>
    <t>E098</t>
  </si>
  <si>
    <t>TIDLGA-T49</t>
  </si>
  <si>
    <t>Bethlehem</t>
  </si>
  <si>
    <t>1953 Parkway Pointe Dr</t>
  </si>
  <si>
    <t>30620</t>
  </si>
  <si>
    <t>TIDLGA-T53</t>
  </si>
  <si>
    <t>Alexandria</t>
  </si>
  <si>
    <t>2 Viewpoint Dr</t>
  </si>
  <si>
    <t>KY</t>
  </si>
  <si>
    <t>41001</t>
  </si>
  <si>
    <t>E102</t>
  </si>
  <si>
    <t>TIDLGA-T54</t>
  </si>
  <si>
    <t>Richmond</t>
  </si>
  <si>
    <t>2054 Lantern Ridge Dr</t>
  </si>
  <si>
    <t>40475</t>
  </si>
  <si>
    <t>E103</t>
  </si>
  <si>
    <t>C00422</t>
  </si>
  <si>
    <t>TIDLGA-I30</t>
  </si>
  <si>
    <t>2001 E Victory Dr</t>
  </si>
  <si>
    <t>Savannah</t>
  </si>
  <si>
    <t>31404</t>
  </si>
  <si>
    <t>TIDLGA-T55</t>
  </si>
  <si>
    <t>Bluffton</t>
  </si>
  <si>
    <t>1492 Fording Island Rd</t>
  </si>
  <si>
    <t>29910</t>
  </si>
  <si>
    <t>E101</t>
  </si>
  <si>
    <t>TIDLGA-T51</t>
  </si>
  <si>
    <t>6121 Lake Oconee Pkwy</t>
  </si>
  <si>
    <t>30642</t>
  </si>
  <si>
    <t>E076</t>
  </si>
  <si>
    <t>C00075</t>
  </si>
  <si>
    <t>TIDLGA-T11</t>
  </si>
  <si>
    <t>Americus</t>
  </si>
  <si>
    <t>1690 E. Lamar St</t>
  </si>
  <si>
    <t>31709</t>
  </si>
  <si>
    <t>E083</t>
  </si>
  <si>
    <t>C00097</t>
  </si>
  <si>
    <t>TIDLGA-T18</t>
  </si>
  <si>
    <t>11902 W. Dodge Rd</t>
  </si>
  <si>
    <t>Omaha</t>
  </si>
  <si>
    <t>68154</t>
  </si>
  <si>
    <t>E077</t>
  </si>
  <si>
    <t>C00059</t>
  </si>
  <si>
    <t>TIDLGA-T25</t>
  </si>
  <si>
    <t>8021 PCB Pkwy</t>
  </si>
  <si>
    <t>Panama City Beach</t>
  </si>
  <si>
    <t>32407</t>
  </si>
  <si>
    <t>E084</t>
  </si>
  <si>
    <t>C00092</t>
  </si>
  <si>
    <t>TIDLGA-T21</t>
  </si>
  <si>
    <t>Victoria</t>
  </si>
  <si>
    <t>6702 N. Navarro St.</t>
  </si>
  <si>
    <t>77904</t>
  </si>
  <si>
    <t>E091</t>
  </si>
  <si>
    <t>C00091</t>
  </si>
  <si>
    <t>TIDLGA-T30</t>
  </si>
  <si>
    <t>Palestine</t>
  </si>
  <si>
    <t>2226 S Loop 256</t>
  </si>
  <si>
    <t>75801</t>
  </si>
  <si>
    <t>E072</t>
  </si>
  <si>
    <t>C00070</t>
  </si>
  <si>
    <t>TIDLGA-T31</t>
  </si>
  <si>
    <t>Williamsburg</t>
  </si>
  <si>
    <t>6640 Mooretown RD</t>
  </si>
  <si>
    <t>23188</t>
  </si>
  <si>
    <t>E105</t>
  </si>
  <si>
    <t>TIDLGA-T19</t>
  </si>
  <si>
    <t>8724 W. Dodge Rd</t>
  </si>
  <si>
    <t>E108</t>
  </si>
  <si>
    <t>C00086</t>
  </si>
  <si>
    <t>TIDLGA-T27</t>
  </si>
  <si>
    <t>Pensacola</t>
  </si>
  <si>
    <t>5307 N. Davis Hwy</t>
  </si>
  <si>
    <t>32503</t>
  </si>
  <si>
    <t>E109</t>
  </si>
  <si>
    <t>C00101</t>
  </si>
  <si>
    <t>TIDLGA-T33</t>
  </si>
  <si>
    <t>Gainesville</t>
  </si>
  <si>
    <t>1440 McEver Rd</t>
  </si>
  <si>
    <t>30504</t>
  </si>
  <si>
    <t>E078</t>
  </si>
  <si>
    <t>C00060</t>
  </si>
  <si>
    <t>TIDLGA-T26</t>
  </si>
  <si>
    <t>252 N Tyndall Pkwy</t>
  </si>
  <si>
    <t>Panama City</t>
  </si>
  <si>
    <t>32404</t>
  </si>
  <si>
    <t>E093</t>
  </si>
  <si>
    <t>C00083</t>
  </si>
  <si>
    <t>TIDLGA-T44</t>
  </si>
  <si>
    <t>2789 Kenton Morrison Rd</t>
  </si>
  <si>
    <t>St. Augustine</t>
  </si>
  <si>
    <t>32084</t>
  </si>
  <si>
    <t>E075</t>
  </si>
  <si>
    <t>C00073</t>
  </si>
  <si>
    <t>TIDLGA-T16</t>
  </si>
  <si>
    <t>Chesapeake</t>
  </si>
  <si>
    <t>3933 Portsmouth Blvd</t>
  </si>
  <si>
    <t>23321</t>
  </si>
  <si>
    <t>E092</t>
  </si>
  <si>
    <t>C00102</t>
  </si>
  <si>
    <t>TIDLGA-T40</t>
  </si>
  <si>
    <t>Maplewood</t>
  </si>
  <si>
    <t>2635 White Bear Ave.</t>
  </si>
  <si>
    <t>MN</t>
  </si>
  <si>
    <t>55109</t>
  </si>
  <si>
    <t>E119</t>
  </si>
  <si>
    <t>C00320</t>
  </si>
  <si>
    <t>TIDLGA-T57</t>
  </si>
  <si>
    <t>Madison Heights</t>
  </si>
  <si>
    <t>4176 South Amherst Highway</t>
  </si>
  <si>
    <t>24572</t>
  </si>
  <si>
    <t>E086</t>
  </si>
  <si>
    <t>C00090</t>
  </si>
  <si>
    <t>TIDLGA-T28</t>
  </si>
  <si>
    <t>Huntsville</t>
  </si>
  <si>
    <t>11813 S Memorial Pkwy</t>
  </si>
  <si>
    <t>35803</t>
  </si>
  <si>
    <t>E090</t>
  </si>
  <si>
    <t>C00095</t>
  </si>
  <si>
    <t>TIDLGA-T24</t>
  </si>
  <si>
    <t>Leesburg</t>
  </si>
  <si>
    <t>31763</t>
  </si>
  <si>
    <t>C00082</t>
  </si>
  <si>
    <t>TIDLGA-T45</t>
  </si>
  <si>
    <t>Holiday</t>
  </si>
  <si>
    <t>1121 US 19</t>
  </si>
  <si>
    <t>34691</t>
  </si>
  <si>
    <t>E111</t>
  </si>
  <si>
    <t>C00107</t>
  </si>
  <si>
    <t>TIDLGA-T43</t>
  </si>
  <si>
    <t>Bainbridge</t>
  </si>
  <si>
    <t>39819</t>
  </si>
  <si>
    <t>E118</t>
  </si>
  <si>
    <t>C00319</t>
  </si>
  <si>
    <t>TIDLGA-T56</t>
  </si>
  <si>
    <t>1409 Packer Crossing</t>
  </si>
  <si>
    <t>23235</t>
  </si>
  <si>
    <t>E112</t>
  </si>
  <si>
    <t>C00104</t>
  </si>
  <si>
    <t>TIDLGA-T35</t>
  </si>
  <si>
    <t>Valdosta</t>
  </si>
  <si>
    <t>31602</t>
  </si>
  <si>
    <t>E113</t>
  </si>
  <si>
    <t>C00098</t>
  </si>
  <si>
    <t>TIDLGA-T13</t>
  </si>
  <si>
    <t>North Richland Hills</t>
  </si>
  <si>
    <t>8616 Davis Blvd.</t>
  </si>
  <si>
    <t>76248</t>
  </si>
  <si>
    <t>E087</t>
  </si>
  <si>
    <t>C00094</t>
  </si>
  <si>
    <t>TIDLGA-T29</t>
  </si>
  <si>
    <t>Minot</t>
  </si>
  <si>
    <t>2815 S. Broadway</t>
  </si>
  <si>
    <t>ND</t>
  </si>
  <si>
    <t>58701</t>
  </si>
  <si>
    <t>E110</t>
  </si>
  <si>
    <t>C00103</t>
  </si>
  <si>
    <t>TIDLGA-T34</t>
  </si>
  <si>
    <t>Sylacauga</t>
  </si>
  <si>
    <t>41191 US Hwy 280</t>
  </si>
  <si>
    <t>35150</t>
  </si>
  <si>
    <t>E116</t>
  </si>
  <si>
    <t>C00096</t>
  </si>
  <si>
    <t>TIDLGA-T36</t>
  </si>
  <si>
    <t>Winchester</t>
  </si>
  <si>
    <t>120 Front Royal Pike</t>
  </si>
  <si>
    <t>22602</t>
  </si>
  <si>
    <t>E081</t>
  </si>
  <si>
    <t>C00062</t>
  </si>
  <si>
    <t>TIDLGA-T42</t>
  </si>
  <si>
    <t>South Glens Falls</t>
  </si>
  <si>
    <t>168 Saratoga Ave</t>
  </si>
  <si>
    <t>NY</t>
  </si>
  <si>
    <t>E085</t>
  </si>
  <si>
    <t>C00093</t>
  </si>
  <si>
    <t>TIDLGA-T20</t>
  </si>
  <si>
    <t>Fargo</t>
  </si>
  <si>
    <t>58103</t>
  </si>
  <si>
    <t>E120</t>
  </si>
  <si>
    <t>C00159</t>
  </si>
  <si>
    <t>TIDLGA-T75</t>
  </si>
  <si>
    <t>11910 M St</t>
  </si>
  <si>
    <t>68137</t>
  </si>
  <si>
    <t>E115</t>
  </si>
  <si>
    <t>C00321</t>
  </si>
  <si>
    <t>TIDLGA-T58</t>
  </si>
  <si>
    <t>Fort Wright</t>
  </si>
  <si>
    <t>3380 Madison Pike</t>
  </si>
  <si>
    <t>41017</t>
  </si>
  <si>
    <t>E121</t>
  </si>
  <si>
    <t>C00322</t>
  </si>
  <si>
    <t>TIDLGA-T60</t>
  </si>
  <si>
    <t>Staunton</t>
  </si>
  <si>
    <t>102 Community Way</t>
  </si>
  <si>
    <t>24401</t>
  </si>
  <si>
    <t>E088</t>
  </si>
  <si>
    <t>C00100</t>
  </si>
  <si>
    <t>TIDLGA-T32</t>
  </si>
  <si>
    <t>Grand Forks</t>
  </si>
  <si>
    <t>1750 S. Columbia Rd</t>
  </si>
  <si>
    <t>58201</t>
  </si>
  <si>
    <t>E128</t>
  </si>
  <si>
    <t>C00133</t>
  </si>
  <si>
    <t>TIDLGA-T84</t>
  </si>
  <si>
    <t>Pickens</t>
  </si>
  <si>
    <t>2641 Gentry Memorial Hwy</t>
  </si>
  <si>
    <t>29671</t>
  </si>
  <si>
    <t>E123</t>
  </si>
  <si>
    <t>C00161</t>
  </si>
  <si>
    <t>TIDLGA-T69</t>
  </si>
  <si>
    <t>Lawrenceburg</t>
  </si>
  <si>
    <t>TN</t>
  </si>
  <si>
    <t>38464</t>
  </si>
  <si>
    <t>E124</t>
  </si>
  <si>
    <t>C00154</t>
  </si>
  <si>
    <t>TIDLGA-T70</t>
  </si>
  <si>
    <t>Shelbyville</t>
  </si>
  <si>
    <t>37160</t>
  </si>
  <si>
    <t>E140</t>
  </si>
  <si>
    <t>C00106</t>
  </si>
  <si>
    <t>TIDLGA-T38</t>
  </si>
  <si>
    <t>Scottsboro</t>
  </si>
  <si>
    <t>24550 John T. Reid Pkwy</t>
  </si>
  <si>
    <t>35768</t>
  </si>
  <si>
    <t>E143</t>
  </si>
  <si>
    <t>C00180</t>
  </si>
  <si>
    <t>TIDLGA-I04</t>
  </si>
  <si>
    <t>Fitzgerald</t>
  </si>
  <si>
    <t>31750</t>
  </si>
  <si>
    <t>E127</t>
  </si>
  <si>
    <t>C00125</t>
  </si>
  <si>
    <t>TIDLGA-T62</t>
  </si>
  <si>
    <t>Paris</t>
  </si>
  <si>
    <t>1208 Mineral Wells Ave.</t>
  </si>
  <si>
    <t>38242</t>
  </si>
  <si>
    <t>E134</t>
  </si>
  <si>
    <t>C00113</t>
  </si>
  <si>
    <t>TIDLGA-T79</t>
  </si>
  <si>
    <t>Bristol</t>
  </si>
  <si>
    <t>520 Falls Blvd</t>
  </si>
  <si>
    <t>24202</t>
  </si>
  <si>
    <t>E131</t>
  </si>
  <si>
    <t>C00118</t>
  </si>
  <si>
    <t>TIDLGA-T61</t>
  </si>
  <si>
    <t>Hopkinsville</t>
  </si>
  <si>
    <t>4089 Fort Campbell Blvd.</t>
  </si>
  <si>
    <t>42240</t>
  </si>
  <si>
    <t>E139</t>
  </si>
  <si>
    <t>C00114</t>
  </si>
  <si>
    <t>TIDLGA-T64</t>
  </si>
  <si>
    <t>Clive</t>
  </si>
  <si>
    <t>11410 Forrest Ave.</t>
  </si>
  <si>
    <t>50325</t>
  </si>
  <si>
    <t>E126</t>
  </si>
  <si>
    <t>C00124</t>
  </si>
  <si>
    <t>TIDLGA-T71</t>
  </si>
  <si>
    <t>Watertown</t>
  </si>
  <si>
    <t>2600 9th Ave. SE</t>
  </si>
  <si>
    <t>57201</t>
  </si>
  <si>
    <t>E133</t>
  </si>
  <si>
    <t>C00119</t>
  </si>
  <si>
    <t>TIDLGA-T73</t>
  </si>
  <si>
    <t>Austin</t>
  </si>
  <si>
    <t>902 18th Ave. NW</t>
  </si>
  <si>
    <t>55912</t>
  </si>
  <si>
    <t>E144</t>
  </si>
  <si>
    <t>C00115</t>
  </si>
  <si>
    <t>TIDLGA-T78</t>
  </si>
  <si>
    <t>Winona</t>
  </si>
  <si>
    <t>1015 Frontenac Dr.</t>
  </si>
  <si>
    <t>55987</t>
  </si>
  <si>
    <t>E141</t>
  </si>
  <si>
    <t>C00134</t>
  </si>
  <si>
    <t>TIDLGA-T65</t>
  </si>
  <si>
    <t>Springdale</t>
  </si>
  <si>
    <t>AR</t>
  </si>
  <si>
    <t>72762</t>
  </si>
  <si>
    <t>E122</t>
  </si>
  <si>
    <t>C00122</t>
  </si>
  <si>
    <t>TIDLGA-T74</t>
  </si>
  <si>
    <t>Great Falls</t>
  </si>
  <si>
    <t>MT</t>
  </si>
  <si>
    <t>59405</t>
  </si>
  <si>
    <t>E117</t>
  </si>
  <si>
    <t>C00099</t>
  </si>
  <si>
    <t>TIDLGA-T37</t>
  </si>
  <si>
    <t>Mobile</t>
  </si>
  <si>
    <t>36606</t>
  </si>
  <si>
    <t>E136</t>
  </si>
  <si>
    <t>C00198</t>
  </si>
  <si>
    <t>TIDLGA-T98</t>
  </si>
  <si>
    <t>Moore</t>
  </si>
  <si>
    <t>2020 S. Telephone Rd.</t>
  </si>
  <si>
    <t>OK</t>
  </si>
  <si>
    <t>73160</t>
  </si>
  <si>
    <t>E166</t>
  </si>
  <si>
    <t>C00227</t>
  </si>
  <si>
    <t>TIDLGA-I16</t>
  </si>
  <si>
    <t>1005 Roberts Branch Pkwy</t>
  </si>
  <si>
    <t>Columbia</t>
  </si>
  <si>
    <t>29203</t>
  </si>
  <si>
    <t>E158</t>
  </si>
  <si>
    <t>C00153</t>
  </si>
  <si>
    <t>TIDLGA-I26</t>
  </si>
  <si>
    <t>2601 Avalon Ave.</t>
  </si>
  <si>
    <t>Muscle Shoals</t>
  </si>
  <si>
    <t>35661</t>
  </si>
  <si>
    <t>E146</t>
  </si>
  <si>
    <t>C00251</t>
  </si>
  <si>
    <t>TIDLGA-I01</t>
  </si>
  <si>
    <t>Marshall</t>
  </si>
  <si>
    <t>602 East End Blvd. N.</t>
  </si>
  <si>
    <t>75670</t>
  </si>
  <si>
    <t>E153</t>
  </si>
  <si>
    <t>C00221</t>
  </si>
  <si>
    <t>TIDLGA-I55</t>
  </si>
  <si>
    <t>Clute</t>
  </si>
  <si>
    <t>77531</t>
  </si>
  <si>
    <t>E172</t>
  </si>
  <si>
    <t>C00265</t>
  </si>
  <si>
    <t>TIDLGA-I88</t>
  </si>
  <si>
    <t>2790 North Rd</t>
  </si>
  <si>
    <t>E165</t>
  </si>
  <si>
    <t>C00327</t>
  </si>
  <si>
    <t>TIDLGA-I82</t>
  </si>
  <si>
    <t>2821 NC Hwy 210 E</t>
  </si>
  <si>
    <t>Hampstead</t>
  </si>
  <si>
    <t>28443</t>
  </si>
  <si>
    <t>E167</t>
  </si>
  <si>
    <t>C00245</t>
  </si>
  <si>
    <t>TIDLGA-I25</t>
  </si>
  <si>
    <t>764 S Jefferson Ave</t>
  </si>
  <si>
    <t>Cookeville</t>
  </si>
  <si>
    <t>38501</t>
  </si>
  <si>
    <t>E151</t>
  </si>
  <si>
    <t>C00171</t>
  </si>
  <si>
    <t>TIDLGA-I07</t>
  </si>
  <si>
    <t>2745 Powder Springs Rd</t>
  </si>
  <si>
    <t>E138</t>
  </si>
  <si>
    <t>C00139</t>
  </si>
  <si>
    <t>TIDLGA-T72</t>
  </si>
  <si>
    <t>Dubuque</t>
  </si>
  <si>
    <t>2539 NW Arterial Rd</t>
  </si>
  <si>
    <t>52002</t>
  </si>
  <si>
    <t>E114</t>
  </si>
  <si>
    <t>C00323</t>
  </si>
  <si>
    <t>TIDLGA-T59</t>
  </si>
  <si>
    <t>Charlottesville</t>
  </si>
  <si>
    <t>2100 Rio Hill Center</t>
  </si>
  <si>
    <t>22901</t>
  </si>
  <si>
    <t>E130</t>
  </si>
  <si>
    <t>C00176</t>
  </si>
  <si>
    <t>TIDLGA-T91</t>
  </si>
  <si>
    <t>Pulaski</t>
  </si>
  <si>
    <t>1641 West College St.</t>
  </si>
  <si>
    <t>38478</t>
  </si>
  <si>
    <t>E173</t>
  </si>
  <si>
    <t>C00151</t>
  </si>
  <si>
    <t>TIDLGA-I19</t>
  </si>
  <si>
    <t>690 Hwy 31 NW</t>
  </si>
  <si>
    <t>Hartselle</t>
  </si>
  <si>
    <t>35640</t>
  </si>
  <si>
    <t>E137</t>
  </si>
  <si>
    <t>C00123</t>
  </si>
  <si>
    <t>TIDLGA-T87</t>
  </si>
  <si>
    <t>Gretna</t>
  </si>
  <si>
    <t>16170 Stevens Pointe Cir</t>
  </si>
  <si>
    <t>68028</t>
  </si>
  <si>
    <t>E145</t>
  </si>
  <si>
    <t>C00162</t>
  </si>
  <si>
    <t>TIDLGA-T92</t>
  </si>
  <si>
    <t>Radcliff</t>
  </si>
  <si>
    <t>240 N. Dixie Blvd</t>
  </si>
  <si>
    <t>40160</t>
  </si>
  <si>
    <t>E159</t>
  </si>
  <si>
    <t>C00156</t>
  </si>
  <si>
    <t>TIDLGA-T66</t>
  </si>
  <si>
    <t>1874 Decatur Pike</t>
  </si>
  <si>
    <t>37303</t>
  </si>
  <si>
    <t>E129</t>
  </si>
  <si>
    <t>C00173</t>
  </si>
  <si>
    <t>TIDLGA-T97</t>
  </si>
  <si>
    <t>Kirksville</t>
  </si>
  <si>
    <t>2510 N. Baltimore St.</t>
  </si>
  <si>
    <t>63501</t>
  </si>
  <si>
    <t>E164</t>
  </si>
  <si>
    <t>C00250</t>
  </si>
  <si>
    <t>TIDLGA-I85</t>
  </si>
  <si>
    <t>153 West Pin Lane</t>
  </si>
  <si>
    <t>Morristown</t>
  </si>
  <si>
    <t>37814</t>
  </si>
  <si>
    <t>E174</t>
  </si>
  <si>
    <t>C00259</t>
  </si>
  <si>
    <t>TIDLGA-I90</t>
  </si>
  <si>
    <t>1085 Cosby Hwy</t>
  </si>
  <si>
    <t>Newport</t>
  </si>
  <si>
    <t>37821</t>
  </si>
  <si>
    <t>E176</t>
  </si>
  <si>
    <t>C00232</t>
  </si>
  <si>
    <t>TIDLGA-I18</t>
  </si>
  <si>
    <t>1230 Huntsville Hwy</t>
  </si>
  <si>
    <t>37334</t>
  </si>
  <si>
    <t>E150</t>
  </si>
  <si>
    <t>C00111</t>
  </si>
  <si>
    <t>TIDLGA-T81</t>
  </si>
  <si>
    <t>North Charleston</t>
  </si>
  <si>
    <t>8081 Rivers Ave.</t>
  </si>
  <si>
    <t>29406</t>
  </si>
  <si>
    <t>E178</t>
  </si>
  <si>
    <t>C00184</t>
  </si>
  <si>
    <t>TIDLGA-T99</t>
  </si>
  <si>
    <t>4425 Lexington Rd.</t>
  </si>
  <si>
    <t>30605</t>
  </si>
  <si>
    <t>E180</t>
  </si>
  <si>
    <t>C00222</t>
  </si>
  <si>
    <t>TIDLGA-I24</t>
  </si>
  <si>
    <t>2506 2nd Ave S</t>
  </si>
  <si>
    <t>Fort Dodge</t>
  </si>
  <si>
    <t>50501</t>
  </si>
  <si>
    <t>E160</t>
  </si>
  <si>
    <t>C00128</t>
  </si>
  <si>
    <t>TIDLGA-T77</t>
  </si>
  <si>
    <t>Willmar</t>
  </si>
  <si>
    <t>312 19th Ave SE</t>
  </si>
  <si>
    <t>56201</t>
  </si>
  <si>
    <t>E154</t>
  </si>
  <si>
    <t>C00146</t>
  </si>
  <si>
    <t>TIDLGA-T80</t>
  </si>
  <si>
    <t>Lawton</t>
  </si>
  <si>
    <t>1302 Northwest Sheridan Rd.</t>
  </si>
  <si>
    <t>73505</t>
  </si>
  <si>
    <t>E156</t>
  </si>
  <si>
    <t>C00196</t>
  </si>
  <si>
    <t>TIDLGA-I10</t>
  </si>
  <si>
    <t>5825 Hwy 53</t>
  </si>
  <si>
    <t>Harvest</t>
  </si>
  <si>
    <t>35749</t>
  </si>
  <si>
    <t>E169</t>
  </si>
  <si>
    <t>C00249</t>
  </si>
  <si>
    <t>TIDLGA-I29</t>
  </si>
  <si>
    <t>15370 Mayberry Dr.</t>
  </si>
  <si>
    <t>35613</t>
  </si>
  <si>
    <t>E185</t>
  </si>
  <si>
    <t>C00263</t>
  </si>
  <si>
    <t>TIDLGA-I87</t>
  </si>
  <si>
    <t>2001 Missouri Blvd.</t>
  </si>
  <si>
    <t>Jefferson City</t>
  </si>
  <si>
    <t>65109</t>
  </si>
  <si>
    <t>E149</t>
  </si>
  <si>
    <t>C00108</t>
  </si>
  <si>
    <t>TIDLGA-T68</t>
  </si>
  <si>
    <t>1 Plaza Drive</t>
  </si>
  <si>
    <t>Hilton Head Island</t>
  </si>
  <si>
    <t>29926</t>
  </si>
  <si>
    <t>E168</t>
  </si>
  <si>
    <t>C00182</t>
  </si>
  <si>
    <t>TIDLGA-I08</t>
  </si>
  <si>
    <t>712 TN-76</t>
  </si>
  <si>
    <t>White House</t>
  </si>
  <si>
    <t>37188</t>
  </si>
  <si>
    <t>E177</t>
  </si>
  <si>
    <t>C00172</t>
  </si>
  <si>
    <t>TIDLGA-I06</t>
  </si>
  <si>
    <t>107 Fergus Rd</t>
  </si>
  <si>
    <t>La Vergne</t>
  </si>
  <si>
    <t>37086</t>
  </si>
  <si>
    <t>E175</t>
  </si>
  <si>
    <t>C00192</t>
  </si>
  <si>
    <t>TIDLGA-D06</t>
  </si>
  <si>
    <t>4140 Fountain Lane</t>
  </si>
  <si>
    <t>Horn Lake</t>
  </si>
  <si>
    <t>38637</t>
  </si>
  <si>
    <t>E184</t>
  </si>
  <si>
    <t>C00152</t>
  </si>
  <si>
    <t>TIDLGA-T89</t>
  </si>
  <si>
    <t>395 Cox Creek Pkwy.</t>
  </si>
  <si>
    <t>35630</t>
  </si>
  <si>
    <t>E152</t>
  </si>
  <si>
    <t>C00197</t>
  </si>
  <si>
    <t>TIDLGA-I31</t>
  </si>
  <si>
    <t>3039 W US HWY 90</t>
  </si>
  <si>
    <t>Lake City</t>
  </si>
  <si>
    <t>32055</t>
  </si>
  <si>
    <t>E179</t>
  </si>
  <si>
    <t>C00210</t>
  </si>
  <si>
    <t>TIDLGA-I35</t>
  </si>
  <si>
    <t>2709 17th Ave Connector</t>
  </si>
  <si>
    <t>Springfield</t>
  </si>
  <si>
    <t>37172</t>
  </si>
  <si>
    <t>E189</t>
  </si>
  <si>
    <t>C00302</t>
  </si>
  <si>
    <t>TIDLGA-D08</t>
  </si>
  <si>
    <t>101 Tar River Drive</t>
  </si>
  <si>
    <t>Tarboro</t>
  </si>
  <si>
    <t>27886</t>
  </si>
  <si>
    <t>E162</t>
  </si>
  <si>
    <t>C00149</t>
  </si>
  <si>
    <t>TIDLGA-T63</t>
  </si>
  <si>
    <t>4004 Central Ave.</t>
  </si>
  <si>
    <t>Hot Springs</t>
  </si>
  <si>
    <t>71913</t>
  </si>
  <si>
    <t>E147</t>
  </si>
  <si>
    <t>C00191</t>
  </si>
  <si>
    <t>TIDLGA-I27</t>
  </si>
  <si>
    <t>2705 Helena Rd.</t>
  </si>
  <si>
    <t>Helena</t>
  </si>
  <si>
    <t>35080</t>
  </si>
  <si>
    <t>E186</t>
  </si>
  <si>
    <t>C00144</t>
  </si>
  <si>
    <t>TIDLGA-I94</t>
  </si>
  <si>
    <t>531 Theydon Bend</t>
  </si>
  <si>
    <t>Fort Mill</t>
  </si>
  <si>
    <t>29715</t>
  </si>
  <si>
    <t>E188</t>
  </si>
  <si>
    <t>C00420</t>
  </si>
  <si>
    <t>TIDLGA-D24</t>
  </si>
  <si>
    <t>2915 S. 19th St.</t>
  </si>
  <si>
    <t>Clinton</t>
  </si>
  <si>
    <t>52732</t>
  </si>
  <si>
    <t>E204</t>
  </si>
  <si>
    <t>C00218</t>
  </si>
  <si>
    <t>TIDLGA-I53</t>
  </si>
  <si>
    <t>109 Forum Dr.</t>
  </si>
  <si>
    <t>29229</t>
  </si>
  <si>
    <t>E208</t>
  </si>
  <si>
    <t>C00137</t>
  </si>
  <si>
    <t>TIDLGA-I46</t>
  </si>
  <si>
    <t>1895 Baltimore Pike</t>
  </si>
  <si>
    <t>Hanover</t>
  </si>
  <si>
    <t>PA</t>
  </si>
  <si>
    <t>17331</t>
  </si>
  <si>
    <t>E157</t>
  </si>
  <si>
    <t>C00201</t>
  </si>
  <si>
    <t>TIDLGA-I13</t>
  </si>
  <si>
    <t>3751 US Hwy 280 E</t>
  </si>
  <si>
    <t>Alexander City</t>
  </si>
  <si>
    <t>35010</t>
  </si>
  <si>
    <t>E192</t>
  </si>
  <si>
    <t>C00364</t>
  </si>
  <si>
    <t>TIDLGA-D25</t>
  </si>
  <si>
    <t>12500 Shawnee Mission Pkwy</t>
  </si>
  <si>
    <t>Shawnee</t>
  </si>
  <si>
    <t>66216</t>
  </si>
  <si>
    <t>E181</t>
  </si>
  <si>
    <t>C00136</t>
  </si>
  <si>
    <t>TIDLGA-T88</t>
  </si>
  <si>
    <t>499 Emily Dr.</t>
  </si>
  <si>
    <t>Clarksburg</t>
  </si>
  <si>
    <t>WV</t>
  </si>
  <si>
    <t>26301</t>
  </si>
  <si>
    <t>E196</t>
  </si>
  <si>
    <t>C00388</t>
  </si>
  <si>
    <t>TIDLGA-D59</t>
  </si>
  <si>
    <t>T90</t>
  </si>
  <si>
    <t>2300 2nd Ave SE</t>
  </si>
  <si>
    <t>Cambridge</t>
  </si>
  <si>
    <t>55008</t>
  </si>
  <si>
    <t>E214</t>
  </si>
  <si>
    <t>C00722</t>
  </si>
  <si>
    <t>TIDLGA-D87</t>
  </si>
  <si>
    <t>4000 Estes Parkway</t>
  </si>
  <si>
    <t>Longview</t>
  </si>
  <si>
    <t>75603</t>
  </si>
  <si>
    <t>E215</t>
  </si>
  <si>
    <t>C00652</t>
  </si>
  <si>
    <t>TIDLGA-D69</t>
  </si>
  <si>
    <t>1198 War Eagle Dr.</t>
  </si>
  <si>
    <t>Lewisburg</t>
  </si>
  <si>
    <t>37091</t>
  </si>
  <si>
    <t>E193</t>
  </si>
  <si>
    <t>C00260</t>
  </si>
  <si>
    <t>TIDLGA-I89</t>
  </si>
  <si>
    <t>276 Hamilton Crossing Dr</t>
  </si>
  <si>
    <t>Alcoa (Knoxville)</t>
  </si>
  <si>
    <t>37701</t>
  </si>
  <si>
    <t>E205</t>
  </si>
  <si>
    <t>C00084</t>
  </si>
  <si>
    <t>TIDLGA-I23</t>
  </si>
  <si>
    <t>8321 SR 64 E.</t>
  </si>
  <si>
    <t>Bradenton</t>
  </si>
  <si>
    <t>34212</t>
  </si>
  <si>
    <t>E183</t>
  </si>
  <si>
    <t>C00109</t>
  </si>
  <si>
    <t>TIDLGA-T85</t>
  </si>
  <si>
    <t>1154 N. Center Ave.</t>
  </si>
  <si>
    <t>Somerset</t>
  </si>
  <si>
    <t>15501</t>
  </si>
  <si>
    <t>E155</t>
  </si>
  <si>
    <t>C00158</t>
  </si>
  <si>
    <t>TIDLGA-T76</t>
  </si>
  <si>
    <t>3310 Ave I</t>
  </si>
  <si>
    <t>Scottsbluff</t>
  </si>
  <si>
    <t>69361</t>
  </si>
  <si>
    <t>E206</t>
  </si>
  <si>
    <t>C00339</t>
  </si>
  <si>
    <t>TIDLGA-D11</t>
  </si>
  <si>
    <t>1452 W. Wade Hampton Blvd</t>
  </si>
  <si>
    <t>Greer</t>
  </si>
  <si>
    <t>29650</t>
  </si>
  <si>
    <t>E216</t>
  </si>
  <si>
    <t>C00347</t>
  </si>
  <si>
    <t>TIDLGA-D18</t>
  </si>
  <si>
    <t>3130 Cobb Pkwy</t>
  </si>
  <si>
    <t>30152</t>
  </si>
  <si>
    <t>E195</t>
  </si>
  <si>
    <t>C00279</t>
  </si>
  <si>
    <t>TIDLGA-I97</t>
  </si>
  <si>
    <t>1411 W. Wilson St.</t>
  </si>
  <si>
    <t>Borger</t>
  </si>
  <si>
    <t>79007</t>
  </si>
  <si>
    <t>E199</t>
  </si>
  <si>
    <t>C00178</t>
  </si>
  <si>
    <t>TIDLGA-I54</t>
  </si>
  <si>
    <t>5978 Carolina Beach Rd.</t>
  </si>
  <si>
    <t>Wilmington</t>
  </si>
  <si>
    <t>28412</t>
  </si>
  <si>
    <t>E210</t>
  </si>
  <si>
    <t>C00387</t>
  </si>
  <si>
    <t>TIDLGA-D17</t>
  </si>
  <si>
    <t>2902 Pike St.</t>
  </si>
  <si>
    <t>Parkersburg</t>
  </si>
  <si>
    <t>26101</t>
  </si>
  <si>
    <t>E190</t>
  </si>
  <si>
    <t>C00423</t>
  </si>
  <si>
    <t>TIDLGA-I21</t>
  </si>
  <si>
    <t>8165 HWY 51</t>
  </si>
  <si>
    <t>Millington</t>
  </si>
  <si>
    <t>38053</t>
  </si>
  <si>
    <t>E230</t>
  </si>
  <si>
    <t>C00277</t>
  </si>
  <si>
    <t>TIDLGA-D03</t>
  </si>
  <si>
    <t>1000 E Dixon Blvd</t>
  </si>
  <si>
    <t>Shelby</t>
  </si>
  <si>
    <t>28152</t>
  </si>
  <si>
    <t>E148</t>
  </si>
  <si>
    <t>C00329</t>
  </si>
  <si>
    <t>TIDLGA-I78</t>
  </si>
  <si>
    <t>500 Morrison Moore Parkway East</t>
  </si>
  <si>
    <t>Dahlonega</t>
  </si>
  <si>
    <t>30533</t>
  </si>
  <si>
    <t>E213</t>
  </si>
  <si>
    <t>C00185</t>
  </si>
  <si>
    <t>TIDLGA-I32</t>
  </si>
  <si>
    <t>7105 Otter Lake Rd.</t>
  </si>
  <si>
    <t>Lino Lakes</t>
  </si>
  <si>
    <t>55038</t>
  </si>
  <si>
    <t/>
  </si>
  <si>
    <t>E201</t>
  </si>
  <si>
    <t>C00495</t>
  </si>
  <si>
    <t>TIDLGA-D39</t>
  </si>
  <si>
    <t>617 KY 210</t>
  </si>
  <si>
    <t>Campbellsville</t>
  </si>
  <si>
    <t>42718</t>
  </si>
  <si>
    <t>E222</t>
  </si>
  <si>
    <t>C00459</t>
  </si>
  <si>
    <t>TIDLGA-D37</t>
  </si>
  <si>
    <t>1424 Carolina Ave</t>
  </si>
  <si>
    <t>Washington</t>
  </si>
  <si>
    <t>27889</t>
  </si>
  <si>
    <t>E252</t>
  </si>
  <si>
    <t>C00138</t>
  </si>
  <si>
    <t>TIDLGA-T95</t>
  </si>
  <si>
    <t>3707  E. Race Ave.</t>
  </si>
  <si>
    <t>Searcy</t>
  </si>
  <si>
    <t>72143</t>
  </si>
  <si>
    <t>E248</t>
  </si>
  <si>
    <t>C00317</t>
  </si>
  <si>
    <t>TIDLGA-D12</t>
  </si>
  <si>
    <t>3757 W. New Hope Rd.</t>
  </si>
  <si>
    <t>Rogers</t>
  </si>
  <si>
    <t>72758</t>
  </si>
  <si>
    <t>E202</t>
  </si>
  <si>
    <t>C00305</t>
  </si>
  <si>
    <t>TIDLGA-D40</t>
  </si>
  <si>
    <t>1412 S Jackson St.</t>
  </si>
  <si>
    <t>Jacksonville</t>
  </si>
  <si>
    <t>75766</t>
  </si>
  <si>
    <t>E218</t>
  </si>
  <si>
    <t>C00377</t>
  </si>
  <si>
    <t>TIDLGA-D29</t>
  </si>
  <si>
    <t>102 E. Arlington Blvd</t>
  </si>
  <si>
    <t>Greenville</t>
  </si>
  <si>
    <t>27858</t>
  </si>
  <si>
    <t>E227</t>
  </si>
  <si>
    <t>C00464</t>
  </si>
  <si>
    <t>TIDLGA-D64</t>
  </si>
  <si>
    <t>4468 West Vernon Ave</t>
  </si>
  <si>
    <t>Kinston</t>
  </si>
  <si>
    <t>28504</t>
  </si>
  <si>
    <t>E257</t>
  </si>
  <si>
    <t>C00421</t>
  </si>
  <si>
    <t>TIDLGA-I71</t>
  </si>
  <si>
    <t>460 Bullion Blvd</t>
  </si>
  <si>
    <t>40391</t>
  </si>
  <si>
    <t>E163</t>
  </si>
  <si>
    <t>C00202</t>
  </si>
  <si>
    <t>TIDLGA-I28</t>
  </si>
  <si>
    <t>3188 S. Oates St.</t>
  </si>
  <si>
    <t>Dothan</t>
  </si>
  <si>
    <t>36301</t>
  </si>
  <si>
    <t>E080</t>
  </si>
  <si>
    <t>C00061</t>
  </si>
  <si>
    <t>TIDLGA-T41</t>
  </si>
  <si>
    <t>708 Quaker Rd</t>
  </si>
  <si>
    <t>Queensbury</t>
  </si>
  <si>
    <t>12804</t>
  </si>
  <si>
    <t>E170</t>
  </si>
  <si>
    <t>C00157</t>
  </si>
  <si>
    <t>TIDLGA-T67</t>
  </si>
  <si>
    <t>8411 Centreville Rd</t>
  </si>
  <si>
    <t>Manassas</t>
  </si>
  <si>
    <t>20111</t>
  </si>
  <si>
    <t>E161</t>
  </si>
  <si>
    <t>C00148</t>
  </si>
  <si>
    <t>TIDLGA-T94</t>
  </si>
  <si>
    <t>Waconia</t>
  </si>
  <si>
    <t>55387</t>
  </si>
  <si>
    <t>E187</t>
  </si>
  <si>
    <t>C00219</t>
  </si>
  <si>
    <t>TIDLGA-T86</t>
  </si>
  <si>
    <t>E182</t>
  </si>
  <si>
    <t>C00241</t>
  </si>
  <si>
    <t>TIDLGA-I37</t>
  </si>
  <si>
    <t>9106 Wesleyan Rd</t>
  </si>
  <si>
    <t>Indianapolis</t>
  </si>
  <si>
    <t>IN</t>
  </si>
  <si>
    <t>46268</t>
  </si>
  <si>
    <t>E191</t>
  </si>
  <si>
    <t>C00252</t>
  </si>
  <si>
    <t>TIDLGA-I95</t>
  </si>
  <si>
    <t>5300 Kings Mills Rd.</t>
  </si>
  <si>
    <t>Mason</t>
  </si>
  <si>
    <t>OH</t>
  </si>
  <si>
    <t>45040</t>
  </si>
  <si>
    <t>E224</t>
  </si>
  <si>
    <t>C00169</t>
  </si>
  <si>
    <t>TIDLGA-I17</t>
  </si>
  <si>
    <t>16105 Ira Hoffman Lane</t>
  </si>
  <si>
    <t>Culpeper</t>
  </si>
  <si>
    <t>22701</t>
  </si>
  <si>
    <t>E247</t>
  </si>
  <si>
    <t>C00301</t>
  </si>
  <si>
    <t>TIDLGA-I96</t>
  </si>
  <si>
    <t>1950 US-131</t>
  </si>
  <si>
    <t>Petoskey</t>
  </si>
  <si>
    <t>MI</t>
  </si>
  <si>
    <t>49770</t>
  </si>
  <si>
    <t>E253</t>
  </si>
  <si>
    <t>C00411</t>
  </si>
  <si>
    <t>TIDLGA-D28</t>
  </si>
  <si>
    <t>3070 Stone Mountain Hwy</t>
  </si>
  <si>
    <t>Snellville</t>
  </si>
  <si>
    <t>30078</t>
  </si>
  <si>
    <t>E264</t>
  </si>
  <si>
    <t>C00292</t>
  </si>
  <si>
    <t>TIDLGA-D30</t>
  </si>
  <si>
    <t>2505 SE Adams Blvd.</t>
  </si>
  <si>
    <t>Bartlesville</t>
  </si>
  <si>
    <t>74006</t>
  </si>
  <si>
    <t>E234</t>
  </si>
  <si>
    <t>C00410</t>
  </si>
  <si>
    <t>TIDLGA-D63</t>
  </si>
  <si>
    <t>1403 Beltline Road SW</t>
  </si>
  <si>
    <t>35601</t>
  </si>
  <si>
    <t>E229</t>
  </si>
  <si>
    <t>C00358</t>
  </si>
  <si>
    <t>TIDLGA-D16</t>
  </si>
  <si>
    <t>1150 W. Eads Parkway</t>
  </si>
  <si>
    <t>47025</t>
  </si>
  <si>
    <t>E194</t>
  </si>
  <si>
    <t>C00450</t>
  </si>
  <si>
    <t>TIDLGA-D20</t>
  </si>
  <si>
    <t>120 Doe Run Blvd</t>
  </si>
  <si>
    <t>37716</t>
  </si>
  <si>
    <t>E198</t>
  </si>
  <si>
    <t>C00267</t>
  </si>
  <si>
    <t>TIDLGA-D55</t>
  </si>
  <si>
    <t>176 Grant Avenue</t>
  </si>
  <si>
    <t>Auburn</t>
  </si>
  <si>
    <t>13021</t>
  </si>
  <si>
    <t>E197</t>
  </si>
  <si>
    <t>C00457</t>
  </si>
  <si>
    <t>TIDLGA-I70</t>
  </si>
  <si>
    <t>2350 S Hwy 27</t>
  </si>
  <si>
    <t>42501</t>
  </si>
  <si>
    <t>C00243</t>
  </si>
  <si>
    <t>TIDLGA-I38</t>
  </si>
  <si>
    <t>Delaware</t>
  </si>
  <si>
    <t>E228</t>
  </si>
  <si>
    <t>C00262</t>
  </si>
  <si>
    <t>TIDLGA-I91</t>
  </si>
  <si>
    <t>17620 E. 39th St. S.</t>
  </si>
  <si>
    <t>Independence</t>
  </si>
  <si>
    <t>64055</t>
  </si>
  <si>
    <t>E239</t>
  </si>
  <si>
    <t>C00311</t>
  </si>
  <si>
    <t>TIDLGA-D04</t>
  </si>
  <si>
    <t>635 E Broadway Blvd</t>
  </si>
  <si>
    <t>37760</t>
  </si>
  <si>
    <t>E254</t>
  </si>
  <si>
    <t>C00164</t>
  </si>
  <si>
    <t>TIDLGA-I14</t>
  </si>
  <si>
    <t>2600 34th St. N.</t>
  </si>
  <si>
    <t>St. Petersburg</t>
  </si>
  <si>
    <t>33713</t>
  </si>
  <si>
    <t>E256</t>
  </si>
  <si>
    <t>C00110</t>
  </si>
  <si>
    <t>TIDLGA-T93</t>
  </si>
  <si>
    <t>15301</t>
  </si>
  <si>
    <t>E221</t>
  </si>
  <si>
    <t>C00331</t>
  </si>
  <si>
    <t>TIDLGA-I99</t>
  </si>
  <si>
    <t>7850 Hwy 72 West</t>
  </si>
  <si>
    <t>Madison</t>
  </si>
  <si>
    <t>35758</t>
  </si>
  <si>
    <t>E246</t>
  </si>
  <si>
    <t>C00131</t>
  </si>
  <si>
    <t>TIDLGA-I09</t>
  </si>
  <si>
    <t>34476</t>
  </si>
  <si>
    <t>E212</t>
  </si>
  <si>
    <t>C00120</t>
  </si>
  <si>
    <t>TIDLGA-T83</t>
  </si>
  <si>
    <t>2102 W Babcock St.</t>
  </si>
  <si>
    <t>Bozeman</t>
  </si>
  <si>
    <t>59718</t>
  </si>
  <si>
    <t>E203</t>
  </si>
  <si>
    <t>C00357</t>
  </si>
  <si>
    <t>TIDLGA-D22</t>
  </si>
  <si>
    <t>Pampa</t>
  </si>
  <si>
    <t>79065</t>
  </si>
  <si>
    <t>E238</t>
  </si>
  <si>
    <t>C00400</t>
  </si>
  <si>
    <t>TIDLGA-I36</t>
  </si>
  <si>
    <t>3585 E Andrew Johnson Hwy</t>
  </si>
  <si>
    <t>Greeneville</t>
  </si>
  <si>
    <t>37745</t>
  </si>
  <si>
    <t>E249</t>
  </si>
  <si>
    <t>C00318</t>
  </si>
  <si>
    <t>TIDLGA-D09</t>
  </si>
  <si>
    <t>2351 S. 9th St.</t>
  </si>
  <si>
    <t>Salina</t>
  </si>
  <si>
    <t>67401</t>
  </si>
  <si>
    <t>E217</t>
  </si>
  <si>
    <t>C00188</t>
  </si>
  <si>
    <t>TIDLGA-I56</t>
  </si>
  <si>
    <t>8539 Ridge Rd.</t>
  </si>
  <si>
    <t>New Port Richey</t>
  </si>
  <si>
    <t>34654</t>
  </si>
  <si>
    <t>E219</t>
  </si>
  <si>
    <t>C00165</t>
  </si>
  <si>
    <t>TIDLGA-I43</t>
  </si>
  <si>
    <t>5136 Little Rd.</t>
  </si>
  <si>
    <t>34655</t>
  </si>
  <si>
    <t>E233</t>
  </si>
  <si>
    <t>C00376</t>
  </si>
  <si>
    <t>TIDLGA-D32</t>
  </si>
  <si>
    <t>505 Main Ave NW</t>
  </si>
  <si>
    <t>Cullman</t>
  </si>
  <si>
    <t>35055</t>
  </si>
  <si>
    <t>E236</t>
  </si>
  <si>
    <t>C00337</t>
  </si>
  <si>
    <t>TIDLGA-D10</t>
  </si>
  <si>
    <t>Flowood</t>
  </si>
  <si>
    <t>39232</t>
  </si>
  <si>
    <t>E237</t>
  </si>
  <si>
    <t>C00281</t>
  </si>
  <si>
    <t>TIDLGA-I59</t>
  </si>
  <si>
    <t>6950 Oakmont Blvd.</t>
  </si>
  <si>
    <t>Fort Worth</t>
  </si>
  <si>
    <t>76132</t>
  </si>
  <si>
    <t>E241</t>
  </si>
  <si>
    <t>C00194</t>
  </si>
  <si>
    <t>TIDLGA-I33</t>
  </si>
  <si>
    <t>8070 Vaughn Rd.</t>
  </si>
  <si>
    <t>Montgomery</t>
  </si>
  <si>
    <t>36116</t>
  </si>
  <si>
    <t>E220</t>
  </si>
  <si>
    <t>C00270</t>
  </si>
  <si>
    <t>TIDLGA-I00</t>
  </si>
  <si>
    <t>10170 S US-441</t>
  </si>
  <si>
    <t>Belleview</t>
  </si>
  <si>
    <t>34420</t>
  </si>
  <si>
    <t>E235</t>
  </si>
  <si>
    <t>C00354</t>
  </si>
  <si>
    <t>TIDLGA-D47</t>
  </si>
  <si>
    <t>El Paso</t>
  </si>
  <si>
    <t>79938</t>
  </si>
  <si>
    <t>E250</t>
  </si>
  <si>
    <t>C00451</t>
  </si>
  <si>
    <t>TIDLGA-D36</t>
  </si>
  <si>
    <t>1680 Wayne Road</t>
  </si>
  <si>
    <t>38372</t>
  </si>
  <si>
    <t>E244</t>
  </si>
  <si>
    <t>C00253</t>
  </si>
  <si>
    <t>TIDLGA-I47</t>
  </si>
  <si>
    <t>8428 Seneca Turnpike</t>
  </si>
  <si>
    <t>New Hartford</t>
  </si>
  <si>
    <t>13413</t>
  </si>
  <si>
    <t>E242</t>
  </si>
  <si>
    <t>C00112</t>
  </si>
  <si>
    <t>TIDLGA-D49</t>
  </si>
  <si>
    <t>53 Red Dog Way</t>
  </si>
  <si>
    <t>Morgantown</t>
  </si>
  <si>
    <t>26501</t>
  </si>
  <si>
    <t>E232</t>
  </si>
  <si>
    <t>C00559</t>
  </si>
  <si>
    <t>TIDLGA-D82</t>
  </si>
  <si>
    <t>1768 Madison St</t>
  </si>
  <si>
    <t>Clarksville</t>
  </si>
  <si>
    <t>37043</t>
  </si>
  <si>
    <t>E243</t>
  </si>
  <si>
    <t>C00268</t>
  </si>
  <si>
    <t>TIDLGA-D56</t>
  </si>
  <si>
    <t>180 City View Drive</t>
  </si>
  <si>
    <t>Mountain Home</t>
  </si>
  <si>
    <t>ID</t>
  </si>
  <si>
    <t>83647</t>
  </si>
  <si>
    <t>C00487</t>
  </si>
  <si>
    <t>TIDLGA-D67</t>
  </si>
  <si>
    <t>949 Schillinger Rd. S</t>
  </si>
  <si>
    <t>36695</t>
  </si>
  <si>
    <t>E225</t>
  </si>
  <si>
    <t>Lecanto</t>
  </si>
  <si>
    <t>34461</t>
  </si>
  <si>
    <t>E211</t>
  </si>
  <si>
    <t>C00309</t>
  </si>
  <si>
    <t>TIDLGA-D05</t>
  </si>
  <si>
    <t>10830 Kings Rd</t>
  </si>
  <si>
    <t>Myrtle Beach</t>
  </si>
  <si>
    <t>29572</t>
  </si>
  <si>
    <t>E274</t>
  </si>
  <si>
    <t>C00257</t>
  </si>
  <si>
    <t>TIDLGA-I86</t>
  </si>
  <si>
    <t>8005 Market Street</t>
  </si>
  <si>
    <t>28411</t>
  </si>
  <si>
    <t>E251</t>
  </si>
  <si>
    <t>C00482</t>
  </si>
  <si>
    <t>TIDLGA-D66</t>
  </si>
  <si>
    <t>10001 Abercorn St.</t>
  </si>
  <si>
    <t>31406</t>
  </si>
  <si>
    <t>E240</t>
  </si>
  <si>
    <t>C00359</t>
  </si>
  <si>
    <t>TIDLGA-D14</t>
  </si>
  <si>
    <t>604 Leisure Lane</t>
  </si>
  <si>
    <t>Johnson City</t>
  </si>
  <si>
    <t>37604</t>
  </si>
  <si>
    <t>E267</t>
  </si>
  <si>
    <t>C00296</t>
  </si>
  <si>
    <t>TIDLGA-D15</t>
  </si>
  <si>
    <t>970 Chesterfield Hwy</t>
  </si>
  <si>
    <t>Cheraw</t>
  </si>
  <si>
    <t>29520</t>
  </si>
  <si>
    <t>E231</t>
  </si>
  <si>
    <t>C00562</t>
  </si>
  <si>
    <t>TIDLGA-D83</t>
  </si>
  <si>
    <t>96 Old Town Rd</t>
  </si>
  <si>
    <t>Aiken</t>
  </si>
  <si>
    <t>E255</t>
  </si>
  <si>
    <t>C00526</t>
  </si>
  <si>
    <t>TIDLGA-D79</t>
  </si>
  <si>
    <t>Texarkana</t>
  </si>
  <si>
    <t>75503</t>
  </si>
  <si>
    <t>E262</t>
  </si>
  <si>
    <t>C00552</t>
  </si>
  <si>
    <t>TIDLGA-D80</t>
  </si>
  <si>
    <t>1620 S. Caraway Rd.</t>
  </si>
  <si>
    <t>Jonesboro</t>
  </si>
  <si>
    <t>72401</t>
  </si>
  <si>
    <t>E272</t>
  </si>
  <si>
    <t>C00367</t>
  </si>
  <si>
    <t>TIDLGA-I98</t>
  </si>
  <si>
    <t>TBD</t>
  </si>
  <si>
    <t>Tupelo</t>
  </si>
  <si>
    <t>38804</t>
  </si>
  <si>
    <t>E258</t>
  </si>
  <si>
    <t>C00456</t>
  </si>
  <si>
    <t>TIDLGA-D73</t>
  </si>
  <si>
    <t>Woodstock</t>
  </si>
  <si>
    <t>IL</t>
  </si>
  <si>
    <t>60098</t>
  </si>
  <si>
    <t>E245</t>
  </si>
  <si>
    <t>C00207</t>
  </si>
  <si>
    <t>TIDLGA-I68</t>
  </si>
  <si>
    <t>7029 Niagara Falls Boulevard</t>
  </si>
  <si>
    <t>Niagara Falls</t>
  </si>
  <si>
    <t>14304</t>
  </si>
  <si>
    <t>E260</t>
  </si>
  <si>
    <t>C00300</t>
  </si>
  <si>
    <t>TIDLGA-D01</t>
  </si>
  <si>
    <t>2701 Dick Pond Rd.</t>
  </si>
  <si>
    <t>29575</t>
  </si>
  <si>
    <t>E263</t>
  </si>
  <si>
    <t>C00633</t>
  </si>
  <si>
    <t>TIDLGA-D85</t>
  </si>
  <si>
    <t>2881 Ledo Rd</t>
  </si>
  <si>
    <t>Albany</t>
  </si>
  <si>
    <t>31707</t>
  </si>
  <si>
    <t>C00443</t>
  </si>
  <si>
    <t>TIDLGA-D71</t>
  </si>
  <si>
    <t>4734 N Kickapoo St.</t>
  </si>
  <si>
    <t>74804</t>
  </si>
  <si>
    <t>E268</t>
  </si>
  <si>
    <t>C00558</t>
  </si>
  <si>
    <t>TIDLGA-D81</t>
  </si>
  <si>
    <t>917 Yellowstone Ave.</t>
  </si>
  <si>
    <t>Pocatello</t>
  </si>
  <si>
    <t>83201</t>
  </si>
  <si>
    <t>E265</t>
  </si>
  <si>
    <t>C00390</t>
  </si>
  <si>
    <t>TIDLGA-D61</t>
  </si>
  <si>
    <t>357 Wegge Ct</t>
  </si>
  <si>
    <t>Burlington</t>
  </si>
  <si>
    <t>WI</t>
  </si>
  <si>
    <t>53105</t>
  </si>
  <si>
    <t>C00444</t>
  </si>
  <si>
    <t>TIDLGA-D72</t>
  </si>
  <si>
    <t>125 Carroll Cove</t>
  </si>
  <si>
    <t>Clover</t>
  </si>
  <si>
    <t>29710</t>
  </si>
  <si>
    <t>E270</t>
  </si>
  <si>
    <t>C00328</t>
  </si>
  <si>
    <t>TIDLGA-I77</t>
  </si>
  <si>
    <t>50 Peppers Ferry Rd.</t>
  </si>
  <si>
    <t>Christiansburg</t>
  </si>
  <si>
    <t>24073</t>
  </si>
  <si>
    <t>E271</t>
  </si>
  <si>
    <t>C00330</t>
  </si>
  <si>
    <t>TIDLGA-I84</t>
  </si>
  <si>
    <t>1941 Rosser Ave.</t>
  </si>
  <si>
    <t>Waynesboro</t>
  </si>
  <si>
    <t>22980</t>
  </si>
  <si>
    <t>E266</t>
  </si>
  <si>
    <t>C00389</t>
  </si>
  <si>
    <t>TIDLGA-D60</t>
  </si>
  <si>
    <t>Lombard</t>
  </si>
  <si>
    <t>60148</t>
  </si>
  <si>
    <t>E259</t>
  </si>
  <si>
    <t>C00258</t>
  </si>
  <si>
    <t>TIDLGA-I57</t>
  </si>
  <si>
    <t>Thomson</t>
  </si>
  <si>
    <t>30824</t>
  </si>
  <si>
    <t>C00414</t>
  </si>
  <si>
    <t>TIDLGA-D70</t>
  </si>
  <si>
    <t>720 East Prospect Ave</t>
  </si>
  <si>
    <t>Ponca City</t>
  </si>
  <si>
    <t>74601</t>
  </si>
  <si>
    <t>C00480</t>
  </si>
  <si>
    <t>TIDLGA-D75</t>
  </si>
  <si>
    <t>6207 Business Hwy 51 S.</t>
  </si>
  <si>
    <t>Weston</t>
  </si>
  <si>
    <t>54476</t>
  </si>
  <si>
    <t>C00629</t>
  </si>
  <si>
    <t>TIDLGA-D94</t>
  </si>
  <si>
    <t>Lincoln</t>
  </si>
  <si>
    <t>62656</t>
  </si>
  <si>
    <t>C00593</t>
  </si>
  <si>
    <t>TIDLGA-D84</t>
  </si>
  <si>
    <t>1000 Butler Ave.</t>
  </si>
  <si>
    <t>Boaz</t>
  </si>
  <si>
    <t>35957</t>
  </si>
  <si>
    <t>C00486</t>
  </si>
  <si>
    <t>TIDLGA-D76</t>
  </si>
  <si>
    <t>2549 Chimney Rock Rd</t>
  </si>
  <si>
    <t>Hendersonville</t>
  </si>
  <si>
    <t>28687</t>
  </si>
  <si>
    <t>C00416</t>
  </si>
  <si>
    <t>TIDLGA-D31</t>
  </si>
  <si>
    <t>1685 W Country Club Rd</t>
  </si>
  <si>
    <t>Claremore</t>
  </si>
  <si>
    <t>74019</t>
  </si>
  <si>
    <t>C00346</t>
  </si>
  <si>
    <t>TIDLGA-D35</t>
  </si>
  <si>
    <t>1300 W. Lantana Rd.</t>
  </si>
  <si>
    <t>Lantana</t>
  </si>
  <si>
    <t>33462</t>
  </si>
  <si>
    <t>C00179</t>
  </si>
  <si>
    <t>2705 HWY 92</t>
  </si>
  <si>
    <t>Douglasville</t>
  </si>
  <si>
    <t>30135</t>
  </si>
  <si>
    <t>E269</t>
  </si>
  <si>
    <t>C00371</t>
  </si>
  <si>
    <t>TIDLGA-D58</t>
  </si>
  <si>
    <t>500 W. Eisenhower Dr.</t>
  </si>
  <si>
    <t>C00264</t>
  </si>
  <si>
    <t>TIDLGA-D54</t>
  </si>
  <si>
    <t>Eagan</t>
  </si>
  <si>
    <t>55122</t>
  </si>
  <si>
    <t>C00363</t>
  </si>
  <si>
    <t>TIDLGA-D27</t>
  </si>
  <si>
    <t>TBD Lovington Hwy</t>
  </si>
  <si>
    <t>Hobbs</t>
  </si>
  <si>
    <t>NM</t>
  </si>
  <si>
    <t>88240</t>
  </si>
  <si>
    <t>E261</t>
  </si>
  <si>
    <t>C00326</t>
  </si>
  <si>
    <t>TIDLGA-I81</t>
  </si>
  <si>
    <t>30461</t>
  </si>
  <si>
    <t>C00370</t>
  </si>
  <si>
    <t>TIDLGA-D19</t>
  </si>
  <si>
    <t>1650 N Germantown Pkwy</t>
  </si>
  <si>
    <t>Cordova</t>
  </si>
  <si>
    <t>38016</t>
  </si>
  <si>
    <t>C00195</t>
  </si>
  <si>
    <t>TIDLGA-I41</t>
  </si>
  <si>
    <t>6875 Atlanta Hwy.</t>
  </si>
  <si>
    <t>36117</t>
  </si>
  <si>
    <t>C00150</t>
  </si>
  <si>
    <t>6275 E Valley Center Rd</t>
  </si>
  <si>
    <t>E273</t>
  </si>
  <si>
    <t>C00675</t>
  </si>
  <si>
    <t>TIDLGA-D95</t>
  </si>
  <si>
    <t>3109 N. Main St</t>
  </si>
  <si>
    <t>Liberty</t>
  </si>
  <si>
    <t>77575</t>
  </si>
  <si>
    <t>C00519</t>
  </si>
  <si>
    <t>TIDLGA-D78</t>
  </si>
  <si>
    <t>105 Frances Ln.</t>
  </si>
  <si>
    <t>Beaver Dam</t>
  </si>
  <si>
    <t>53916</t>
  </si>
  <si>
    <t>C00594</t>
  </si>
  <si>
    <t>TIDLGA-D96</t>
  </si>
  <si>
    <t>1319 Corsicana Hwy.</t>
  </si>
  <si>
    <t>Hillsboro</t>
  </si>
  <si>
    <t>76645</t>
  </si>
  <si>
    <t>C00599</t>
  </si>
  <si>
    <t>TIDLGA-D93</t>
  </si>
  <si>
    <t>7538 Norris Freeway</t>
  </si>
  <si>
    <t>Knoxville</t>
  </si>
  <si>
    <t>37938</t>
  </si>
  <si>
    <t>C00607</t>
  </si>
  <si>
    <t>TIDLGA-D98</t>
  </si>
  <si>
    <t>401 U.S. 96 S.</t>
  </si>
  <si>
    <t>Silsbee</t>
  </si>
  <si>
    <t>77656</t>
  </si>
  <si>
    <t>C00524</t>
  </si>
  <si>
    <t>TIDLGA-D43</t>
  </si>
  <si>
    <t>2401 Richmond Rd.</t>
  </si>
  <si>
    <t>Lexington</t>
  </si>
  <si>
    <t>40502</t>
  </si>
  <si>
    <t>C00477</t>
  </si>
  <si>
    <t>TIDLGA-D65</t>
  </si>
  <si>
    <t>45011</t>
  </si>
  <si>
    <t>C00571</t>
  </si>
  <si>
    <t>TIDLGA-D91</t>
  </si>
  <si>
    <t>Burley</t>
  </si>
  <si>
    <t>83318</t>
  </si>
  <si>
    <t>C00393</t>
  </si>
  <si>
    <t>TIDLGA-D33</t>
  </si>
  <si>
    <t>1611 N. Riverside Drive</t>
  </si>
  <si>
    <t>Espanola</t>
  </si>
  <si>
    <t>87532</t>
  </si>
  <si>
    <t>C00490</t>
  </si>
  <si>
    <t>TIDLGA-D86</t>
  </si>
  <si>
    <t>4138 Dobys Bridge Rd</t>
  </si>
  <si>
    <t>Indian Island</t>
  </si>
  <si>
    <t>29707</t>
  </si>
  <si>
    <t>C00518</t>
  </si>
  <si>
    <t>TIDLGA-D77</t>
  </si>
  <si>
    <t>2095 N. St. Rt.50</t>
  </si>
  <si>
    <t>60914</t>
  </si>
  <si>
    <t>C00648</t>
  </si>
  <si>
    <t>TIDLGA-D97</t>
  </si>
  <si>
    <t>Wilson</t>
  </si>
  <si>
    <t>27896</t>
  </si>
  <si>
    <t>C00409</t>
  </si>
  <si>
    <t>TIDLGA-D62</t>
  </si>
  <si>
    <t>1650 S Ferdon Blvd.</t>
  </si>
  <si>
    <t>Crestview</t>
  </si>
  <si>
    <t>32536</t>
  </si>
  <si>
    <t>C00584</t>
  </si>
  <si>
    <t>TIDLGA-D92</t>
  </si>
  <si>
    <t>3 Regent Park Blvd</t>
  </si>
  <si>
    <t>Asheville</t>
  </si>
  <si>
    <t>28806</t>
  </si>
  <si>
    <t>C00511</t>
  </si>
  <si>
    <t>TIDLGA-D02</t>
  </si>
  <si>
    <t>34 Tidal Wave Ct.</t>
  </si>
  <si>
    <t>Port Wentworth</t>
  </si>
  <si>
    <t>31407</t>
  </si>
  <si>
    <t>C00458</t>
  </si>
  <si>
    <t>TIDLGA-D42</t>
  </si>
  <si>
    <t>195 Greasy Ridge Rd</t>
  </si>
  <si>
    <t>Princeton</t>
  </si>
  <si>
    <t>24740</t>
  </si>
  <si>
    <t>C00442</t>
  </si>
  <si>
    <t>55 S Banana River Dr</t>
  </si>
  <si>
    <t>Merritt Island</t>
  </si>
  <si>
    <t>32952</t>
  </si>
  <si>
    <t>C00441</t>
  </si>
  <si>
    <t>TIDLGA-D38</t>
  </si>
  <si>
    <t>10601 Unser Blvd NW</t>
  </si>
  <si>
    <t>Albuquerque</t>
  </si>
  <si>
    <t>87114</t>
  </si>
  <si>
    <t>C00215</t>
  </si>
  <si>
    <t>TIDLGA-D50</t>
  </si>
  <si>
    <t>51531 Gratiot Ave</t>
  </si>
  <si>
    <t>New Baltimore</t>
  </si>
  <si>
    <t>48051</t>
  </si>
  <si>
    <t>C00261</t>
  </si>
  <si>
    <t>TIDLGA-D53</t>
  </si>
  <si>
    <t>2301 Route 70</t>
  </si>
  <si>
    <t>Cherry Hill</t>
  </si>
  <si>
    <t>NJ</t>
  </si>
  <si>
    <t>08002</t>
  </si>
  <si>
    <t>C00469</t>
  </si>
  <si>
    <t>TIDLGA-D74</t>
  </si>
  <si>
    <t>3095 Tittabawassee Rd.</t>
  </si>
  <si>
    <t>Saginaw</t>
  </si>
  <si>
    <t>48604</t>
  </si>
  <si>
    <t>C00244</t>
  </si>
  <si>
    <t>TIDLGA-I72</t>
  </si>
  <si>
    <t>12901 Deertrace Ave.</t>
  </si>
  <si>
    <t>Orlando</t>
  </si>
  <si>
    <t>32837</t>
  </si>
  <si>
    <t>C00340</t>
  </si>
  <si>
    <t>TIDLGA-I79</t>
  </si>
  <si>
    <t>3148 (TBD) N Orange Blossom Trail</t>
  </si>
  <si>
    <t>Kissimmee</t>
  </si>
  <si>
    <t>34744</t>
  </si>
  <si>
    <t>C00566</t>
  </si>
  <si>
    <t>2700 Hwy 27 N</t>
  </si>
  <si>
    <t>Sebring</t>
  </si>
  <si>
    <t>33870</t>
  </si>
  <si>
    <t>C00402</t>
  </si>
  <si>
    <t>TBD Admiral Peary Hwy</t>
  </si>
  <si>
    <t>Ebensburg</t>
  </si>
  <si>
    <t>15931</t>
  </si>
  <si>
    <t>C00276</t>
  </si>
  <si>
    <t>Surprise</t>
  </si>
  <si>
    <t>AZ</t>
  </si>
  <si>
    <t>85378</t>
  </si>
  <si>
    <t>C00536</t>
  </si>
  <si>
    <t>1027 N Spence Ave</t>
  </si>
  <si>
    <t>Goldsboro</t>
  </si>
  <si>
    <t>27530</t>
  </si>
  <si>
    <t>C00324</t>
  </si>
  <si>
    <t>TIDLGA-I80</t>
  </si>
  <si>
    <t>2107 Medical Center Pkwy</t>
  </si>
  <si>
    <t>Murfreesboro</t>
  </si>
  <si>
    <t>37129</t>
  </si>
  <si>
    <t>C00216</t>
  </si>
  <si>
    <t>TIDLGA-D51</t>
  </si>
  <si>
    <t>840 Cooper Landing Rd.</t>
  </si>
  <si>
    <t>C00515</t>
  </si>
  <si>
    <t>24431 S. Tamiami Trail</t>
  </si>
  <si>
    <t>Bonita Springs</t>
  </si>
  <si>
    <t>34135</t>
  </si>
  <si>
    <t>C00130</t>
  </si>
  <si>
    <t>TIDLGA-T96</t>
  </si>
  <si>
    <t>423 W Brandon Blvd.</t>
  </si>
  <si>
    <t>Brandon</t>
  </si>
  <si>
    <t>33511</t>
  </si>
  <si>
    <t>C00530</t>
  </si>
  <si>
    <t>Riverview</t>
  </si>
  <si>
    <t>33579</t>
  </si>
  <si>
    <t>C00554</t>
  </si>
  <si>
    <t>102 Marketplace Dr.</t>
  </si>
  <si>
    <t>Hampton</t>
  </si>
  <si>
    <t>23666</t>
  </si>
  <si>
    <t>C00534</t>
  </si>
  <si>
    <t>2951 Pat McKee Place</t>
  </si>
  <si>
    <t>Melbourne</t>
  </si>
  <si>
    <t>32940</t>
  </si>
  <si>
    <t>C00248</t>
  </si>
  <si>
    <t>TIDLGA-I44</t>
  </si>
  <si>
    <t>12015 Fields Ertel Rd.</t>
  </si>
  <si>
    <t>Symmes</t>
  </si>
  <si>
    <t>45249</t>
  </si>
  <si>
    <t>C00561</t>
  </si>
  <si>
    <t>TIDLGA-D90</t>
  </si>
  <si>
    <t>4725 New Bern Ave</t>
  </si>
  <si>
    <t>Raleigh</t>
  </si>
  <si>
    <t>27610</t>
  </si>
  <si>
    <t>E0362 - Nine Mile</t>
  </si>
  <si>
    <t>C00567</t>
  </si>
  <si>
    <t>32534</t>
  </si>
  <si>
    <t>C00306</t>
  </si>
  <si>
    <t>Phoenix</t>
  </si>
  <si>
    <t>85023</t>
  </si>
  <si>
    <t>Account No.</t>
  </si>
  <si>
    <t>DRB Code</t>
  </si>
  <si>
    <t xml:space="preserve">ADDRESS </t>
  </si>
  <si>
    <t>CITY</t>
  </si>
  <si>
    <t>STATE</t>
  </si>
  <si>
    <t>ZIP CODE</t>
  </si>
  <si>
    <t>TIDAL WAVE AUTO SPA SB4</t>
  </si>
  <si>
    <t>2500 CANDLER ROAD</t>
  </si>
  <si>
    <t>DECATUR</t>
  </si>
  <si>
    <t>30032-6500</t>
  </si>
  <si>
    <t>TIDAL WAVE AUTO SPA SB5</t>
  </si>
  <si>
    <t>607 N CHURCH ST</t>
  </si>
  <si>
    <t>THOMASTON</t>
  </si>
  <si>
    <t>30286-3620</t>
  </si>
  <si>
    <t>TIDAL WAVE AUTO SPA SB6</t>
  </si>
  <si>
    <t>6163 JONESBORO ROAD</t>
  </si>
  <si>
    <t>MORROW</t>
  </si>
  <si>
    <t>30260-0000</t>
  </si>
  <si>
    <t>TIDAL WAVE AUTO SPA S10</t>
  </si>
  <si>
    <t>1885 N COLUMBIA ST</t>
  </si>
  <si>
    <t>MILLEDGEVILLE</t>
  </si>
  <si>
    <t>31061-2316</t>
  </si>
  <si>
    <t>TIDAL WAVE AUTO SPA S11</t>
  </si>
  <si>
    <t>2139 W PALMETTO ST</t>
  </si>
  <si>
    <t>FLORENCE</t>
  </si>
  <si>
    <t>29501-4046</t>
  </si>
  <si>
    <t>TIDAL WAVE AUTO SPA S20</t>
  </si>
  <si>
    <t>1310 HOUSTON LAKE RD</t>
  </si>
  <si>
    <t>KATHLEEN</t>
  </si>
  <si>
    <t>31047-2205</t>
  </si>
  <si>
    <t>TIDAL WAVE AUTO SPA S12</t>
  </si>
  <si>
    <t>201 GRANDVIEW DR</t>
  </si>
  <si>
    <t>SUMMERVILLE</t>
  </si>
  <si>
    <t>29483-6942</t>
  </si>
  <si>
    <t>TIDAL WAVE AUTO SPA S13</t>
  </si>
  <si>
    <t>1501 S IRBY ST</t>
  </si>
  <si>
    <t>29505-3409</t>
  </si>
  <si>
    <t>TIDAL WAVE AUTO SPA S27</t>
  </si>
  <si>
    <t>5040 HIGHWAY 34 E</t>
  </si>
  <si>
    <t>SHARPSBURG</t>
  </si>
  <si>
    <t>30277-3504</t>
  </si>
  <si>
    <t>TIDAL WAVE AUTO SPA S24</t>
  </si>
  <si>
    <t>2530 BROAD ST.</t>
  </si>
  <si>
    <t>SUMTER</t>
  </si>
  <si>
    <t>29150-0000</t>
  </si>
  <si>
    <t>TIDAL WAVE AUTO SPA S30</t>
  </si>
  <si>
    <t>42 HWY 81 WEST</t>
  </si>
  <si>
    <t>MCDONOUGH</t>
  </si>
  <si>
    <t>30253-0000</t>
  </si>
  <si>
    <t>TIDAL WAVE AUTO SPA S34</t>
  </si>
  <si>
    <t>1615 BENVENUE RD</t>
  </si>
  <si>
    <t>ROCKY MOUNT</t>
  </si>
  <si>
    <t>27804-6300</t>
  </si>
  <si>
    <t>TIDAL WAVE AUTO SPA S38</t>
  </si>
  <si>
    <t>2841 WASHINGTON RD.</t>
  </si>
  <si>
    <t>AUGUSTA</t>
  </si>
  <si>
    <t>30909-0000</t>
  </si>
  <si>
    <t>TIDAL WAVE AUTO SPA S32</t>
  </si>
  <si>
    <t>3880 PATRICK WAY</t>
  </si>
  <si>
    <t>ELIZABETH CITY</t>
  </si>
  <si>
    <t>27909-0000</t>
  </si>
  <si>
    <t>TIDAL WAVE AUTO SPA S15</t>
  </si>
  <si>
    <t>3585 BRASELTON HWY</t>
  </si>
  <si>
    <t>DACULA</t>
  </si>
  <si>
    <t>30019-1065</t>
  </si>
  <si>
    <t>TIDAL WAVE AUTO SPA S39</t>
  </si>
  <si>
    <t>512 N. BELAIR RD.</t>
  </si>
  <si>
    <t>EVANS</t>
  </si>
  <si>
    <t>30809-0000</t>
  </si>
  <si>
    <t>TIDAL WAVE AUTO SPA S62</t>
  </si>
  <si>
    <t>1121 S. MAIN STREET</t>
  </si>
  <si>
    <t>KERNERSVILLE</t>
  </si>
  <si>
    <t>27284-7478</t>
  </si>
  <si>
    <t>TIDAL WAVE AUTO SPA S14</t>
  </si>
  <si>
    <t>9 SAMS POINT RD</t>
  </si>
  <si>
    <t>BEAUFORT</t>
  </si>
  <si>
    <t>29907-2024</t>
  </si>
  <si>
    <t>TIDAL WAVE AUTO SPA S61</t>
  </si>
  <si>
    <t>3898 BRIAN JORDAN PL</t>
  </si>
  <si>
    <t>HIGH POINT</t>
  </si>
  <si>
    <t>27265-8043</t>
  </si>
  <si>
    <t>TIDAL WAVE AUTO SPA S40</t>
  </si>
  <si>
    <t xml:space="preserve"> 2595 EDWARD E BURROUGHS HWY </t>
  </si>
  <si>
    <t>CONWAY</t>
  </si>
  <si>
    <t>29526-0000</t>
  </si>
  <si>
    <t>TIDAL WAVE AUTO SPA S60</t>
  </si>
  <si>
    <t>3745 BATTLEGROUND AVE</t>
  </si>
  <si>
    <t>GREENSBORO</t>
  </si>
  <si>
    <t>27410-2345</t>
  </si>
  <si>
    <t>TIDAL WAVE AUTO SPA S48</t>
  </si>
  <si>
    <t>530 BULLSBORO DR</t>
  </si>
  <si>
    <t>NEWNAN</t>
  </si>
  <si>
    <t>30265-1043</t>
  </si>
  <si>
    <t>TIDAL WAVE AUTO SPA SB0</t>
  </si>
  <si>
    <t>750 N GLYNN ST.</t>
  </si>
  <si>
    <t>FAYETTEVILLE</t>
  </si>
  <si>
    <t>30214-0000</t>
  </si>
  <si>
    <t>TIDAL WAVE AUTO SPA SB3</t>
  </si>
  <si>
    <t>490 HAMPTON WAY NE</t>
  </si>
  <si>
    <t>MOULTRIE</t>
  </si>
  <si>
    <t>31788-9100</t>
  </si>
  <si>
    <t>TIDAL WAVE AUTO SPA S41</t>
  </si>
  <si>
    <t>897 W OGLETHORPE HWY</t>
  </si>
  <si>
    <t>HINESVILLE</t>
  </si>
  <si>
    <t>31313-0000</t>
  </si>
  <si>
    <t>TIDAL WAVE AUTO SPA S25</t>
  </si>
  <si>
    <t>417 N. HWY 52</t>
  </si>
  <si>
    <t>MONCKS CORNER</t>
  </si>
  <si>
    <t>29461-0000</t>
  </si>
  <si>
    <t>TIDAL WAVE AUTO SPA S42</t>
  </si>
  <si>
    <t>2105B VETERANS BLVD</t>
  </si>
  <si>
    <t>DUBLIN</t>
  </si>
  <si>
    <t>31021-3070</t>
  </si>
  <si>
    <t>TIDAL WAVE AUTO SPA S50</t>
  </si>
  <si>
    <t>10001 E STATE ROUTE 350</t>
  </si>
  <si>
    <t>RAYTOWN</t>
  </si>
  <si>
    <t>64138-1866</t>
  </si>
  <si>
    <t>TIDAL WAVE AUTO SPA S35</t>
  </si>
  <si>
    <t>1950 LAKE PINE DR</t>
  </si>
  <si>
    <t>APEX</t>
  </si>
  <si>
    <t>27502-6408</t>
  </si>
  <si>
    <t>TIDAL WAVE AUTO SPA S26</t>
  </si>
  <si>
    <t>1185 RESEARCH CENTER DR SW</t>
  </si>
  <si>
    <t>ATLANTA</t>
  </si>
  <si>
    <t>30331-0000</t>
  </si>
  <si>
    <t>TIDAL WAVE AUTO SPA S17</t>
  </si>
  <si>
    <t>7920 VETERANS PKWY</t>
  </si>
  <si>
    <t>COLUMBUS</t>
  </si>
  <si>
    <t>31909-1724</t>
  </si>
  <si>
    <t>TIDAL WAVE AUTO SPA S36</t>
  </si>
  <si>
    <t>2239 WEST DEKALB ST</t>
  </si>
  <si>
    <t>CAMDEN</t>
  </si>
  <si>
    <t>29020-0000</t>
  </si>
  <si>
    <t>TIDAL WAVE AUTO SPA S37</t>
  </si>
  <si>
    <t>1403 N SANDHILLS BLVD</t>
  </si>
  <si>
    <t>ABERDEEN</t>
  </si>
  <si>
    <t>28315-2301</t>
  </si>
  <si>
    <t>TIDAL WAVE AUTO SPA S71</t>
  </si>
  <si>
    <t>1505 ROSWELL RD.</t>
  </si>
  <si>
    <t>MARIETTA</t>
  </si>
  <si>
    <t>30062-0000</t>
  </si>
  <si>
    <t>TIDAL WAVE AUTO SPA S70</t>
  </si>
  <si>
    <t>1255 POWDER SPRINGS ST</t>
  </si>
  <si>
    <t>30064-0000</t>
  </si>
  <si>
    <t>TIDAL WAVE AUTO SPA S18</t>
  </si>
  <si>
    <t>4250 MILLER RD</t>
  </si>
  <si>
    <t>31909-0000</t>
  </si>
  <si>
    <t>TIDAL WAVE AUTO SPA S23</t>
  </si>
  <si>
    <t>3893 ATMORE GROVE DRIVE</t>
  </si>
  <si>
    <t>LUTZ</t>
  </si>
  <si>
    <t>33548-0000</t>
  </si>
  <si>
    <t>TIDAL WAVE AUTO SPA S43</t>
  </si>
  <si>
    <t>3915 JILES WAY</t>
  </si>
  <si>
    <t>KENNESAW</t>
  </si>
  <si>
    <t>30144-0000</t>
  </si>
  <si>
    <t>TIDAL WAVE AUTO SPA SB1</t>
  </si>
  <si>
    <t>142 WILKESBORO BLVD NE</t>
  </si>
  <si>
    <t>LENOIR</t>
  </si>
  <si>
    <t>28645-0000</t>
  </si>
  <si>
    <t>TIDAL WAVE AUTO SPA S91</t>
  </si>
  <si>
    <t>4976 HIGHWAY 90</t>
  </si>
  <si>
    <t>PACE</t>
  </si>
  <si>
    <t>32571-1413</t>
  </si>
  <si>
    <t>TIDAL WAVE AUTO SPA SB7</t>
  </si>
  <si>
    <t>2851 JOHN HAWKINS PKWY</t>
  </si>
  <si>
    <t>HOOVER</t>
  </si>
  <si>
    <t>35244-4005</t>
  </si>
  <si>
    <t>TIDAL WAVE AUTO SPA SB2</t>
  </si>
  <si>
    <t>425 GRAYSON HWY</t>
  </si>
  <si>
    <t>LAWRENCEVILLE</t>
  </si>
  <si>
    <t>30046-0000</t>
  </si>
  <si>
    <t>TIDAL WAVE AUTO SPA S16</t>
  </si>
  <si>
    <t>11540 PEARLAND PKWY</t>
  </si>
  <si>
    <t>HOUSTON</t>
  </si>
  <si>
    <t>77089-2642</t>
  </si>
  <si>
    <t>TIDAL WAVE AUTO SPA S28</t>
  </si>
  <si>
    <t>1005 LAKE JOY RD</t>
  </si>
  <si>
    <t>WARNER ROBINS</t>
  </si>
  <si>
    <t>31088-3007</t>
  </si>
  <si>
    <t>TIDAL WAVE AUTO SPA S21</t>
  </si>
  <si>
    <t>2707 WATSON BLVD</t>
  </si>
  <si>
    <t>31093-2909</t>
  </si>
  <si>
    <t>TIDAL WAVE AUTO SPA S52</t>
  </si>
  <si>
    <t>8710 NIEMAN RD</t>
  </si>
  <si>
    <t>OVERLAND PARK</t>
  </si>
  <si>
    <t>66214-1741</t>
  </si>
  <si>
    <t>TIDAL WAVE AUTO SPA S19</t>
  </si>
  <si>
    <t>4054 FALCON LANDING BLVD</t>
  </si>
  <si>
    <t>KATY</t>
  </si>
  <si>
    <t>77494-0000</t>
  </si>
  <si>
    <t>TIDAL WAVE AUTO SPA S44</t>
  </si>
  <si>
    <t>6700 PEAKE RD</t>
  </si>
  <si>
    <t>MACON</t>
  </si>
  <si>
    <t>31210-2088</t>
  </si>
  <si>
    <t>TIDAL WAVE AUTO SPA S51</t>
  </si>
  <si>
    <t>7930 STATE LINE RD</t>
  </si>
  <si>
    <t>PRAIRIE VILLAGE</t>
  </si>
  <si>
    <t>66208-0000</t>
  </si>
  <si>
    <t>TIDAL WAVE AUTO SPA S45</t>
  </si>
  <si>
    <t>1380 BOWENS MILL RD SW</t>
  </si>
  <si>
    <t>DOUGLAS</t>
  </si>
  <si>
    <t>31533-0000</t>
  </si>
  <si>
    <t>TIDAL WAVE AUTO SPA S90</t>
  </si>
  <si>
    <t>1564 HOLCOMB BRIDGE RD</t>
  </si>
  <si>
    <t>ROSWELL</t>
  </si>
  <si>
    <t>30076-0000</t>
  </si>
  <si>
    <t>TIDAL WAVE AUTO SPA S94</t>
  </si>
  <si>
    <t xml:space="preserve">3500 TAMPA ROAD </t>
  </si>
  <si>
    <t>OLDSMAR</t>
  </si>
  <si>
    <t>34677-0000</t>
  </si>
  <si>
    <t>TIDAL WAVE AUTO SPA S53</t>
  </si>
  <si>
    <t>5035 NE ANTIOCH RD</t>
  </si>
  <si>
    <t>KANSAS CITY</t>
  </si>
  <si>
    <t>64119-3404</t>
  </si>
  <si>
    <t>TIDAL WAVE AUTO SPA SB8</t>
  </si>
  <si>
    <t>3144 CANTON RD</t>
  </si>
  <si>
    <t>30066-0000</t>
  </si>
  <si>
    <t>TIDAL WAVE AUTO SPA S31</t>
  </si>
  <si>
    <t>3665 BLACK AND DECKER RD</t>
  </si>
  <si>
    <t>28306-0400</t>
  </si>
  <si>
    <t>TIDAL WAVE AUTO SPA S22</t>
  </si>
  <si>
    <t>3543 SAINT MATTHEWS RD</t>
  </si>
  <si>
    <t>ORANGEBURG</t>
  </si>
  <si>
    <t>29118-8217</t>
  </si>
  <si>
    <t>TIDAL WAVE AUTO SPA T01</t>
  </si>
  <si>
    <t>2910 BIENVILLE BLVD</t>
  </si>
  <si>
    <t>OCEAN SPRINGS</t>
  </si>
  <si>
    <t>39564-4303</t>
  </si>
  <si>
    <t>TIDAL WAVE AUTO SPA S73</t>
  </si>
  <si>
    <t>4915 LANIER ISLANDS PKWY</t>
  </si>
  <si>
    <t>BUFORD</t>
  </si>
  <si>
    <t>30518-0000</t>
  </si>
  <si>
    <t>TIDAL WAVE AUTO SPA SB9</t>
  </si>
  <si>
    <t>1825 E MAIN ST</t>
  </si>
  <si>
    <t>ALBEMARLE</t>
  </si>
  <si>
    <t>28001-5331</t>
  </si>
  <si>
    <t>TIDAL WAVE AUTO SPA T02</t>
  </si>
  <si>
    <t>11458 US HIGHWAY 431</t>
  </si>
  <si>
    <t>GUNTERSVILLE</t>
  </si>
  <si>
    <t>35976-5614</t>
  </si>
  <si>
    <t>TIDAL WAVE AUTO SPA T04</t>
  </si>
  <si>
    <t>727 SW US HIGHWAY 40</t>
  </si>
  <si>
    <t>BLUE SPRINGS</t>
  </si>
  <si>
    <t>64015-4601</t>
  </si>
  <si>
    <t>TIDAL WAVE AUTO SPA T07</t>
  </si>
  <si>
    <t>10760 PARALLEL PKWY</t>
  </si>
  <si>
    <t>66109-3647</t>
  </si>
  <si>
    <t>TIDAL WAVE AUTO SPA T06</t>
  </si>
  <si>
    <t>1105 E NORTH ST.</t>
  </si>
  <si>
    <t>RAPID CITY</t>
  </si>
  <si>
    <t>57701-0000</t>
  </si>
  <si>
    <t>TIDAL WAVE AUTO SPA T03</t>
  </si>
  <si>
    <t>4283 SALEM RD</t>
  </si>
  <si>
    <t>COVINGTON</t>
  </si>
  <si>
    <t>30016-0000</t>
  </si>
  <si>
    <t>TIDAL WAVE AUTO SPA S93</t>
  </si>
  <si>
    <t>2550 S MCKENZIE STREET</t>
  </si>
  <si>
    <t>FOLEY</t>
  </si>
  <si>
    <t>36535-0000</t>
  </si>
  <si>
    <t>TIDAL WAVE AUTO SPA S92</t>
  </si>
  <si>
    <t>2209 SUN VISTA DR</t>
  </si>
  <si>
    <t>33559-6861</t>
  </si>
  <si>
    <t>TIDAL WAVE AUTO SPA T05</t>
  </si>
  <si>
    <t>6501 JOHNSON DR</t>
  </si>
  <si>
    <t>MISSION</t>
  </si>
  <si>
    <t>66202-0000</t>
  </si>
  <si>
    <t>TIDAL WAVE AUTO SPA T08</t>
  </si>
  <si>
    <t>3103 NORTH ST</t>
  </si>
  <si>
    <t>NACOGDOCHES</t>
  </si>
  <si>
    <t>75965-2686</t>
  </si>
  <si>
    <t>TIDAL WAVE AUTO SPA T09</t>
  </si>
  <si>
    <t xml:space="preserve">7027 GEORGE WASHINGTON MEMORIAL HWY </t>
  </si>
  <si>
    <t xml:space="preserve">GLOUCESTER </t>
  </si>
  <si>
    <t>23061-0000</t>
  </si>
  <si>
    <t>TIDAL WAVE AUTO SPA T14</t>
  </si>
  <si>
    <t>6122 GARTH RD</t>
  </si>
  <si>
    <t>BAYTOWN</t>
  </si>
  <si>
    <t>77521-9645</t>
  </si>
  <si>
    <t>TIDAL WAVE AUTO SPA T15</t>
  </si>
  <si>
    <t>101 S. MARIETTA PKWY SW</t>
  </si>
  <si>
    <t>TIDAL WAVE AUTO SPA T31</t>
  </si>
  <si>
    <t xml:space="preserve">6640 MOORETOWN RD </t>
  </si>
  <si>
    <t>WILLIAMSBURG</t>
  </si>
  <si>
    <t>23188-0000</t>
  </si>
  <si>
    <t>TIDAL WAVE AUTO SPA T10</t>
  </si>
  <si>
    <t>2008 CORNHUSKER RD</t>
  </si>
  <si>
    <t>BELLEVUE</t>
  </si>
  <si>
    <t>68123-4422</t>
  </si>
  <si>
    <t>TIDAL WAVE AUTO SPA T17</t>
  </si>
  <si>
    <t>3274 CROSSPARK RD</t>
  </si>
  <si>
    <t>CORALVILLE</t>
  </si>
  <si>
    <t>52241-0000</t>
  </si>
  <si>
    <t>TIDAL WAVE AUTO SPA T16</t>
  </si>
  <si>
    <t>3933 PORTSMOUTH BLVD</t>
  </si>
  <si>
    <t>CHESAPEAKE</t>
  </si>
  <si>
    <t>23321-3660</t>
  </si>
  <si>
    <t>TIDAL WAVE AUTO SPA T11</t>
  </si>
  <si>
    <t>1690 E LAMAR ST</t>
  </si>
  <si>
    <t>AMERICUS</t>
  </si>
  <si>
    <t>31709-5556</t>
  </si>
  <si>
    <t>TIDAL WAVE AUTO SPA T25</t>
  </si>
  <si>
    <t>8021 PANAMA CITY BEACH PKWY</t>
  </si>
  <si>
    <t>PANAMA CITY BEACH</t>
  </si>
  <si>
    <t>32407-4858</t>
  </si>
  <si>
    <t>TIDAL WAVE AUTO SPA T26</t>
  </si>
  <si>
    <t>252 N TYNDALL PKWY</t>
  </si>
  <si>
    <t>PANAMA CITY</t>
  </si>
  <si>
    <t>32404-6432</t>
  </si>
  <si>
    <t>TIDAL WAVE AUTO SPA T22</t>
  </si>
  <si>
    <t>416 BRANDILYNN BLVD</t>
  </si>
  <si>
    <t>CEDAR FALLS</t>
  </si>
  <si>
    <t>50613-7432</t>
  </si>
  <si>
    <t>TIDAL WAVE AUTO SPA T41</t>
  </si>
  <si>
    <t>708 QUAKER RD</t>
  </si>
  <si>
    <t>QUEENSBURY</t>
  </si>
  <si>
    <t>12804-3960</t>
  </si>
  <si>
    <t>TIDAL WAVE AUTO SPA T42</t>
  </si>
  <si>
    <t>168 SARATOGA AVE</t>
  </si>
  <si>
    <t>SOUTH GLENS FALLS</t>
  </si>
  <si>
    <t>12803-5263</t>
  </si>
  <si>
    <t>TIDAL WAVE AUTO SPA S95</t>
  </si>
  <si>
    <t>3209 SW COLLEGE RD</t>
  </si>
  <si>
    <t>OCALA</t>
  </si>
  <si>
    <t>34474-0000</t>
  </si>
  <si>
    <t>TIDAL WAVE AUTO SPA T23</t>
  </si>
  <si>
    <t>913 S 401 BYPASS HWY</t>
  </si>
  <si>
    <t>LAURINBURG</t>
  </si>
  <si>
    <t>28352-5089</t>
  </si>
  <si>
    <t>TIDAL WAVE AUTO SPA T18</t>
  </si>
  <si>
    <t>11902 W DODGE RD</t>
  </si>
  <si>
    <t>OMAHA</t>
  </si>
  <si>
    <t>68154-2477</t>
  </si>
  <si>
    <t>TIDAL WAVE AUTO SPA T21</t>
  </si>
  <si>
    <t>6702 N NAVARRO ST</t>
  </si>
  <si>
    <t>VICTORIA</t>
  </si>
  <si>
    <t>77904-1514</t>
  </si>
  <si>
    <t>TIDAL WAVE AUTO SPA T30</t>
  </si>
  <si>
    <t>2226 S LOOP 256</t>
  </si>
  <si>
    <t>PALESTINE</t>
  </si>
  <si>
    <t>75801-4702</t>
  </si>
  <si>
    <t>TIDAL WAVE AUTO SPA T32</t>
  </si>
  <si>
    <t>1750 S COLUMBIA RD</t>
  </si>
  <si>
    <t>GRAND FORKS</t>
  </si>
  <si>
    <t>58201-5818</t>
  </si>
  <si>
    <t>TIDAL WAVE AUTO SPA T20</t>
  </si>
  <si>
    <t>FARGO</t>
  </si>
  <si>
    <t>58103-3307</t>
  </si>
  <si>
    <t>TIDAL WAVE AUTO SPA T19</t>
  </si>
  <si>
    <t>8724 W DODGE RD</t>
  </si>
  <si>
    <t>68114-3408</t>
  </si>
  <si>
    <t>TIDAL WAVE AUTO SPA T29</t>
  </si>
  <si>
    <t>2815 S BROADWAY</t>
  </si>
  <si>
    <t>MINOT</t>
  </si>
  <si>
    <t>58701-7113</t>
  </si>
  <si>
    <t>TIDAL WAVE AUTO SPA T40</t>
  </si>
  <si>
    <t>MAPLEWOOD</t>
  </si>
  <si>
    <t>55109-5110</t>
  </si>
  <si>
    <t>TIDAL WAVE AUTO SPA T24</t>
  </si>
  <si>
    <t>106 OLD LEESBURG RD</t>
  </si>
  <si>
    <t>LEESBURG</t>
  </si>
  <si>
    <t>31763-5016</t>
  </si>
  <si>
    <t>TIDAL WAVE AUTO SPA T28</t>
  </si>
  <si>
    <t>11813 S MEMORIAL PKWY</t>
  </si>
  <si>
    <t>HUNTSVILLE</t>
  </si>
  <si>
    <t>35803-3331</t>
  </si>
  <si>
    <t>TIDAL WAVE AUTO SPA T46</t>
  </si>
  <si>
    <t>3 GRADY JOHNSON RD</t>
  </si>
  <si>
    <t>STATESBORO</t>
  </si>
  <si>
    <t>30458-6026</t>
  </si>
  <si>
    <t>TIDAL WAVE AUTO SPA T47</t>
  </si>
  <si>
    <t>365 HISTORIC 441 HWY</t>
  </si>
  <si>
    <t>CORNELIA</t>
  </si>
  <si>
    <t>30531-5736</t>
  </si>
  <si>
    <t>TIDAL WAVE AUTO SPA T48</t>
  </si>
  <si>
    <t>4475 ATLANTA HWY</t>
  </si>
  <si>
    <t>ATHENS</t>
  </si>
  <si>
    <t>30606-0806</t>
  </si>
  <si>
    <t>TIDAL WAVE AUTO SPA T52</t>
  </si>
  <si>
    <t>391 ASHEVILLE HWY 64</t>
  </si>
  <si>
    <t>BREVARD</t>
  </si>
  <si>
    <t>28712-0000</t>
  </si>
  <si>
    <t>TIDAL WAVE AUTO SPA T49</t>
  </si>
  <si>
    <t>1953 PARKWAY POINTE DR</t>
  </si>
  <si>
    <t>BETHLEHEM</t>
  </si>
  <si>
    <t>30620-2161</t>
  </si>
  <si>
    <t>TIDAL WAVE AUTO SPA T53</t>
  </si>
  <si>
    <t>2 VIEWPOINT DR</t>
  </si>
  <si>
    <t>ALEXANDRIA</t>
  </si>
  <si>
    <t>41001-1048</t>
  </si>
  <si>
    <t>TIDAL WAVE AUTO SPA T54</t>
  </si>
  <si>
    <t>2054 LANTERN RIDGE DR</t>
  </si>
  <si>
    <t>RICHMOND</t>
  </si>
  <si>
    <t>40475-0000</t>
  </si>
  <si>
    <t>TIDAL WAVE AUTO SPA T55</t>
  </si>
  <si>
    <t>1492 FORDING ISLAND RD</t>
  </si>
  <si>
    <t>BLUFFTON</t>
  </si>
  <si>
    <t>29910-0000</t>
  </si>
  <si>
    <t>TIDAL WAVE AUTO SPA T51</t>
  </si>
  <si>
    <t>6121 LAKE OCONEE PKWY</t>
  </si>
  <si>
    <t>30642-3823</t>
  </si>
  <si>
    <t>TIDAL WAVE AUTO SPA T45</t>
  </si>
  <si>
    <t>1121 US HIGHWAY 19</t>
  </si>
  <si>
    <t>HOLIDAY</t>
  </si>
  <si>
    <t>34691-5638</t>
  </si>
  <si>
    <t>TIDAL WAVE AUTO SPA T44</t>
  </si>
  <si>
    <t>2789 KENTON MORRISON RD</t>
  </si>
  <si>
    <t>ST AUGUSTINE</t>
  </si>
  <si>
    <t>32084-0011</t>
  </si>
  <si>
    <t>TIDAL WAVE AUTO SPA T27</t>
  </si>
  <si>
    <t>5307 N DAVIS HWY</t>
  </si>
  <si>
    <t>PENSACOLA</t>
  </si>
  <si>
    <t>32503-2005</t>
  </si>
  <si>
    <t>TIDAL WAVE AUTO SPA T33</t>
  </si>
  <si>
    <t>1440 MCEVER RD</t>
  </si>
  <si>
    <t>GAINESVILLE GA</t>
  </si>
  <si>
    <t>30504-0000</t>
  </si>
  <si>
    <t>TIDAL WAVE AUTO SPA T34</t>
  </si>
  <si>
    <t>41191 US HIGHWAY 280</t>
  </si>
  <si>
    <t>SYLACAUGA</t>
  </si>
  <si>
    <t>35150-8028</t>
  </si>
  <si>
    <t>TIDAL WAVE AUTO SPA T57</t>
  </si>
  <si>
    <t>4176 S AMHERST HWY</t>
  </si>
  <si>
    <t>MADISON HEIGHTS</t>
  </si>
  <si>
    <t>24572-5964</t>
  </si>
  <si>
    <t>TIDAL WAVE AUTO SPA T56</t>
  </si>
  <si>
    <t>1401 PACKER XING</t>
  </si>
  <si>
    <t>NORTH CHESTERFIELD</t>
  </si>
  <si>
    <t>23235-4878</t>
  </si>
  <si>
    <t>TIDAL WAVE AUTO SPA T43</t>
  </si>
  <si>
    <t>900 DOUGLAS DR</t>
  </si>
  <si>
    <t>BAINBRIDGE</t>
  </si>
  <si>
    <t>39819-8905</t>
  </si>
  <si>
    <t>TIDAL WAVE AUTO SPA T38</t>
  </si>
  <si>
    <t>24550 JOHN T REID PKWY</t>
  </si>
  <si>
    <t>SCOTTSBORO</t>
  </si>
  <si>
    <t>35768-2326</t>
  </si>
  <si>
    <t>TIDAL WAVE AUTO SPA T61</t>
  </si>
  <si>
    <t>4089 FORT CAMPBELL BLVD</t>
  </si>
  <si>
    <t>HOPKINSVILLE</t>
  </si>
  <si>
    <t>42240-4962</t>
  </si>
  <si>
    <t>TIDAL WAVE AUTO SPA T62</t>
  </si>
  <si>
    <t>1208 MINERAL WELLS AVE</t>
  </si>
  <si>
    <t>PARIS</t>
  </si>
  <si>
    <t>38242-4914</t>
  </si>
  <si>
    <t>TIDAL WAVE AUTO SPA  T63</t>
  </si>
  <si>
    <t>4000 CENTRAL AVE</t>
  </si>
  <si>
    <t>HOT SPRINGS</t>
  </si>
  <si>
    <t>71913-7289</t>
  </si>
  <si>
    <t>TIDAL WAVE AUTO SPA T64</t>
  </si>
  <si>
    <t>11410 FOREST AVE</t>
  </si>
  <si>
    <t>CLIVE</t>
  </si>
  <si>
    <t>50325-7031</t>
  </si>
  <si>
    <t>TIDAL WAVE AUTO SPA T65</t>
  </si>
  <si>
    <t>4790 ELM SPRINGS RD</t>
  </si>
  <si>
    <t>SPRINGDALE</t>
  </si>
  <si>
    <t>72762-3738</t>
  </si>
  <si>
    <t>TIDAL WAVE AUTO SPA T60</t>
  </si>
  <si>
    <t>102 COMMUNITY WAY</t>
  </si>
  <si>
    <t>STAUNTON</t>
  </si>
  <si>
    <t>24401-4968</t>
  </si>
  <si>
    <t>TIDAL WAVE AUTO SPA T66</t>
  </si>
  <si>
    <t>1874 DECATUR PIKE</t>
  </si>
  <si>
    <t>37303-4922</t>
  </si>
  <si>
    <t>TIDAL WAVE AUTO SPA T67</t>
  </si>
  <si>
    <t>8411 CENTREVILLE RD</t>
  </si>
  <si>
    <t>MANASSAS PARK</t>
  </si>
  <si>
    <t>20111-2358</t>
  </si>
  <si>
    <t>TIDAL WAVE AUTO SPA T68</t>
  </si>
  <si>
    <t>1 PLAZA DR</t>
  </si>
  <si>
    <t>HILTON HEAD ISLAND</t>
  </si>
  <si>
    <t>29926-3822</t>
  </si>
  <si>
    <t>TIDAL WAVE AUTO SPA T69</t>
  </si>
  <si>
    <t>2101 N LOCUST AVE</t>
  </si>
  <si>
    <t>LAWRENCEBURG</t>
  </si>
  <si>
    <t>38464-4461</t>
  </si>
  <si>
    <t>TIDAL WAVE AUTO SPA T70</t>
  </si>
  <si>
    <t>111 N Main St</t>
  </si>
  <si>
    <t>SHELBYVILLE</t>
  </si>
  <si>
    <t>37160-0000</t>
  </si>
  <si>
    <t>TIDAL WAVE AUTO SPA T71</t>
  </si>
  <si>
    <t>2600 9TH AVE SE</t>
  </si>
  <si>
    <t>WATERTOWN</t>
  </si>
  <si>
    <t>57201-7193</t>
  </si>
  <si>
    <t>TIDAL WAVE AUTO SPA T13</t>
  </si>
  <si>
    <t>8616 DAVIS BLVD</t>
  </si>
  <si>
    <t>NORTH RICHLAND HILLS</t>
  </si>
  <si>
    <t>76182-8301</t>
  </si>
  <si>
    <t>TIDAL WAVE AUTO SPA T59</t>
  </si>
  <si>
    <t>2100 RIO HILL CTR</t>
  </si>
  <si>
    <t>CHARLOTTESVILLE</t>
  </si>
  <si>
    <t>22901-1151</t>
  </si>
  <si>
    <t>TIDAL WAVE AUTO SPA T36</t>
  </si>
  <si>
    <t>120 FRONT ROYAL PIKE</t>
  </si>
  <si>
    <t>WINCHESTER</t>
  </si>
  <si>
    <t>22602-7312</t>
  </si>
  <si>
    <t>TIDAL WAVE AUTO SPA T35</t>
  </si>
  <si>
    <t>3205 INNER PERIMETER RD</t>
  </si>
  <si>
    <t>VALDOSTA</t>
  </si>
  <si>
    <t>31602-1065</t>
  </si>
  <si>
    <t>TIDAL WAVE AUTO SPA T58</t>
  </si>
  <si>
    <t>3388 MADISON PIKE</t>
  </si>
  <si>
    <t>FT MITCHELL</t>
  </si>
  <si>
    <t>41017-9657</t>
  </si>
  <si>
    <t>TIDAL WAVE AUTO SPA T37</t>
  </si>
  <si>
    <t>3274 DAUPHIN ST</t>
  </si>
  <si>
    <t>MOBILE</t>
  </si>
  <si>
    <t>36606-4002</t>
  </si>
  <si>
    <t>TIDAL WAVE AUTO SPA T75</t>
  </si>
  <si>
    <t>11910 M ST</t>
  </si>
  <si>
    <t>68137-2242</t>
  </si>
  <si>
    <t>TIDAL WAVE AUTO SPA  T97</t>
  </si>
  <si>
    <t>2510 N BALTIMORE ST</t>
  </si>
  <si>
    <t>KIRKSVILLE</t>
  </si>
  <si>
    <t>63501-1922</t>
  </si>
  <si>
    <t>TIDAL WAVE AUTO SPA T84</t>
  </si>
  <si>
    <t>2641 GENTRY MEMORIAL HWY</t>
  </si>
  <si>
    <t>PICKENS</t>
  </si>
  <si>
    <t>29671-9429</t>
  </si>
  <si>
    <t>TIDAL WAVE AUTO SPA T72</t>
  </si>
  <si>
    <t>2589 NW ARTERIAL</t>
  </si>
  <si>
    <t>DUBUQUE</t>
  </si>
  <si>
    <t>52002-0493</t>
  </si>
  <si>
    <t>TIDAL WAVE AUTO SPA T87</t>
  </si>
  <si>
    <t>16170 STEVENS POINT CIR</t>
  </si>
  <si>
    <t>GRETNA</t>
  </si>
  <si>
    <t>68028-6978</t>
  </si>
  <si>
    <t>TIDAL WAVE AUTO SPA T98</t>
  </si>
  <si>
    <t>2020 S TELEPHONE RD</t>
  </si>
  <si>
    <t>MOORE</t>
  </si>
  <si>
    <t>73160-2919</t>
  </si>
  <si>
    <t>TIDAL WAVE AUTO SPA  T76</t>
  </si>
  <si>
    <t>3310 AVENUE I</t>
  </si>
  <si>
    <t>SCOTTSBLUFF</t>
  </si>
  <si>
    <t>69361-4482</t>
  </si>
  <si>
    <t>TIDAL WAVE AUTO SPA T79</t>
  </si>
  <si>
    <t>BRISTOL</t>
  </si>
  <si>
    <t>24202-0000</t>
  </si>
  <si>
    <t>TIDAL WAVE AUTO SPA T73</t>
  </si>
  <si>
    <t>1008 18TH AVE NW</t>
  </si>
  <si>
    <t>AUSTIN</t>
  </si>
  <si>
    <t>55912-1853</t>
  </si>
  <si>
    <t>TIDAL WAVE AUTO SPA  I04</t>
  </si>
  <si>
    <t>129 BENJAMIN H HILL DR</t>
  </si>
  <si>
    <t>FITZGERALD</t>
  </si>
  <si>
    <t>31750-7574</t>
  </si>
  <si>
    <t>TIDAL WAVE AUTO SPA T91</t>
  </si>
  <si>
    <t>1637 W COLLEGE ST</t>
  </si>
  <si>
    <t>PULASKI</t>
  </si>
  <si>
    <t>38478-5207</t>
  </si>
  <si>
    <t>TIDAL WAVE AUTO SPA I88</t>
  </si>
  <si>
    <t>2790 NORTH RD</t>
  </si>
  <si>
    <t>29118-2801</t>
  </si>
  <si>
    <t>TIDAL WAVE AUTO SPA T78</t>
  </si>
  <si>
    <t>1037 FRONTENAC DR</t>
  </si>
  <si>
    <t>WINONA</t>
  </si>
  <si>
    <t>55987-6506</t>
  </si>
  <si>
    <t>TIDAL WAVE AUTO SPA I01</t>
  </si>
  <si>
    <t>610 E END BLVD N</t>
  </si>
  <si>
    <t>MARSHALL</t>
  </si>
  <si>
    <t>75670-2104</t>
  </si>
  <si>
    <t>TIDAL WAVE AUTO SPA T92</t>
  </si>
  <si>
    <t>240 N DIXIE BLVD</t>
  </si>
  <si>
    <t>RADCLIFF</t>
  </si>
  <si>
    <t>40160-1304</t>
  </si>
  <si>
    <t>TIDAL WAVE AUTO SPA I82</t>
  </si>
  <si>
    <t>2821 NC HIGHWAY 210 E</t>
  </si>
  <si>
    <t>HAMPSTEAD</t>
  </si>
  <si>
    <t>28443-8991</t>
  </si>
  <si>
    <t>TIDAL WAVE AUTO SPA I27</t>
  </si>
  <si>
    <t>2705 HELENA RD</t>
  </si>
  <si>
    <t>HELENA</t>
  </si>
  <si>
    <t>35080-3244</t>
  </si>
  <si>
    <t>TIDAL WAVE AUTO SPA T81</t>
  </si>
  <si>
    <t>8081 RIVERS AVE</t>
  </si>
  <si>
    <t>NORTH CHARLESTON</t>
  </si>
  <si>
    <t>29406-9236</t>
  </si>
  <si>
    <t>TIDAL WAVE AUTO SPA  T77</t>
  </si>
  <si>
    <t>500 19TH AVE SE</t>
  </si>
  <si>
    <t>WILLMAR</t>
  </si>
  <si>
    <t>56201-5300</t>
  </si>
  <si>
    <t>TIDAL WAVE AUTO SPA  T80</t>
  </si>
  <si>
    <t>1302 NW SHERIDAN RD</t>
  </si>
  <si>
    <t>LAWTON</t>
  </si>
  <si>
    <t>73505-5212</t>
  </si>
  <si>
    <t>TIDAL WAVE AUTO SPA I16</t>
  </si>
  <si>
    <t>1005 ROBERTS BRANCH PKWY</t>
  </si>
  <si>
    <t>COLUMBIA</t>
  </si>
  <si>
    <t>29203-9143</t>
  </si>
  <si>
    <t>TIDAL WAVE AUTO SPA I55</t>
  </si>
  <si>
    <t>802 DIXIE DR</t>
  </si>
  <si>
    <t>CLUTE</t>
  </si>
  <si>
    <t>77531-5120</t>
  </si>
  <si>
    <t>TIDAL WAVE AUTO SPA I13</t>
  </si>
  <si>
    <t>3751 HIGHWAY 280</t>
  </si>
  <si>
    <t>ALEXANDER CITY</t>
  </si>
  <si>
    <t>35010-7219</t>
  </si>
  <si>
    <t>TIDAL WAVE AUTO SPA I26</t>
  </si>
  <si>
    <t>2601 AVALON AVE</t>
  </si>
  <si>
    <t>MUSCLE SHOALS</t>
  </si>
  <si>
    <t>35661-2703</t>
  </si>
  <si>
    <t>TIDAL WAVE AUTO SPA I25</t>
  </si>
  <si>
    <t>764 S JEFFERSON AVE</t>
  </si>
  <si>
    <t>COOKEVILLE</t>
  </si>
  <si>
    <t>38501-4014</t>
  </si>
  <si>
    <t>TIDAL WAVE AUTO SPA I07</t>
  </si>
  <si>
    <t>2745 POWDER SPRINGS RD SW</t>
  </si>
  <si>
    <t>30064-4517</t>
  </si>
  <si>
    <t>TIDAL WAVE AUTO SPA I31</t>
  </si>
  <si>
    <t>3039 W US HIGHWAY 90</t>
  </si>
  <si>
    <t>LAKE CITY</t>
  </si>
  <si>
    <t>32055-4731</t>
  </si>
  <si>
    <t>TIDAL WAVE AUTO SPA I10</t>
  </si>
  <si>
    <t>5825 HIGHWAY 53</t>
  </si>
  <si>
    <t>HARVEST</t>
  </si>
  <si>
    <t>35749-9281</t>
  </si>
  <si>
    <t>TIDAL WAVE AUTO SPA I08</t>
  </si>
  <si>
    <t>712 HIGHWAY 76</t>
  </si>
  <si>
    <t>WHITE HOUSE</t>
  </si>
  <si>
    <t>37188-9207</t>
  </si>
  <si>
    <t>TIDAL WAVE AUTO SPA I19</t>
  </si>
  <si>
    <t>610 HIGHWAY 31 NW</t>
  </si>
  <si>
    <t>HARTSELLE</t>
  </si>
  <si>
    <t>35640-4409</t>
  </si>
  <si>
    <t>TIDAL WAVE AUTO SPA I29</t>
  </si>
  <si>
    <t>15370 MAYBERRY DR</t>
  </si>
  <si>
    <t>35613-2660</t>
  </si>
  <si>
    <t>TIDAL WAVE AUTO SPA T74</t>
  </si>
  <si>
    <t>3051 10TH AVE S</t>
  </si>
  <si>
    <t>GREAT FALLS</t>
  </si>
  <si>
    <t>59405-3444</t>
  </si>
  <si>
    <t>TIDAL WAVE AUTO SPA I85</t>
  </si>
  <si>
    <t>153 W PIN LN</t>
  </si>
  <si>
    <t>MORRISTOWN</t>
  </si>
  <si>
    <t>37814-0601</t>
  </si>
  <si>
    <t>TIDAL WAVE AUTO SPA I90</t>
  </si>
  <si>
    <t>1085 COSBY HWY</t>
  </si>
  <si>
    <t>NEWPORT</t>
  </si>
  <si>
    <t>37821-7372</t>
  </si>
  <si>
    <t>TIDAL WAVE AUTO SPA I06</t>
  </si>
  <si>
    <t>107 FERGUS RD</t>
  </si>
  <si>
    <t>LA VERGNE</t>
  </si>
  <si>
    <t>37086-2602</t>
  </si>
  <si>
    <t>TIDAL WAVE AUTO SPA I28</t>
  </si>
  <si>
    <t>3188 S OATES ST</t>
  </si>
  <si>
    <t>DOTHAN</t>
  </si>
  <si>
    <t>36301-5610</t>
  </si>
  <si>
    <t>TIDAL WAVE AUTO SPA D06</t>
  </si>
  <si>
    <t>4140 FOUNTAIN LN</t>
  </si>
  <si>
    <t>HORN LAKE</t>
  </si>
  <si>
    <t>38637-1056</t>
  </si>
  <si>
    <t>TIDAL WAVE AUTO SPA I18</t>
  </si>
  <si>
    <t>1230 HUNTSVILLE HWY</t>
  </si>
  <si>
    <t>37334-3618</t>
  </si>
  <si>
    <t>TIDAL WAVE AUTO SPA I35</t>
  </si>
  <si>
    <t>TIDAL WAVE AUTO SPA T99</t>
  </si>
  <si>
    <t>4425 Lexington Rd</t>
  </si>
  <si>
    <t>30605-0000</t>
  </si>
  <si>
    <t>TIDAL WAVE AUTO SPA I24</t>
  </si>
  <si>
    <t>2506 2ND AVE S</t>
  </si>
  <si>
    <t>FORT DODGE</t>
  </si>
  <si>
    <t>50501-0000</t>
  </si>
  <si>
    <t>TIDAL WAVE AUTO SPA T88</t>
  </si>
  <si>
    <t>499 EMILY DR</t>
  </si>
  <si>
    <t>CLARKSBURG</t>
  </si>
  <si>
    <t>26301-5512</t>
  </si>
  <si>
    <t>TIDAL WAVE AUTO SPA D24</t>
  </si>
  <si>
    <t>2915 S 19TH ST</t>
  </si>
  <si>
    <t>CLINTON</t>
  </si>
  <si>
    <t>52732-7020</t>
  </si>
  <si>
    <t>TIDAL WAVE AUTO SPA I78</t>
  </si>
  <si>
    <t>500 MORRISON MOORE PKWY E</t>
  </si>
  <si>
    <t>DAHLONEGA</t>
  </si>
  <si>
    <t>30533-1476</t>
  </si>
  <si>
    <t>TIDAL WAVE AUTO SPA I87</t>
  </si>
  <si>
    <t>2001 MISSOURI BLVD</t>
  </si>
  <si>
    <t>JEFFERSON CITY</t>
  </si>
  <si>
    <t>65109-4716</t>
  </si>
  <si>
    <t>TIDAL WAVE AUTO SPA T89</t>
  </si>
  <si>
    <t>395 COX CREEK PKWY</t>
  </si>
  <si>
    <t>35630-1539</t>
  </si>
  <si>
    <t>TIDAL WAVE AUTO SPA I94</t>
  </si>
  <si>
    <t>TIDAL WAVE AUTO SPA T95</t>
  </si>
  <si>
    <t>3707 E RACE AVE</t>
  </si>
  <si>
    <t>SEARCY</t>
  </si>
  <si>
    <t>72143-6206</t>
  </si>
  <si>
    <t>TIDAL WAVE AUTO SPA D08</t>
  </si>
  <si>
    <t>101 MARKET CENTRE DR</t>
  </si>
  <si>
    <t>TARBORO</t>
  </si>
  <si>
    <t>27886-4859</t>
  </si>
  <si>
    <t>TIDAL WAVE AUTO SPA T85</t>
  </si>
  <si>
    <t>1154 N CENTER AVE</t>
  </si>
  <si>
    <t>SOMERSET</t>
  </si>
  <si>
    <t>15501-1626</t>
  </si>
  <si>
    <t>TIDAL WAVE AUTO SPA I89</t>
  </si>
  <si>
    <t>276 HAMILTON CROSSING DR</t>
  </si>
  <si>
    <t>ALCOA</t>
  </si>
  <si>
    <t>37701-2262</t>
  </si>
  <si>
    <t>TIDAL WAVE AUTO SPA D25</t>
  </si>
  <si>
    <t>12500 SHAWNEE MISSION PKWY</t>
  </si>
  <si>
    <t>SHAWNEE</t>
  </si>
  <si>
    <t>66216-1843</t>
  </si>
  <si>
    <t>TIDAL WAVE AUTO SPA I21</t>
  </si>
  <si>
    <t>8165 US HIGHWAY 51 N</t>
  </si>
  <si>
    <t>MILLINGTON</t>
  </si>
  <si>
    <t>38053-1754</t>
  </si>
  <si>
    <t>S-000076290</t>
  </si>
  <si>
    <t>TIDAL WAVE AUTO SPA D20</t>
  </si>
  <si>
    <t>120 DOE RUN BLVD</t>
  </si>
  <si>
    <t>37716-6620</t>
  </si>
  <si>
    <t>TIDAL WAVE AUTO SPA I46</t>
  </si>
  <si>
    <t>1895 BALTIMORE PIKE</t>
  </si>
  <si>
    <t>HANOVER</t>
  </si>
  <si>
    <t>17331-9818</t>
  </si>
  <si>
    <t>TIDAL WAVE AUTO SPA I97</t>
  </si>
  <si>
    <t>1430 W WILSON ST</t>
  </si>
  <si>
    <t>BORGER</t>
  </si>
  <si>
    <t>79007-4420</t>
  </si>
  <si>
    <t>TIDAL WAVE AUTO SPA I23</t>
  </si>
  <si>
    <t>8321 SR-64 E</t>
  </si>
  <si>
    <t>BRADENTON</t>
  </si>
  <si>
    <t>34212-9508</t>
  </si>
  <si>
    <t>S-000076304</t>
  </si>
  <si>
    <t>TIDAL WAVE AUTO SPA T90</t>
  </si>
  <si>
    <t>2300 2ND AVE SE</t>
  </si>
  <si>
    <t>CAMBRIDGE</t>
  </si>
  <si>
    <t>55008-4104</t>
  </si>
  <si>
    <t>TWA11070</t>
  </si>
  <si>
    <t>TIDAL WAVE AUTO SPA I70</t>
  </si>
  <si>
    <t>2350 S HIGHWAY 27</t>
  </si>
  <si>
    <t>42501-2932</t>
  </si>
  <si>
    <t>S-000076289</t>
  </si>
  <si>
    <t>TIDAL WAVE AUTO SPA D19</t>
  </si>
  <si>
    <t>1650 N GERMANTOWN PKWY</t>
  </si>
  <si>
    <t>CORDOVA</t>
  </si>
  <si>
    <t>38016-6108</t>
  </si>
  <si>
    <t>TIDAL WAVE AUTO SPA I32</t>
  </si>
  <si>
    <t>7105 OTTER LAKE RD</t>
  </si>
  <si>
    <t>LINO LAKES</t>
  </si>
  <si>
    <t>55038-9350</t>
  </si>
  <si>
    <t>TIDAL WAVE AUTO SPA D11</t>
  </si>
  <si>
    <t>1452 W WADE HAMPTON BLVD</t>
  </si>
  <si>
    <t>GREER</t>
  </si>
  <si>
    <t>29650-1129</t>
  </si>
  <si>
    <t>TIDAL WAVE AUTO SPA I53</t>
  </si>
  <si>
    <t>109 FORUM DR</t>
  </si>
  <si>
    <t>29229-7938</t>
  </si>
  <si>
    <t>S-000075397</t>
  </si>
  <si>
    <t>TIDAL WAVE AUTO SPA D04</t>
  </si>
  <si>
    <t>NEC of E Broadway Blvd</t>
  </si>
  <si>
    <t>TIDAL WAVE AUTO SPA D12</t>
  </si>
  <si>
    <t>3757 W New Hope Rd</t>
  </si>
  <si>
    <t>TIDAL WAVE AUTO SPA D18</t>
  </si>
  <si>
    <t>3130 COBB PKWY NW</t>
  </si>
  <si>
    <t>30152-1014</t>
  </si>
  <si>
    <t>TIDAL WAVE AUTO SPA D03</t>
  </si>
  <si>
    <t>1000 E DIXON BLVD</t>
  </si>
  <si>
    <t>SHELBY</t>
  </si>
  <si>
    <t>28152-6838</t>
  </si>
  <si>
    <t>S-000075381</t>
  </si>
  <si>
    <t>TIDAL WAVE AUTO SPA T83</t>
  </si>
  <si>
    <t>2102 W BABCOCK ST</t>
  </si>
  <si>
    <t>BOZEMAN</t>
  </si>
  <si>
    <t>59718-3904</t>
  </si>
  <si>
    <t>TIDAL WAVE AUTO SPA I54</t>
  </si>
  <si>
    <t>5978 CAROLINA BEACH RD</t>
  </si>
  <si>
    <t>WILMINGTON</t>
  </si>
  <si>
    <t>28412-2703</t>
  </si>
  <si>
    <t>TIDAL WAVE AUTO SPA D39</t>
  </si>
  <si>
    <t>CAMPBELLSVILLE</t>
  </si>
  <si>
    <t>42718-0000</t>
  </si>
  <si>
    <t>S-000076287</t>
  </si>
  <si>
    <t>TIDAL WAVE AUTO SPA D22</t>
  </si>
  <si>
    <t>2545 PERRYTON PKWY</t>
  </si>
  <si>
    <t>PAMPA</t>
  </si>
  <si>
    <t>79065-2820</t>
  </si>
  <si>
    <t>TIDAL WAVE AUTO SPA D17</t>
  </si>
  <si>
    <t>2902 PIKE ST</t>
  </si>
  <si>
    <t>PARKERSBURG</t>
  </si>
  <si>
    <t>26101-8653</t>
  </si>
  <si>
    <t>TIDAL WAVE AUTO SPA D09</t>
  </si>
  <si>
    <t>2351 S 9TH ST</t>
  </si>
  <si>
    <t>SALINA</t>
  </si>
  <si>
    <t>67401-7556</t>
  </si>
  <si>
    <t>TIDAL WAVE AUTO SPA D29</t>
  </si>
  <si>
    <t>102 E ARLINGTON BLVD</t>
  </si>
  <si>
    <t>GREENVILLE</t>
  </si>
  <si>
    <t>27858-5012</t>
  </si>
  <si>
    <t>TIDAL WAVE AUTO SPA D37</t>
  </si>
  <si>
    <t>1424 CAROLINA AVE</t>
  </si>
  <si>
    <t>WASHINGTON</t>
  </si>
  <si>
    <t>27889-3314</t>
  </si>
  <si>
    <t>TIDAL WAVE AUTO SPA D87</t>
  </si>
  <si>
    <t>4000 ESTES PKWY</t>
  </si>
  <si>
    <t>LONGVIEW</t>
  </si>
  <si>
    <t>75603-0000</t>
  </si>
  <si>
    <t>TIDAL WAVE AUTO SPA I56</t>
  </si>
  <si>
    <t>8539 RIDGE RD</t>
  </si>
  <si>
    <t>NEW PORT RICHEY</t>
  </si>
  <si>
    <t>34654-</t>
  </si>
  <si>
    <t>TIDAL WAVE AUTO SPA I43</t>
  </si>
  <si>
    <t>5136 LITTLE RD</t>
  </si>
  <si>
    <t>34655-1211</t>
  </si>
  <si>
    <t>TIDAL WAVE AUTO SPA D69</t>
  </si>
  <si>
    <t>1198 WAR EAGLE DR</t>
  </si>
  <si>
    <t>LEWISBURG</t>
  </si>
  <si>
    <t>37091-6967</t>
  </si>
  <si>
    <t>TIDAL WAVE AUTO SPA D40</t>
  </si>
  <si>
    <t>1406 S JACKSON ST</t>
  </si>
  <si>
    <t>JACKSONVILLE</t>
  </si>
  <si>
    <t>75766-3024</t>
  </si>
  <si>
    <t>TWA88047</t>
  </si>
  <si>
    <t>TIDAL WAVE AUTO SPA D47</t>
  </si>
  <si>
    <t>2086 N ZARAGOZA RD</t>
  </si>
  <si>
    <t>EL PASO</t>
  </si>
  <si>
    <t>79938-7993</t>
  </si>
  <si>
    <t>TWA88036</t>
  </si>
  <si>
    <t>TIDAL WAVE AUTO SPA D36</t>
  </si>
  <si>
    <t>1680 WAYNE RD</t>
  </si>
  <si>
    <t>SAVANNAH</t>
  </si>
  <si>
    <t>38372-1546</t>
  </si>
  <si>
    <t>TIDAL WAVE AUTO SPA I71</t>
  </si>
  <si>
    <t>460 BULLION BLVD</t>
  </si>
  <si>
    <t>40391-2933</t>
  </si>
  <si>
    <t>TWA88082</t>
  </si>
  <si>
    <t>TIDAL WAVE AUTO SPA D82</t>
  </si>
  <si>
    <t>1768 MADISON ST</t>
  </si>
  <si>
    <t>CLARKSVILLE</t>
  </si>
  <si>
    <t>37043-4913</t>
  </si>
  <si>
    <t>TWA88064</t>
  </si>
  <si>
    <t>TIDAL WAVE AUTO SPA D64</t>
  </si>
  <si>
    <t>4468 HWY 70 W</t>
  </si>
  <si>
    <t>KINSTON</t>
  </si>
  <si>
    <t>28504-9106</t>
  </si>
  <si>
    <t>S-000075902</t>
  </si>
  <si>
    <t>TIDAL WAVE AUTO SPA I57</t>
  </si>
  <si>
    <t>1868 WASHINGTON RD NE</t>
  </si>
  <si>
    <t>THOMSON</t>
  </si>
  <si>
    <t>30824-7202</t>
  </si>
  <si>
    <t>TWA88058</t>
  </si>
  <si>
    <t>TIDAL WAVE AUTO SPA D58</t>
  </si>
  <si>
    <t>500 EISENHOWER DR</t>
  </si>
  <si>
    <t>17331-5222</t>
  </si>
  <si>
    <t>E0158 - Waconia, MN*Electric</t>
  </si>
  <si>
    <t>E0158 - Waconia, MN*Sanitation</t>
  </si>
  <si>
    <t>E0158 - Waconia, MN*Water &amp; Sewer</t>
  </si>
  <si>
    <t>E0185 - S. Oates Street*Electric</t>
  </si>
  <si>
    <t>E0185 - S. Oates Street*Water &amp; Sewer</t>
  </si>
  <si>
    <t>E0193 - Dahlonega, GA*Sanitation</t>
  </si>
  <si>
    <t>E0193 - Dahlonega, GA*Water &amp; Sewer</t>
  </si>
  <si>
    <t>E0197 - Timothy*Electric</t>
  </si>
  <si>
    <t>E0197 - Timothy*Sanitation</t>
  </si>
  <si>
    <t>E0197 - Timothy*Water &amp; Sewer</t>
  </si>
  <si>
    <t>E0198 - Wesleyan Road*Electric</t>
  </si>
  <si>
    <t>E0200 - Kings Mill*Electric</t>
  </si>
  <si>
    <t>E0200 - Kings Mill*Sanitation</t>
  </si>
  <si>
    <t>E0200 - Kings Mill*Water &amp; Sewer</t>
  </si>
  <si>
    <t>E0201 - Culpeper, VA*Electric</t>
  </si>
  <si>
    <t>E0201 - Culpeper, VA*Sanitation</t>
  </si>
  <si>
    <t>E0201 - Culpeper, VA*Water &amp; Sewer</t>
  </si>
  <si>
    <t>E0202 - Petoskey, MI*Electric</t>
  </si>
  <si>
    <t>E0202 - Petoskey, MI*Sanitation</t>
  </si>
  <si>
    <t>E0202 - Petoskey, MI*Water &amp; Sewer 2</t>
  </si>
  <si>
    <t>E0202 - Petoskey, MI*Water &amp; Sewer</t>
  </si>
  <si>
    <t>E0203 - Walton Court*Electric</t>
  </si>
  <si>
    <t>E0203 - Walton Court*Sanitation</t>
  </si>
  <si>
    <t>E0203 - Walton Court*Water &amp; Sewer</t>
  </si>
  <si>
    <t>E0204 - Bartlesville, OK*Electric</t>
  </si>
  <si>
    <t>E0204 - Bartlesville, OK*Sanitation</t>
  </si>
  <si>
    <t>E0204 - Bartlesville, OK*Water &amp; Sewer</t>
  </si>
  <si>
    <t>E0205 - Beltline Road SW*Electric</t>
  </si>
  <si>
    <t>E0205 - Beltline Road SW*Sanitation</t>
  </si>
  <si>
    <t>E0205 - Beltline Road SW*Water &amp; Sewer</t>
  </si>
  <si>
    <t>E0207 - Lawrenceburg, IN*Electric</t>
  </si>
  <si>
    <t>E0207 - Lawrenceburg, IN*Sanitation</t>
  </si>
  <si>
    <t>E0207 - Lawrenceburg, IN*Water &amp; Sewer</t>
  </si>
  <si>
    <t>E0214 - Doe Run Blvd*Sanitation</t>
  </si>
  <si>
    <t>E0217 - Grant Avenue*Sanitation</t>
  </si>
  <si>
    <t>E0217 - Grant Avenue*Water &amp; Sewer</t>
  </si>
  <si>
    <t>E0221 - Somerset, KY*Electric</t>
  </si>
  <si>
    <t>E0222 - Cordova, TN*Electric</t>
  </si>
  <si>
    <t>E0222 - Cordova, TN*Sanitation</t>
  </si>
  <si>
    <t>E0222 - Cordova, TN*Water &amp; Sewer</t>
  </si>
  <si>
    <t>E0223 - Otter Lake Road*Electric</t>
  </si>
  <si>
    <t>E0223 - Otter Lake Road*Water &amp; Sewer</t>
  </si>
  <si>
    <t>E0224 - Glenwood Commons*Electric</t>
  </si>
  <si>
    <t>E0224 - Glenwood Commons*Sanitation</t>
  </si>
  <si>
    <t>E0224 - Glenwood Commons*Water &amp; Sewer</t>
  </si>
  <si>
    <t>E0227 - Bolger Square*Electric</t>
  </si>
  <si>
    <t>E0227 - Bolger Square*Sanitation</t>
  </si>
  <si>
    <t>E0227 - Bolger Square*Water &amp; Sewer</t>
  </si>
  <si>
    <t>E0228 - Jefferson City, TN*Sanitation</t>
  </si>
  <si>
    <t>E0228 - Jefferson City, TN*Water &amp; Sewer</t>
  </si>
  <si>
    <t>E0229 - Bentonville*Sanitation</t>
  </si>
  <si>
    <t>E0230 - 34th Street*Electric</t>
  </si>
  <si>
    <t>E0230 - 34th Street*Sanitation</t>
  </si>
  <si>
    <t>E0230 - 34th Street*Water &amp; Sewer</t>
  </si>
  <si>
    <t>E0231 - Trinity Point*Electric</t>
  </si>
  <si>
    <t>E0231 - Trinity Point*Sanitation</t>
  </si>
  <si>
    <t>E0231 - Trinity Point*Water &amp; Sewer</t>
  </si>
  <si>
    <t>E0231 - Trinity Point*Water &amp; Sewer 2</t>
  </si>
  <si>
    <t>E0232 - North Madison*Electric</t>
  </si>
  <si>
    <t>E0232 - North Madison*Sanitation</t>
  </si>
  <si>
    <t>E0232 - North Madison*Water &amp; Sewer</t>
  </si>
  <si>
    <t>E0234- Canopy Oaks*Electric</t>
  </si>
  <si>
    <t>E0234- Canopy Oaks*Sanitation</t>
  </si>
  <si>
    <t>E0234- Canopy Oaks*Water &amp; Sewer</t>
  </si>
  <si>
    <t>E0236 - University Square*Electric</t>
  </si>
  <si>
    <t>E0236 - University Square*Sanitation</t>
  </si>
  <si>
    <t>E0236 - University Square*Water &amp; Sewer</t>
  </si>
  <si>
    <t>E0239 - Pampa, TX*Electric</t>
  </si>
  <si>
    <t>E0239 - Pampa, TX*Sanitation</t>
  </si>
  <si>
    <t>E0239 - Pampa, TX*Water &amp; Sewer</t>
  </si>
  <si>
    <t>E0241 - Tusculum*Electric</t>
  </si>
  <si>
    <t>E0241 - Tusculum*Sanitation</t>
  </si>
  <si>
    <t>E0241 - Tusculum*Water &amp; Sewer</t>
  </si>
  <si>
    <t>E0242 - Salina, KS*Electric</t>
  </si>
  <si>
    <t>E0242 - Salina, KS*Sanitation</t>
  </si>
  <si>
    <t>E0248 - Ridge Road*Electric</t>
  </si>
  <si>
    <t>E0248 - Ridge Road*Sanitation</t>
  </si>
  <si>
    <t>E0248 - Ridge Road*Water &amp; Sewer</t>
  </si>
  <si>
    <t>E0249 - River Crossing*Electric</t>
  </si>
  <si>
    <t>E0249 - River Crossing*Sanitation</t>
  </si>
  <si>
    <t>E0249 - River Crossing*Water &amp; Sewer</t>
  </si>
  <si>
    <t>E0250 - Aiken, SC*Electric</t>
  </si>
  <si>
    <t>E0250 - Aiken, SC*Sanitation</t>
  </si>
  <si>
    <t>E0250 - Aiken, SC*Water &amp; Sewer</t>
  </si>
  <si>
    <t>E0252 - Jacksonville, TX*Electric</t>
  </si>
  <si>
    <t>E0252 - Jacksonville, TX*Sanitation</t>
  </si>
  <si>
    <t>E0252 - Jacksonville, TX*Water &amp; Sewer</t>
  </si>
  <si>
    <t>E0253 - Cullman, AL*Electric</t>
  </si>
  <si>
    <t>E0253 - Cullman, AL*Sanitation</t>
  </si>
  <si>
    <t>E0253 - Cullman, AL*Water &amp; Sewer</t>
  </si>
  <si>
    <t>E0254 - Flowood, MS*Electric</t>
  </si>
  <si>
    <t>E0254 - Flowood, MS*Sanitation</t>
  </si>
  <si>
    <t>E0254 - Flowood, MS*Water &amp; Sewer</t>
  </si>
  <si>
    <t>E0255 - Oakmont Blvd*Electric</t>
  </si>
  <si>
    <t>E0255 - Oakmont Blvd*Sanitation</t>
  </si>
  <si>
    <t>E0255 - Oakmont Blvd*Water &amp; Sewer</t>
  </si>
  <si>
    <t>E0256 - Sturbridge*Electric</t>
  </si>
  <si>
    <t>E0256 - Sturbridge*Sanitation</t>
  </si>
  <si>
    <t>E0256 - Sturbridge*Water &amp; Sewer</t>
  </si>
  <si>
    <t>E0258 - Bandelier*Electric</t>
  </si>
  <si>
    <t>E0258 - Bandelier*Sanitation</t>
  </si>
  <si>
    <t>E0258 - Bandelier*Water &amp; Sewer</t>
  </si>
  <si>
    <t>E0259 - Belleview, FL*Electric</t>
  </si>
  <si>
    <t>E0259 - Belleview, FL*Sanitation</t>
  </si>
  <si>
    <t>E0259 - Belleview, FL*Water &amp; Sewer</t>
  </si>
  <si>
    <t>E0260 - Pebble Hills*Electric</t>
  </si>
  <si>
    <t>E0260 - Pebble Hills*Sanitation</t>
  </si>
  <si>
    <t>E0260 - Pebble Hills*Water &amp; Sewer</t>
  </si>
  <si>
    <t>E0261- Wayne Road*Electric</t>
  </si>
  <si>
    <t>E0261- Wayne Road*Sanitation</t>
  </si>
  <si>
    <t>E0261- Wayne Road*Water &amp; Sewer</t>
  </si>
  <si>
    <t>E0262 - Sangertown*Electric</t>
  </si>
  <si>
    <t>E0262 - Sangertown*Sanitation</t>
  </si>
  <si>
    <t>E0262 - Sangertown*Water &amp; Sewer</t>
  </si>
  <si>
    <t>E0264 - Red Dog Way*Electric</t>
  </si>
  <si>
    <t>E0264 - Red Dog Way*Sanitation</t>
  </si>
  <si>
    <t>E0264 - Red Dog Way*Water &amp; Sewer</t>
  </si>
  <si>
    <t>E0265 - Madison Street*Electric</t>
  </si>
  <si>
    <t>E0265 - Madison Street*Sanitation</t>
  </si>
  <si>
    <t>E0265 - Madison Street*Water &amp; Sewer</t>
  </si>
  <si>
    <t>E0266 - Mountain Home, ID*Electric</t>
  </si>
  <si>
    <t>E0266 - Mountain Home, ID*Sanitation</t>
  </si>
  <si>
    <t>E0266 - Mountain Home, ID*Water &amp; Sewer</t>
  </si>
  <si>
    <t>E0267 - Biddeford, ME*Electric</t>
  </si>
  <si>
    <t>E0267 - Biddeford, ME*Sanitation</t>
  </si>
  <si>
    <t>E0267 - Biddeford, ME*Water &amp; Sewer</t>
  </si>
  <si>
    <t>E0268 - Bridgeville, PA*Electric</t>
  </si>
  <si>
    <t>E0268 - Bridgeville, PA*Sanitation</t>
  </si>
  <si>
    <t>E0268 - Bridgeville, PA*Water &amp; Sewer</t>
  </si>
  <si>
    <t>E0269 - Schillinger Road*Electric</t>
  </si>
  <si>
    <t>E0269 - Schillinger Road*Sanitation</t>
  </si>
  <si>
    <t>E0269 - Schillinger Road*Water &amp; Sewer</t>
  </si>
  <si>
    <t>E0270 - Lecanto, FL*Electric</t>
  </si>
  <si>
    <t>E0270 - Lecanto, FL*Sanitation</t>
  </si>
  <si>
    <t>E0270 - Lecanto, FL*Water &amp; Sewer</t>
  </si>
  <si>
    <t>E0271 - Arcadian Shores*Electric</t>
  </si>
  <si>
    <t>E0271 - Arcadian Shores*Sanitation</t>
  </si>
  <si>
    <t>E0271 - Arcadian Shores*Water &amp; Sewer</t>
  </si>
  <si>
    <t>E0272 - North Wilmington*Electric</t>
  </si>
  <si>
    <t>E0272 - North Wilmington*Sanitation</t>
  </si>
  <si>
    <t>E0272 - North Wilmington*Water &amp; Sewer</t>
  </si>
  <si>
    <t>E0273 - White Bluff*Electric</t>
  </si>
  <si>
    <t>E0273 - White Bluff*Sanitation</t>
  </si>
  <si>
    <t>E0273 - White Bluff*Water &amp; Sewer</t>
  </si>
  <si>
    <t>E0274 - Leisure Lane*Electric</t>
  </si>
  <si>
    <t>E0274 - Leisure Lane*Sanitation</t>
  </si>
  <si>
    <t>E0274 - Leisure Lane*Water &amp; Sewer</t>
  </si>
  <si>
    <t>E0275 - Cheraw, SC*Electric</t>
  </si>
  <si>
    <t>E0275 - Cheraw, SC*Sanitation</t>
  </si>
  <si>
    <t>E0275 - Cheraw, SC*Water &amp; Sewer</t>
  </si>
  <si>
    <t>E0278 - Kinston, NC*Sanitation</t>
  </si>
  <si>
    <t>E0278 - Kinston, NC*Water &amp; Sewer</t>
  </si>
  <si>
    <t>E0280 - State Line*Electric</t>
  </si>
  <si>
    <t>E0280 - State Line*Sanitation</t>
  </si>
  <si>
    <t>E0280 - State Line*Water &amp; Sewer</t>
  </si>
  <si>
    <t>E0281 - Caraway Road*Electric</t>
  </si>
  <si>
    <t>E0281 - Caraway Road*Sanitation</t>
  </si>
  <si>
    <t>E0281 - Caraway Road*Water &amp; Sewer</t>
  </si>
  <si>
    <t>E0282 - Tupelo Commons*Electric</t>
  </si>
  <si>
    <t>E0282 - Tupelo Commons*Sanitation</t>
  </si>
  <si>
    <t>E0282 - Tupelo Commons*Water &amp; Sewer</t>
  </si>
  <si>
    <t>E0283 - Woodstock, IL*Electric</t>
  </si>
  <si>
    <t>E0283 - Woodstock, IL*Sanitation</t>
  </si>
  <si>
    <t>E0283 - Woodstock, IL*Water &amp; Sewer</t>
  </si>
  <si>
    <t>E0284 - Niagara Falls, NY*Electric</t>
  </si>
  <si>
    <t>E0284 - Niagara Falls, NY*Sanitation</t>
  </si>
  <si>
    <t>E0284 - Niagara Falls, NY*Water &amp; Sewer</t>
  </si>
  <si>
    <t>E0285 - Surfside Commons*Electric</t>
  </si>
  <si>
    <t>E0285 - Surfside Commons*Sanitation</t>
  </si>
  <si>
    <t>E0285 - Surfside Commons*Water &amp; Sewer</t>
  </si>
  <si>
    <t>E0286 - Westover Road*Electric</t>
  </si>
  <si>
    <t>E0286 - Westover Road*Sanitation</t>
  </si>
  <si>
    <t>E0287 - Shawnee, OK*Electric</t>
  </si>
  <si>
    <t>E0287 - Shawnee, OK*Water &amp; Sewer</t>
  </si>
  <si>
    <t>E0288 - Yellowstone Avenue*Electric</t>
  </si>
  <si>
    <t>E0288 - Yellowstone Avenue*Sanitation</t>
  </si>
  <si>
    <t>E0288 - Yellowstone Avenue*Water &amp; Sewer</t>
  </si>
  <si>
    <t>E0289 - Wegge Court*Electric</t>
  </si>
  <si>
    <t>E0289 - Wegge Court*Sanitation</t>
  </si>
  <si>
    <t>E0289 - Wegge Court*Water &amp; Sewer</t>
  </si>
  <si>
    <t>E0290 - Lake Wylie*Electric</t>
  </si>
  <si>
    <t>E0290 - Lake Wylie*Sanitation</t>
  </si>
  <si>
    <t>E0290 - Lake Wylie*Water &amp; Sewer</t>
  </si>
  <si>
    <t>E0291 - Christiansburg, VA*Electric</t>
  </si>
  <si>
    <t>E0291 - Christiansburg, VA*Sanitation</t>
  </si>
  <si>
    <t>E0291 - Christiansburg, VA*Water &amp; Sewer</t>
  </si>
  <si>
    <t>E0292 - Waynesboro, VA*Electric</t>
  </si>
  <si>
    <t>E0292 - Waynesboro, VA*Sanitation</t>
  </si>
  <si>
    <t>E0292 - Waynesboro, VA*Water &amp; Sewer</t>
  </si>
  <si>
    <t>E0293 - Lombard, IL*Electric</t>
  </si>
  <si>
    <t>E0293 - Lombard, IL*Sanitation</t>
  </si>
  <si>
    <t>E0293 - Lombard, IL*Water &amp; Sewer</t>
  </si>
  <si>
    <t>E0294 - Thomson, GA*Electric</t>
  </si>
  <si>
    <t>E0294 - Thomson, GA*Sanitation</t>
  </si>
  <si>
    <t>E0294 - Thomson, GA*Water &amp; Sewer</t>
  </si>
  <si>
    <t>E0295 - Ponca City, OK*Electric</t>
  </si>
  <si>
    <t>E0295 - Ponca City, OK*Sanitation</t>
  </si>
  <si>
    <t>E0295 - Ponca City, OK*Water &amp; Sewer</t>
  </si>
  <si>
    <t>E0296 - Weston, WI*Electric</t>
  </si>
  <si>
    <t>E0296 - Weston, WI*Sanitation</t>
  </si>
  <si>
    <t>E0296 - Weston, WI*Water &amp; Sewer</t>
  </si>
  <si>
    <t>E0297 - Lincoln, IL*Electric</t>
  </si>
  <si>
    <t>E0297 - Lincoln, IL*Sanitation</t>
  </si>
  <si>
    <t>E0297 - Lincoln, IL*Water &amp; Sewer</t>
  </si>
  <si>
    <t>E0298 - Boaz, AL*Electric</t>
  </si>
  <si>
    <t>E0298 - Boaz, AL*Sanitation</t>
  </si>
  <si>
    <t>E0298 - Boaz, AL*Water &amp; Sewer</t>
  </si>
  <si>
    <t>E0299 - Chimney Rock*Electric</t>
  </si>
  <si>
    <t>E0299 - Chimney Rock*Sanitation</t>
  </si>
  <si>
    <t>E0299 - Chimney Rock*Water &amp; Sewer</t>
  </si>
  <si>
    <t>E0300 - Claremore, OK*Electric</t>
  </si>
  <si>
    <t>E0300 - Claremore, OK*Sanitation</t>
  </si>
  <si>
    <t>E0300 - Claremore, OK*Water &amp; Sewer</t>
  </si>
  <si>
    <t>E0301 - Lantana, FL*Electric</t>
  </si>
  <si>
    <t>E0301 - Lantana, FL*Sanitation</t>
  </si>
  <si>
    <t>E0301 - Lantana, FL*Water &amp; Sewer</t>
  </si>
  <si>
    <t>E0302 - Paradise Crossing*Electric</t>
  </si>
  <si>
    <t>E0302 - Paradise Crossing*Sanitation</t>
  </si>
  <si>
    <t>E0302 - Paradise Crossing*Water &amp; Sewer</t>
  </si>
  <si>
    <t>E0303 - Hanover Crossing*Electric</t>
  </si>
  <si>
    <t>E0303 - Hanover Crossing*Sanitation</t>
  </si>
  <si>
    <t>E0303 - Hanover Crossing*Water &amp; Sewer</t>
  </si>
  <si>
    <t>E0304 - Cliff Lake*Electric</t>
  </si>
  <si>
    <t>E0304 - Cliff Lake*Sanitation</t>
  </si>
  <si>
    <t>E0304 - Cliff Lake*Water &amp; Sewer</t>
  </si>
  <si>
    <t>E0305 - Hobbs, NM*Electric</t>
  </si>
  <si>
    <t>E0305 - Hobbs, NM*Sanitation</t>
  </si>
  <si>
    <t>E0305 - Hobbs, NM*Water &amp; Sewer</t>
  </si>
  <si>
    <t>E0306 - Morehead City, NC*Electric</t>
  </si>
  <si>
    <t>E0306 - Morehead City, NC*Sanitation</t>
  </si>
  <si>
    <t>E0306 - Morehead City, NC*Water &amp; Sewer</t>
  </si>
  <si>
    <t>E0307 - East Statesboro, GA*Electric</t>
  </si>
  <si>
    <t>E0307 - East Statesboro, GA*Sanitation</t>
  </si>
  <si>
    <t>E0307 - East Statesboro, GA*Water &amp; Sewer</t>
  </si>
  <si>
    <t>E0309 - Bozeman, MT*Electric</t>
  </si>
  <si>
    <t>E0309 - Bozeman, MT*Sanitation</t>
  </si>
  <si>
    <t>E0309 - Bozeman, MT*Water &amp; Sewer</t>
  </si>
  <si>
    <t>E0310 - Garrett*Electric</t>
  </si>
  <si>
    <t>E0310 - Garrett*Sanitation</t>
  </si>
  <si>
    <t>E0310 - Garrett*Water &amp; Sewer</t>
  </si>
  <si>
    <t>E0311 - Liberty, TX*Electric</t>
  </si>
  <si>
    <t>E0311 - Liberty, TX*Sanitation</t>
  </si>
  <si>
    <t>E0311 - Liberty, TX*Water &amp; Sewer</t>
  </si>
  <si>
    <t>E0312 - Beaver Dam, WI*Electric</t>
  </si>
  <si>
    <t>E0312 - Beaver Dam, WI*Sanitation</t>
  </si>
  <si>
    <t>E0312 - Beaver Dam, WI*Water &amp; Sewer</t>
  </si>
  <si>
    <t>E0313 - Hillsboro, TX*Electric</t>
  </si>
  <si>
    <t>E0313 - Hillsboro, TX*Sanitation</t>
  </si>
  <si>
    <t>E0313 - Hillsboro, TX*Water &amp; Sewer</t>
  </si>
  <si>
    <t>E0314 - Dayton, TN*Electric</t>
  </si>
  <si>
    <t>E0314 - Dayton, TN*Sanitation</t>
  </si>
  <si>
    <t>E0314 - Dayton, TN*Water &amp; Sewer</t>
  </si>
  <si>
    <t>E0315 - Halls Crossroads*Electric</t>
  </si>
  <si>
    <t>E0315 - Halls Crossroads*Sanitation</t>
  </si>
  <si>
    <t>E0315 - Halls Crossroads*Water &amp; Sewer</t>
  </si>
  <si>
    <t>E0316 - Silsbee, TX*Electric</t>
  </si>
  <si>
    <t>E0316 - Silsbee, TX*Sanitation</t>
  </si>
  <si>
    <t>E0316 - Silsbee, TX*Water &amp; Sewer</t>
  </si>
  <si>
    <t>E0317 - North Lexington, KY*Electric</t>
  </si>
  <si>
    <t>E0317 - North Lexington, KY*Sanitation</t>
  </si>
  <si>
    <t>E0317 - North Lexington, KY*Water &amp; Sewer</t>
  </si>
  <si>
    <t>E0318 - Fairfield Township, OH*Electric</t>
  </si>
  <si>
    <t>E0318 - Fairfield Township, OH*Sanitation</t>
  </si>
  <si>
    <t>E0318 - Fairfield Township, OH*Water &amp; Sewer</t>
  </si>
  <si>
    <t>E0319 - Burley, ID*Electric</t>
  </si>
  <si>
    <t>E0319 - Burley, ID*Sanitation</t>
  </si>
  <si>
    <t>E0319 - Burley, ID*Water &amp; Sewer</t>
  </si>
  <si>
    <t>E0320 - Espanola, NM*Electric</t>
  </si>
  <si>
    <t>E0320 - Espanola, NM*Sanitation</t>
  </si>
  <si>
    <t>E0320 - Espanola, NM*Water &amp; Sewer</t>
  </si>
  <si>
    <t>E0321 - Indian Land, SC*Electric</t>
  </si>
  <si>
    <t>E0321 - Indian Land, SC*Sanitation</t>
  </si>
  <si>
    <t>E0321 - Indian Land, SC*Water &amp; Sewer</t>
  </si>
  <si>
    <t>E0322 - Gum Branch Road*Electric</t>
  </si>
  <si>
    <t>E0322 - Gum Branch Road*Sanitation</t>
  </si>
  <si>
    <t>E0322 - Gum Branch Road*Water &amp; Sewer</t>
  </si>
  <si>
    <t>E0323 - Mooresville Crossing*Electric</t>
  </si>
  <si>
    <t>E0323 - Mooresville Crossing*Sanitation</t>
  </si>
  <si>
    <t>E0323 - Mooresville Crossing*Water &amp; Sewer</t>
  </si>
  <si>
    <t>E0324 - North Bradley, IL*Electric</t>
  </si>
  <si>
    <t>E0324 - North Bradley, IL*Sanitation</t>
  </si>
  <si>
    <t>E0324 - North Bradley, IL*Water &amp; Sewer</t>
  </si>
  <si>
    <t>E0325 - Wilson, NC*Electric</t>
  </si>
  <si>
    <t>E0325 - Wilson, NC*Sanitation</t>
  </si>
  <si>
    <t>E0325 - Wilson, NC*Water &amp; Sewer</t>
  </si>
  <si>
    <t>E0326 - Crestview, FL*Electric</t>
  </si>
  <si>
    <t>E0326 - Crestview, FL*Sanitation</t>
  </si>
  <si>
    <t>E0326 - Crestview, FL*Water &amp; Sewer</t>
  </si>
  <si>
    <t>E0327 - Regent Park*Electric</t>
  </si>
  <si>
    <t>E0327 - Regent Park*Sanitation</t>
  </si>
  <si>
    <t>E0327 - Regent Park*Water &amp; Sewer</t>
  </si>
  <si>
    <t>E0328 - Port Wentworth, GA*Electric</t>
  </si>
  <si>
    <t>E0328 - Port Wentworth, GA*Sanitation</t>
  </si>
  <si>
    <t>E0328 - Port Wentworth, GA*Water &amp; Sewer</t>
  </si>
  <si>
    <t>E0329 - Princeton, WV*Electric</t>
  </si>
  <si>
    <t>E0329 - Princeton, WV*Sanitation</t>
  </si>
  <si>
    <t>E0329 - Princeton, WV*Water &amp; Sewer</t>
  </si>
  <si>
    <t>E0330 - Merritt Island, FL*Electric</t>
  </si>
  <si>
    <t>E0330 - Merritt Island, FL*Sanitation</t>
  </si>
  <si>
    <t>E0330 - Merritt Island, FL*Water &amp; Sewer</t>
  </si>
  <si>
    <t>E0332 - New Baltimore, MI*Electric</t>
  </si>
  <si>
    <t>E0332 - New Baltimore, MI*Sanitation</t>
  </si>
  <si>
    <t>E0332 - New Baltimore, MI*Water &amp; Sewer</t>
  </si>
  <si>
    <t>E0333 - Foxbank*Electric</t>
  </si>
  <si>
    <t>E0333 - Foxbank*Sanitation</t>
  </si>
  <si>
    <t>E0333 - Foxbank*Water &amp; Sewer</t>
  </si>
  <si>
    <t>E0334 - Garden State Pavilion*Electric</t>
  </si>
  <si>
    <t>E0334 - Garden State Pavilion*Sanitation</t>
  </si>
  <si>
    <t>E0334 - Garden State Pavilion*Water &amp; Sewer</t>
  </si>
  <si>
    <t>E0335 - Landis Avenue*Electric</t>
  </si>
  <si>
    <t>E0335 - Landis Avenue*Sanitation</t>
  </si>
  <si>
    <t>E0335 - Landis Avenue*Water &amp; Sewer</t>
  </si>
  <si>
    <t>E0336 - Tittabawasee*Electric</t>
  </si>
  <si>
    <t>E0336 - Tittabawasee*Sanitation</t>
  </si>
  <si>
    <t>E0336 - Tittabawasee*Water &amp; Sewer</t>
  </si>
  <si>
    <t>E0337 - Wendover Village*Electric</t>
  </si>
  <si>
    <t>E0337 - Wendover Village*Sanitation</t>
  </si>
  <si>
    <t>E0337 - Wendover Village*Water &amp; Sewer</t>
  </si>
  <si>
    <t>E0338 - Deerfield*Electric</t>
  </si>
  <si>
    <t>E0338 - Deerfield*Sanitation</t>
  </si>
  <si>
    <t>E0338 - Deerfield*Water &amp; Sewer</t>
  </si>
  <si>
    <t>E0339 - The Crosslands*Electric</t>
  </si>
  <si>
    <t>E0339 - The Crosslands*Sanitation</t>
  </si>
  <si>
    <t>E0339 - The Crosslands*Water &amp; Sewer</t>
  </si>
  <si>
    <t>E0340 - Sebring, FL*Electric</t>
  </si>
  <si>
    <t>E0340 - Sebring, FL*Sanitation</t>
  </si>
  <si>
    <t>E0340 - Sebring, FL*Water &amp; Sewer</t>
  </si>
  <si>
    <t>E0341 - Portage, IN*Electric</t>
  </si>
  <si>
    <t>E0341 - Portage, IN*Sanitation</t>
  </si>
  <si>
    <t>E0341 - Portage, IN*Water &amp; Sewer</t>
  </si>
  <si>
    <t>E0342 - Hillcrest Pkwy*Electric</t>
  </si>
  <si>
    <t>E0342 - Hillcrest Pkwy*Sanitation</t>
  </si>
  <si>
    <t>E0342 - Hillcrest Pkwy*Water &amp; Sewer</t>
  </si>
  <si>
    <t>E0343 - Ebensburg, PA*Electric</t>
  </si>
  <si>
    <t>E0343 - Ebensburg, PA*Sanitation</t>
  </si>
  <si>
    <t>E0343 - Ebensburg, PA*Water &amp; Sewer</t>
  </si>
  <si>
    <t>E0344 - Surprise Marketplace*Electric</t>
  </si>
  <si>
    <t>E0344 - Surprise Marketplace*Sanitation</t>
  </si>
  <si>
    <t>E0344 - Surprise Marketplace*Water &amp; Sewer</t>
  </si>
  <si>
    <t>E0345 - Pinewood Square*Electric</t>
  </si>
  <si>
    <t>E0345 - Pinewood Square*Sanitation</t>
  </si>
  <si>
    <t>E0345 - Pinewood Square*Water &amp; Sewer</t>
  </si>
  <si>
    <t>E0346 - Medical Center Pkwy, TN*Electric</t>
  </si>
  <si>
    <t>E0346 - Medical Center Pkwy, TN*Sanitation</t>
  </si>
  <si>
    <t>E0346 - Medical Center Pkwy, TN*Water &amp; Sewer</t>
  </si>
  <si>
    <t>E0347 - Kaighn Avenue*Electric</t>
  </si>
  <si>
    <t>E0347 - Kaighn Avenue*Sanitation</t>
  </si>
  <si>
    <t>E0347 - Kaighn Avenue*Water &amp; Sewer</t>
  </si>
  <si>
    <t>E0348 - Bonita Grande Crossing*Electric</t>
  </si>
  <si>
    <t>E0348 - Bonita Grande Crossing*Sanitation</t>
  </si>
  <si>
    <t>E0348 - Bonita Grande Crossing*Water &amp; Sewer</t>
  </si>
  <si>
    <t>E0349 - Farmington, NM*Electric</t>
  </si>
  <si>
    <t>E0349 - Farmington, NM*Sanitation</t>
  </si>
  <si>
    <t>E0349 - Farmington, NM*Water &amp; Sewer</t>
  </si>
  <si>
    <t>E0350 - Clayton Plaza*Electric</t>
  </si>
  <si>
    <t>E0350 - Clayton Plaza*Sanitation</t>
  </si>
  <si>
    <t>E0350 - Clayton Plaza*Water &amp; Sewer</t>
  </si>
  <si>
    <t>E0351 - Indian Trail, NC*Electric</t>
  </si>
  <si>
    <t>E0351 - Indian Trail, NC*Sanitation</t>
  </si>
  <si>
    <t>E0351 - Indian Trail, NC*Water &amp; Sewer</t>
  </si>
  <si>
    <t>E0352 - Belmont Shopping Center*Electric</t>
  </si>
  <si>
    <t>E0352 - Belmont Shopping Center*Sanitation</t>
  </si>
  <si>
    <t>E0352 - Belmont Shopping Center*Water &amp; Sewer</t>
  </si>
  <si>
    <t>E0353 - Mercury Plaza*Electric</t>
  </si>
  <si>
    <t>E0353 - Mercury Plaza*Sanitation</t>
  </si>
  <si>
    <t>E0353 - Mercury Plaza*Water &amp; Sewer</t>
  </si>
  <si>
    <t>E0354 - Trooper, PA*Electric</t>
  </si>
  <si>
    <t>E0354 - Trooper, PA*Sanitation</t>
  </si>
  <si>
    <t>E0354 - Trooper, PA*Water &amp; Sewer</t>
  </si>
  <si>
    <t>E0355 - Wickham Road*Electric</t>
  </si>
  <si>
    <t>E0355 - Wickham Road*Sanitation</t>
  </si>
  <si>
    <t>E0355 - Wickham Road*Water &amp; Sewer</t>
  </si>
  <si>
    <t>E0356 - Symmes, OH*Electric</t>
  </si>
  <si>
    <t>E0356 - Symmes, OH*Sanitation</t>
  </si>
  <si>
    <t>E0356 - Symmes, OH*Water &amp; Sewer</t>
  </si>
  <si>
    <t>E0357 - Colonie, NY*Electric</t>
  </si>
  <si>
    <t>E0357 - Colonie, NY*Sanitation</t>
  </si>
  <si>
    <t>E0357 - Colonie, NY*Water &amp; Sewer</t>
  </si>
  <si>
    <t>E0358 - Algonquin, IL*Electric</t>
  </si>
  <si>
    <t>E0358 - Algonquin, IL*Sanitation</t>
  </si>
  <si>
    <t>E0358 - Algonquin, IL*Water &amp; Sewer</t>
  </si>
  <si>
    <t>E0359 - East Stroudsburg, PA*Electric</t>
  </si>
  <si>
    <t>E0359 - East Stroudsburg, PA*Sanitation</t>
  </si>
  <si>
    <t>E0359 - East Stroudsburg, PA*Water &amp; Sewer</t>
  </si>
  <si>
    <t>E0360 - New Bern Avenue*Electric</t>
  </si>
  <si>
    <t>E0360 - New Bern Avenue*Sanitation</t>
  </si>
  <si>
    <t>E0360 - New Bern Avenue*Water &amp; Sewer</t>
  </si>
  <si>
    <t>09-055700-000</t>
  </si>
  <si>
    <t>City of Belleview</t>
  </si>
  <si>
    <t>80039-44460</t>
  </si>
  <si>
    <t>City of Mountain Home</t>
  </si>
  <si>
    <t>2.8125.01</t>
  </si>
  <si>
    <t>Construction</t>
  </si>
  <si>
    <t>Chesterfield County Rural Water Co. Inc</t>
  </si>
  <si>
    <t>443344-0</t>
  </si>
  <si>
    <t>Texaekana Water Utilities</t>
  </si>
  <si>
    <t>091577941873</t>
  </si>
  <si>
    <t>739291-134838</t>
  </si>
  <si>
    <t>443342-0</t>
  </si>
  <si>
    <t>Greater Cincinnati Water Works</t>
  </si>
  <si>
    <t>001-00488-00</t>
  </si>
  <si>
    <t>We Energies</t>
  </si>
  <si>
    <t>0738522483-00004</t>
  </si>
  <si>
    <t>Aqua Illinois</t>
  </si>
  <si>
    <t>002840362 1551628</t>
  </si>
  <si>
    <t>761128-539979</t>
  </si>
  <si>
    <t>City of Flowood</t>
  </si>
  <si>
    <t>25-841238-00</t>
  </si>
  <si>
    <t>MAWSS (Irrigation)</t>
  </si>
  <si>
    <t>0224591300</t>
  </si>
  <si>
    <t>Ponca City Utility Authority</t>
  </si>
  <si>
    <t>27-7860-03</t>
  </si>
  <si>
    <t>Morgantown Utility Board</t>
  </si>
  <si>
    <t>05.26272.02-240855</t>
  </si>
  <si>
    <t>Savannah Utility Department</t>
  </si>
  <si>
    <t>014-00550-03</t>
  </si>
  <si>
    <t>014-00540-01</t>
  </si>
  <si>
    <t>City of Hendersonville</t>
  </si>
  <si>
    <t>14843-1</t>
  </si>
  <si>
    <t>00030426-00</t>
  </si>
  <si>
    <t>22379</t>
  </si>
  <si>
    <t>03634-55136</t>
  </si>
  <si>
    <t>City of St. Petersburg (irrigation)</t>
  </si>
  <si>
    <t>City of St. Petersburg (Water &amp; Sewer)</t>
  </si>
  <si>
    <t>761128-033153</t>
  </si>
  <si>
    <t>Waiting on?</t>
  </si>
  <si>
    <t>241717-109060</t>
  </si>
  <si>
    <t>870967-326734</t>
  </si>
  <si>
    <t>Waste Connections of TN</t>
  </si>
  <si>
    <t>Wasteco Inc</t>
  </si>
  <si>
    <t>Waste Connections of Kansas</t>
  </si>
  <si>
    <t>29-50401-23005</t>
  </si>
  <si>
    <t>3-0070-0128390</t>
  </si>
  <si>
    <t>City of Jacksonville</t>
  </si>
  <si>
    <t>City of Kinston</t>
  </si>
  <si>
    <t>310-0239500-001</t>
  </si>
  <si>
    <t>310-0239000-003</t>
  </si>
  <si>
    <t>232587-11746</t>
  </si>
  <si>
    <t>29-66304-23009</t>
  </si>
  <si>
    <t>29-39616-13001</t>
  </si>
  <si>
    <t>29-41987-43002</t>
  </si>
  <si>
    <t>City of Myrtle Beach</t>
  </si>
  <si>
    <t>4-095-47790-03</t>
  </si>
  <si>
    <t>4-095-47795-02</t>
  </si>
  <si>
    <t>Hillsborough County Florida</t>
  </si>
  <si>
    <t>City of Winona</t>
  </si>
  <si>
    <t>Montgomery Water Works</t>
  </si>
  <si>
    <t>87-1713.300</t>
  </si>
  <si>
    <t>3000-4520-5071</t>
  </si>
  <si>
    <t>Idaho Power</t>
  </si>
  <si>
    <t>Saginaw Charter Township Water Department</t>
  </si>
  <si>
    <t>Boaz Water &amp; Sewer Board</t>
  </si>
  <si>
    <t>16-013968-00</t>
  </si>
  <si>
    <t>Knoxville Utilities Board</t>
  </si>
  <si>
    <t>Citrus County Utilities</t>
  </si>
  <si>
    <t>First Energy Corp - Mon Power</t>
  </si>
  <si>
    <t>1-800-686-0022</t>
  </si>
  <si>
    <t>SECO Energy</t>
  </si>
  <si>
    <t>Marion County Utilities</t>
  </si>
  <si>
    <t>St. Petersburg Utilities</t>
  </si>
  <si>
    <t>761128-33153</t>
  </si>
  <si>
    <t>770-942-6576</t>
  </si>
  <si>
    <t>770-949-7617</t>
  </si>
  <si>
    <t>Douglasville Douglas Co. Water &amp; Sewer Authority</t>
  </si>
  <si>
    <t>800-642-4272</t>
  </si>
  <si>
    <t>Niagara Falls Water Board</t>
  </si>
  <si>
    <t>City of Delaware</t>
  </si>
  <si>
    <t>OUC</t>
  </si>
  <si>
    <t>Mohawk Valley Water Authority</t>
  </si>
  <si>
    <t>910154347381</t>
  </si>
  <si>
    <t>Cape Fear Public Utility Authority</t>
  </si>
  <si>
    <t>10283626</t>
  </si>
  <si>
    <t>City of Thomson Utility Dept.</t>
  </si>
  <si>
    <t>Independence Power &amp; Light</t>
  </si>
  <si>
    <t>816-325-7450</t>
  </si>
  <si>
    <t>0273288</t>
  </si>
  <si>
    <t>Independence Water Dept</t>
  </si>
  <si>
    <t>Idaho Power Co.</t>
  </si>
  <si>
    <t>City of Fort Worth Water Dept.</t>
  </si>
  <si>
    <t>Dominion Energy</t>
  </si>
  <si>
    <t>800-804-7424</t>
  </si>
  <si>
    <t>City of Christiansburg</t>
  </si>
  <si>
    <t>540-382-9515</t>
  </si>
  <si>
    <t>Madison Utilities</t>
  </si>
  <si>
    <t>Town of Lantana</t>
  </si>
  <si>
    <t>El Paso Water</t>
  </si>
  <si>
    <t>Brightridge Power</t>
  </si>
  <si>
    <t>Johnson City TN</t>
  </si>
  <si>
    <t>Tupelo Water &amp; Light Company</t>
  </si>
  <si>
    <t>662-841-6470</t>
  </si>
  <si>
    <t>662-541-6470</t>
  </si>
  <si>
    <t>MLGW</t>
  </si>
  <si>
    <t>0012997921277024</t>
  </si>
  <si>
    <t>Met-Ed/First Energy</t>
  </si>
  <si>
    <t>The Borough of Hanover</t>
  </si>
  <si>
    <t>Cullman Power Board</t>
  </si>
  <si>
    <t>City of Cullman Water Dept</t>
  </si>
  <si>
    <t>001689-17552</t>
  </si>
  <si>
    <t>256-734-2343</t>
  </si>
  <si>
    <t>256-775-7210</t>
  </si>
  <si>
    <t>256-737-7560</t>
  </si>
  <si>
    <t>ComEd</t>
  </si>
  <si>
    <t>866-639-3532</t>
  </si>
  <si>
    <t>69060-61056</t>
  </si>
  <si>
    <t>Burlington Water Utilities</t>
  </si>
  <si>
    <t>262-342-1173</t>
  </si>
  <si>
    <t>FPL Northwest FPL</t>
  </si>
  <si>
    <t>256-552-1400</t>
  </si>
  <si>
    <t>York Co. Water &amp; Sewer</t>
  </si>
  <si>
    <t>803-628-3211</t>
  </si>
  <si>
    <t>TN Valley Electric Co-op (TVEC)</t>
  </si>
  <si>
    <t>866-925-4916</t>
  </si>
  <si>
    <t>201949 023998</t>
  </si>
  <si>
    <t>Comed</t>
  </si>
  <si>
    <t>800-334-7661</t>
  </si>
  <si>
    <t>877-700-3853</t>
  </si>
  <si>
    <t>Wisconsin Public Service</t>
  </si>
  <si>
    <t>0739500952-00005</t>
  </si>
  <si>
    <t>800-242-9772</t>
  </si>
  <si>
    <t>Village of Weston Utilities</t>
  </si>
  <si>
    <t>715-359-2876</t>
  </si>
  <si>
    <t>8206007050</t>
  </si>
  <si>
    <t>888-655-5888</t>
  </si>
  <si>
    <t>City of Savannah</t>
  </si>
  <si>
    <t>912-651-6160</t>
  </si>
  <si>
    <t>Lancaster County Water &amp; Sewer</t>
  </si>
  <si>
    <t>803-285-6919</t>
  </si>
  <si>
    <t>866-255-8234</t>
  </si>
  <si>
    <t>City of Beaver Dam</t>
  </si>
  <si>
    <t>920-887-4600</t>
  </si>
  <si>
    <t>Kentucky Utilities</t>
  </si>
  <si>
    <t>Kentucky American Water</t>
  </si>
  <si>
    <t>800-678-6301</t>
  </si>
  <si>
    <t>American Electric Power</t>
  </si>
  <si>
    <t>800-566-5499</t>
  </si>
  <si>
    <t>Disposal Solutions</t>
  </si>
  <si>
    <t>870-926-1226</t>
  </si>
  <si>
    <t>866-366-4357</t>
  </si>
  <si>
    <t>Newport News Water Works</t>
  </si>
  <si>
    <t>HRSD (Sewer)</t>
  </si>
  <si>
    <t>CDE Lightband</t>
  </si>
  <si>
    <t>404764-001</t>
  </si>
  <si>
    <t>931-648-8151</t>
  </si>
  <si>
    <t>Clarksville Gas &amp; Water</t>
  </si>
  <si>
    <t>105035301</t>
  </si>
  <si>
    <t>931-645-7400</t>
  </si>
  <si>
    <t>105036301</t>
  </si>
  <si>
    <t>800-251-7234</t>
  </si>
  <si>
    <t>City of Aiken</t>
  </si>
  <si>
    <t>803-642-7603</t>
  </si>
  <si>
    <t>City of Sebring</t>
  </si>
  <si>
    <t>865-524-2911</t>
  </si>
  <si>
    <t>Hallsdale-Powell Utility District</t>
  </si>
  <si>
    <t>865-922-7547</t>
  </si>
  <si>
    <t xml:space="preserve">Ameren Illinois Company </t>
  </si>
  <si>
    <t>Illinois American Water</t>
  </si>
  <si>
    <t>45019-94005</t>
  </si>
  <si>
    <t>City of Cullman Water, Sewer&amp; Sanitation</t>
  </si>
  <si>
    <t>Water Works and Lighting Commission</t>
  </si>
  <si>
    <t>110 162 606 310</t>
  </si>
  <si>
    <t>4090246-2</t>
  </si>
  <si>
    <t>19535-00074</t>
  </si>
  <si>
    <t>City of Hillsboro Water and Sewer Department</t>
  </si>
  <si>
    <t>003-0026751-000</t>
  </si>
  <si>
    <t>501-94363-01</t>
  </si>
  <si>
    <t>C00274</t>
  </si>
  <si>
    <t>4207 13TH AVE S</t>
  </si>
  <si>
    <t>2635 WHITE BEAR AVE N</t>
  </si>
  <si>
    <t>S-000072642</t>
  </si>
  <si>
    <t>TIDAL WAVE AUTO SPA  T94</t>
  </si>
  <si>
    <t>564 S OLIVE ST</t>
  </si>
  <si>
    <t>WACONIA</t>
  </si>
  <si>
    <t>55387-0000</t>
  </si>
  <si>
    <t>S-000075180</t>
  </si>
  <si>
    <t>TIDAL WAVE AUTO SPA T86</t>
  </si>
  <si>
    <t>3201 ATLANTA HWY</t>
  </si>
  <si>
    <t>30606-3330</t>
  </si>
  <si>
    <t>S-000075387</t>
  </si>
  <si>
    <t>TIDAL WAVE AUTO SPA T93</t>
  </si>
  <si>
    <t>370 WASHINGTON RD</t>
  </si>
  <si>
    <t>15301-2702</t>
  </si>
  <si>
    <t>S-000075388</t>
  </si>
  <si>
    <t>TIDAL WAVE AUTO SPA I14</t>
  </si>
  <si>
    <t>2600 34TH ST N</t>
  </si>
  <si>
    <t>ST PETERSBURG</t>
  </si>
  <si>
    <t>33713-3651</t>
  </si>
  <si>
    <t>S-000075389</t>
  </si>
  <si>
    <t>TIDAL WAVE AUTO SPA I09</t>
  </si>
  <si>
    <t>7510 SW 95TH STREET RD</t>
  </si>
  <si>
    <t>34476-4936</t>
  </si>
  <si>
    <t>S-000075393</t>
  </si>
  <si>
    <t>TIDAL WAVE AUTO SPA I96</t>
  </si>
  <si>
    <t>1950 US HIGHWAY 131</t>
  </si>
  <si>
    <t>PETOSKEY</t>
  </si>
  <si>
    <t>49770-8785</t>
  </si>
  <si>
    <t>S-000075396</t>
  </si>
  <si>
    <t>TIDAL WAVE AUTO SPA D00</t>
  </si>
  <si>
    <t>1684 N LECANTO HWY</t>
  </si>
  <si>
    <t>LECANTO</t>
  </si>
  <si>
    <t>34461-9678</t>
  </si>
  <si>
    <t>S-000075400</t>
  </si>
  <si>
    <t>TIDAL WAVE AUTO SPA I37</t>
  </si>
  <si>
    <t>9106 WESLEYAN RD # 9170</t>
  </si>
  <si>
    <t>INDIANAPOLIS</t>
  </si>
  <si>
    <t>46268-1149</t>
  </si>
  <si>
    <t>S-000075401</t>
  </si>
  <si>
    <t>TIDAL WAVE AUTO SPA I17</t>
  </si>
  <si>
    <t>16105 IRA HOFFMAN LN</t>
  </si>
  <si>
    <t>CULPEPER</t>
  </si>
  <si>
    <t>22701-2516</t>
  </si>
  <si>
    <t>S-000075403</t>
  </si>
  <si>
    <t>TIDAL WAVE AUTO SPA I00</t>
  </si>
  <si>
    <t>10170 SE US HIGHWAY 441</t>
  </si>
  <si>
    <t>BELLEVIEW</t>
  </si>
  <si>
    <t>34420-2810</t>
  </si>
  <si>
    <t>S-000075899</t>
  </si>
  <si>
    <t>TIDAL WAVE AUTO SPA D16</t>
  </si>
  <si>
    <t>1158 W EADS PKWY</t>
  </si>
  <si>
    <t>47025-1166</t>
  </si>
  <si>
    <t>S-000075901</t>
  </si>
  <si>
    <t>TIDAL WAVE AUTO SPA D05</t>
  </si>
  <si>
    <t>10830 KINGS RD</t>
  </si>
  <si>
    <t>MYRTLE BEACH</t>
  </si>
  <si>
    <t>29572-6070</t>
  </si>
  <si>
    <t>S-000076283</t>
  </si>
  <si>
    <t>TIDAL WAVE AUTO SPA D01</t>
  </si>
  <si>
    <t>2701 DICK POND RD</t>
  </si>
  <si>
    <t>29575-5510</t>
  </si>
  <si>
    <t>S-000076285</t>
  </si>
  <si>
    <t>TIDAL WAVE AUTO SPA D15</t>
  </si>
  <si>
    <t>970 CHESTERFIELD HWY</t>
  </si>
  <si>
    <t>CHERAW</t>
  </si>
  <si>
    <t>29520-7008</t>
  </si>
  <si>
    <t>S-000076286</t>
  </si>
  <si>
    <t>TIDAL WAVE AUTO SPA I36</t>
  </si>
  <si>
    <t>3585 E ANDREW JOHNSON HWY</t>
  </si>
  <si>
    <t>GREENEVILLE</t>
  </si>
  <si>
    <t>37745-0971</t>
  </si>
  <si>
    <t>S-000076291</t>
  </si>
  <si>
    <t>TIDAL WAVE AUTO SPA D28</t>
  </si>
  <si>
    <t>3070 MAIN ST W</t>
  </si>
  <si>
    <t>SNELLVILLE</t>
  </si>
  <si>
    <t>30078-7416</t>
  </si>
  <si>
    <t>S-000076293</t>
  </si>
  <si>
    <t>TIDAL WAVE AUTO SPA D14</t>
  </si>
  <si>
    <t>3008 W MARKET ST</t>
  </si>
  <si>
    <t>JOHNSON CITY</t>
  </si>
  <si>
    <t>37604-9306</t>
  </si>
  <si>
    <t>S-000076294</t>
  </si>
  <si>
    <t>TIDAL WAVE AUTO SPA I86</t>
  </si>
  <si>
    <t>8005 MARKET ST</t>
  </si>
  <si>
    <t>28411-9385</t>
  </si>
  <si>
    <t>S-000076295</t>
  </si>
  <si>
    <t>TIDAL WAVE AUTO SPA I91</t>
  </si>
  <si>
    <t>17620 E 39TH ST S</t>
  </si>
  <si>
    <t>INDEPENDENCE</t>
  </si>
  <si>
    <t>64055-3869</t>
  </si>
  <si>
    <t>S-000076297</t>
  </si>
  <si>
    <t>TIDAL WAVE AUTO SPA D32</t>
  </si>
  <si>
    <t>505 MAIN AVE NW</t>
  </si>
  <si>
    <t>CULLMAN</t>
  </si>
  <si>
    <t>35055-2848</t>
  </si>
  <si>
    <t>S-000076298</t>
  </si>
  <si>
    <t>TIDAL WAVE AUTO SPA D30</t>
  </si>
  <si>
    <t>2505 SE ADAMS BLVD</t>
  </si>
  <si>
    <t>BARTLESVILLE</t>
  </si>
  <si>
    <t>74006-8249</t>
  </si>
  <si>
    <t>S-000076299</t>
  </si>
  <si>
    <t>TIDAL WAVE AUTO SPA D63</t>
  </si>
  <si>
    <t>1403 BELTLINE RD SW</t>
  </si>
  <si>
    <t>35601-5566</t>
  </si>
  <si>
    <t>S-000076300</t>
  </si>
  <si>
    <t>TIDAL WAVE AUTO SPA I99</t>
  </si>
  <si>
    <t>7850 HIGHWAY 72 W</t>
  </si>
  <si>
    <t>MADISON</t>
  </si>
  <si>
    <t>35758-9558</t>
  </si>
  <si>
    <t>S-000076306</t>
  </si>
  <si>
    <t>TIDAL WAVE AUTO SPA D61</t>
  </si>
  <si>
    <t>357 WEGGE CT</t>
  </si>
  <si>
    <t>BURLINGTON</t>
  </si>
  <si>
    <t>53105-7948</t>
  </si>
  <si>
    <t>S-000076308</t>
  </si>
  <si>
    <t>TIDAL WAVE AUTO SPA D60</t>
  </si>
  <si>
    <t>352 E ROOSEVELT RD</t>
  </si>
  <si>
    <t>LOMBARD</t>
  </si>
  <si>
    <t>60148-4628</t>
  </si>
  <si>
    <t>TWA11003</t>
  </si>
  <si>
    <t>TIDAL WAVE AUTO SPA I03</t>
  </si>
  <si>
    <t>DOUGLASVILLE</t>
  </si>
  <si>
    <t>30135-0000</t>
  </si>
  <si>
    <t>TWA11030</t>
  </si>
  <si>
    <t>TIDAL WAVE AUTO SPA I30</t>
  </si>
  <si>
    <t>2001 E VICTORY DR</t>
  </si>
  <si>
    <t>31404-3700</t>
  </si>
  <si>
    <t>TWA11033</t>
  </si>
  <si>
    <t>TIDAL WAVE AUTO SPA I33</t>
  </si>
  <si>
    <t>8070 VAUGHN RD</t>
  </si>
  <si>
    <t>MONTGOMERY</t>
  </si>
  <si>
    <t>36116-6811</t>
  </si>
  <si>
    <t>TWA11041</t>
  </si>
  <si>
    <t>TIDAL WAVE AUTO SPA I41</t>
  </si>
  <si>
    <t>6875 ATLANTA HWY</t>
  </si>
  <si>
    <t>36117-4211</t>
  </si>
  <si>
    <t>TWA11081</t>
  </si>
  <si>
    <t>TIDAL WAVE AUTO SPA I81</t>
  </si>
  <si>
    <t>800 US HIGHWAY 80 E</t>
  </si>
  <si>
    <t>30461-0800</t>
  </si>
  <si>
    <t>TWA11084</t>
  </si>
  <si>
    <t>TIDAL WAVE AUTO SPA I84</t>
  </si>
  <si>
    <t>1941 ROSSER AVE</t>
  </si>
  <si>
    <t>WAYNESBORO</t>
  </si>
  <si>
    <t>22980-3258</t>
  </si>
  <si>
    <t>TWA11098</t>
  </si>
  <si>
    <t>TIDAL WAVE AUTO SPA I98</t>
  </si>
  <si>
    <t>922 MILTON DR</t>
  </si>
  <si>
    <t>TUPELO</t>
  </si>
  <si>
    <t>38804-0000</t>
  </si>
  <si>
    <t>TWA44002</t>
  </si>
  <si>
    <t>TIDAL WAVE AUTO SPA A02</t>
  </si>
  <si>
    <t>1651 PROGRESSIVE PKWY</t>
  </si>
  <si>
    <t>PLATTEVILLE</t>
  </si>
  <si>
    <t>53818-3805</t>
  </si>
  <si>
    <t>TWA88010</t>
  </si>
  <si>
    <t>TIDAL WAVE AUTO SPA D10</t>
  </si>
  <si>
    <t>797 LAKELAND PL</t>
  </si>
  <si>
    <t>FLOWOOD</t>
  </si>
  <si>
    <t>39232-0000</t>
  </si>
  <si>
    <t>TWA88043</t>
  </si>
  <si>
    <t>TIDAL WAVE AUTO SPA D43</t>
  </si>
  <si>
    <t>2401 RICHMOND RD</t>
  </si>
  <si>
    <t>LEXINGTON</t>
  </si>
  <si>
    <t>40502-1309</t>
  </si>
  <si>
    <t>TWA88049</t>
  </si>
  <si>
    <t>TIDAL WAVE AUTO SPA D49</t>
  </si>
  <si>
    <t>53 RED DOG WAY</t>
  </si>
  <si>
    <t>MORGANTOWN</t>
  </si>
  <si>
    <t>26501-1137</t>
  </si>
  <si>
    <t>TWA88054</t>
  </si>
  <si>
    <t>TIDAL WAVE AUTO SPA D54</t>
  </si>
  <si>
    <t>2021 CLIFF LAKE RD</t>
  </si>
  <si>
    <t>EAGAN</t>
  </si>
  <si>
    <t>55122-2424</t>
  </si>
  <si>
    <t>TWA88056</t>
  </si>
  <si>
    <t>TIDAL WAVE AUTO SPA D56</t>
  </si>
  <si>
    <t>180 CITY VIEW DR</t>
  </si>
  <si>
    <t>MOUNTAIN HOME</t>
  </si>
  <si>
    <t>83647-3200</t>
  </si>
  <si>
    <t>TWA88066</t>
  </si>
  <si>
    <t>TIDAL WAVE AUTO SPA D66</t>
  </si>
  <si>
    <t>10001 ABERCORN ST</t>
  </si>
  <si>
    <t>31406-4562</t>
  </si>
  <si>
    <t>TWA88067</t>
  </si>
  <si>
    <t>TIDAL WAVE AUTO SPA D67</t>
  </si>
  <si>
    <t>949 SCHILLINGER RD S</t>
  </si>
  <si>
    <t>36695-9804</t>
  </si>
  <si>
    <t>TWA88073</t>
  </si>
  <si>
    <t>TIDAL WAVE AUTO SPA D73</t>
  </si>
  <si>
    <t>1260 LAKE AVE</t>
  </si>
  <si>
    <t>WOODSTOCK</t>
  </si>
  <si>
    <t>60098-7415</t>
  </si>
  <si>
    <t>TWA88077</t>
  </si>
  <si>
    <t>TIDAL WAVE AUTO SPA D77</t>
  </si>
  <si>
    <t>2095 N STATE ROUTE 50</t>
  </si>
  <si>
    <t>BOURBONNAIS</t>
  </si>
  <si>
    <t>60914-4407</t>
  </si>
  <si>
    <t>TWA88078</t>
  </si>
  <si>
    <t>TIDAL WAVE AUTO SPA D78</t>
  </si>
  <si>
    <t>105 FRANCES LN</t>
  </si>
  <si>
    <t>BEAVER DAM</t>
  </si>
  <si>
    <t>53916-1282</t>
  </si>
  <si>
    <t>TWA88079</t>
  </si>
  <si>
    <t>TIDAL WAVE AUTO SPA D79</t>
  </si>
  <si>
    <t>4305 N St Ln Ave</t>
  </si>
  <si>
    <t>TWA88080</t>
  </si>
  <si>
    <t>TIDAL WAVE AUTO SPA D80</t>
  </si>
  <si>
    <t>1620 S CARAWAY RD</t>
  </si>
  <si>
    <t>JONESBORO</t>
  </si>
  <si>
    <t>72401-5301</t>
  </si>
  <si>
    <t>TWA88083</t>
  </si>
  <si>
    <t>TIDAL WAVE AUTO SPA D83</t>
  </si>
  <si>
    <t>TWA88084</t>
  </si>
  <si>
    <t>TIDAL WAVE AUTO SPA D84</t>
  </si>
  <si>
    <t>1000 BUTLER AVE</t>
  </si>
  <si>
    <t>BOAZ</t>
  </si>
  <si>
    <t>35957-1272</t>
  </si>
  <si>
    <t>TWA88085</t>
  </si>
  <si>
    <t>TIDAL WAVE AUTO SPA D85</t>
  </si>
  <si>
    <t>2881 LEDO RD</t>
  </si>
  <si>
    <t>ALBANY</t>
  </si>
  <si>
    <t>31707-1275</t>
  </si>
  <si>
    <t>TWA88093</t>
  </si>
  <si>
    <t>TIDAL WAVE AUTO SPA D93</t>
  </si>
  <si>
    <t>7538 NORRIS FWY</t>
  </si>
  <si>
    <t>KNOXVILLE</t>
  </si>
  <si>
    <t>37938-4221</t>
  </si>
  <si>
    <t>TWA88094</t>
  </si>
  <si>
    <t>TIDAL WAVE AUTO SPA D94</t>
  </si>
  <si>
    <t>1703 WOODLAWN RD</t>
  </si>
  <si>
    <t>LINCOLN</t>
  </si>
  <si>
    <t>62656-9705</t>
  </si>
  <si>
    <t>TWA88095</t>
  </si>
  <si>
    <t>TIDAL WAVE AUTO SPA D95</t>
  </si>
  <si>
    <t>3109 N MAIN ST</t>
  </si>
  <si>
    <t>LIBERTY</t>
  </si>
  <si>
    <t>77575-3916</t>
  </si>
  <si>
    <t>TWA88096</t>
  </si>
  <si>
    <t>TIDAL WAVE AUTO SPA D96</t>
  </si>
  <si>
    <t>1319 CORSICANA HWY</t>
  </si>
  <si>
    <t>HILLSBORO</t>
  </si>
  <si>
    <t>76645-2613</t>
  </si>
  <si>
    <t>D00</t>
  </si>
  <si>
    <t>29-97365-03004</t>
  </si>
  <si>
    <t>1-866-909-4458</t>
  </si>
  <si>
    <t>29-69557-73006</t>
  </si>
  <si>
    <t>City of Lawrenceburg</t>
  </si>
  <si>
    <t>29-44827-43000</t>
  </si>
  <si>
    <t>0837-0057930</t>
  </si>
  <si>
    <t>Greeneville Energy Authority</t>
  </si>
  <si>
    <t>Dakota Electric Association</t>
  </si>
  <si>
    <t>City Of Liberty</t>
  </si>
  <si>
    <t>30-09235-83008</t>
  </si>
  <si>
    <t>29-87684-03009</t>
  </si>
  <si>
    <t>29-97918-73001</t>
  </si>
  <si>
    <t>29-74759-63003</t>
  </si>
  <si>
    <t>30-06130-53006</t>
  </si>
  <si>
    <t>3-0886-0047270</t>
  </si>
  <si>
    <t>Town of Greeneville</t>
  </si>
  <si>
    <t>29-50401-53008</t>
  </si>
  <si>
    <t>29-79462-23000</t>
  </si>
  <si>
    <t>29-98656-73005</t>
  </si>
  <si>
    <t>29-74505-23000</t>
  </si>
  <si>
    <t>29-66129-23002</t>
  </si>
  <si>
    <t>3-0972-0046222</t>
  </si>
  <si>
    <t>29-60214-13003</t>
  </si>
  <si>
    <t>3-0788-0007100</t>
  </si>
  <si>
    <t>30-08690-93006</t>
  </si>
  <si>
    <t>29-75013-93007</t>
  </si>
  <si>
    <t>29-62778-63006</t>
  </si>
  <si>
    <t>Atlantic Waste Services, Inc.</t>
  </si>
  <si>
    <t>29-58526-03002</t>
  </si>
  <si>
    <t>29-97167-33008</t>
  </si>
  <si>
    <t>30-08576-53003</t>
  </si>
  <si>
    <t>30-16198-13003</t>
  </si>
  <si>
    <t>30-08692-53002</t>
  </si>
  <si>
    <t>29-68179-53000</t>
  </si>
  <si>
    <t>29-61953-73003</t>
  </si>
  <si>
    <t>30-20241-33008</t>
  </si>
  <si>
    <t>30-16055-43009</t>
  </si>
  <si>
    <t>P248098</t>
  </si>
  <si>
    <t>3-0633-0087575</t>
  </si>
  <si>
    <t>29-87687-53005</t>
  </si>
  <si>
    <t>29-83310-73005</t>
  </si>
  <si>
    <t>30-08685-83005</t>
  </si>
  <si>
    <t>City of Eagan</t>
  </si>
  <si>
    <t>30-08690-13003</t>
  </si>
  <si>
    <t>Searcy Water Utilities</t>
  </si>
  <si>
    <t>Paypool LLC</t>
  </si>
  <si>
    <t>2006-01-01</t>
  </si>
  <si>
    <t>2004-01-01</t>
  </si>
  <si>
    <t>SB5-TWTH01</t>
  </si>
  <si>
    <t>SB6-TWMO01</t>
  </si>
  <si>
    <t>2010-01-01</t>
  </si>
  <si>
    <t>2014-01-01</t>
  </si>
  <si>
    <t>2014-11-01</t>
  </si>
  <si>
    <t>2015-07-01</t>
  </si>
  <si>
    <t>2015-12-01</t>
  </si>
  <si>
    <t>2016-11-01</t>
  </si>
  <si>
    <t>2016-05-01</t>
  </si>
  <si>
    <t>2016-12-01</t>
  </si>
  <si>
    <t>2017-07-01</t>
  </si>
  <si>
    <t>2017-07-09</t>
  </si>
  <si>
    <t>2017-08-01</t>
  </si>
  <si>
    <t>2017-12-30</t>
  </si>
  <si>
    <t>2018-02-01</t>
  </si>
  <si>
    <t>2018-03-28</t>
  </si>
  <si>
    <t>2018-05-09</t>
  </si>
  <si>
    <t>2018-06-01</t>
  </si>
  <si>
    <t>2018-07-21</t>
  </si>
  <si>
    <t>2018-08-17</t>
  </si>
  <si>
    <t>2018-09-19</t>
  </si>
  <si>
    <t>2018-10-31</t>
  </si>
  <si>
    <t>2019-06-26</t>
  </si>
  <si>
    <t>2018-12-05</t>
  </si>
  <si>
    <t>2019-01-23</t>
  </si>
  <si>
    <t>2019-01-04</t>
  </si>
  <si>
    <t>2019-04-03</t>
  </si>
  <si>
    <t>2019-03-21</t>
  </si>
  <si>
    <t>2019-06-05</t>
  </si>
  <si>
    <t>2019-12-04</t>
  </si>
  <si>
    <t>2019-07-24</t>
  </si>
  <si>
    <t>2019-08-21</t>
  </si>
  <si>
    <t>2020-05-28</t>
  </si>
  <si>
    <t>2020-01-31</t>
  </si>
  <si>
    <t>2019-11-06</t>
  </si>
  <si>
    <t>2020-02-05</t>
  </si>
  <si>
    <t>2019-12-11</t>
  </si>
  <si>
    <t>2019-12-28</t>
  </si>
  <si>
    <t>2020-01-14</t>
  </si>
  <si>
    <t>2019-12-20</t>
  </si>
  <si>
    <t>2019-12-17</t>
  </si>
  <si>
    <t>2019-12-27</t>
  </si>
  <si>
    <t>2019-12-19</t>
  </si>
  <si>
    <t>2019-12-31</t>
  </si>
  <si>
    <t>2020-02-19</t>
  </si>
  <si>
    <t>2020-12-18</t>
  </si>
  <si>
    <t>2020-03-18</t>
  </si>
  <si>
    <t>2020-06-05</t>
  </si>
  <si>
    <t>2020-04-29</t>
  </si>
  <si>
    <t>2020-03-26</t>
  </si>
  <si>
    <t>2020-08-12</t>
  </si>
  <si>
    <t>2020-09-02</t>
  </si>
  <si>
    <t>2020-09-25</t>
  </si>
  <si>
    <t>2020-10-14</t>
  </si>
  <si>
    <t>2020-10-28</t>
  </si>
  <si>
    <t>2020-12-17</t>
  </si>
  <si>
    <t>2020-12-02</t>
  </si>
  <si>
    <t>2020-12-30</t>
  </si>
  <si>
    <t>2021-02-10</t>
  </si>
  <si>
    <t>2021-07-29</t>
  </si>
  <si>
    <t>2021-06-16</t>
  </si>
  <si>
    <t>2021-04-21</t>
  </si>
  <si>
    <t>2021-03-31</t>
  </si>
  <si>
    <t>2021-03-17</t>
  </si>
  <si>
    <t>2021-06-23</t>
  </si>
  <si>
    <t>2021-05-24</t>
  </si>
  <si>
    <t>2021-09-01</t>
  </si>
  <si>
    <t>2021-10-06</t>
  </si>
  <si>
    <t>2022-02-16</t>
  </si>
  <si>
    <t>2021-08-25</t>
  </si>
  <si>
    <t>2021-09-22</t>
  </si>
  <si>
    <t>2022-03-16</t>
  </si>
  <si>
    <t>2021-12-15</t>
  </si>
  <si>
    <t>2021-12-30</t>
  </si>
  <si>
    <t>2022-03-09</t>
  </si>
  <si>
    <t>2021-10-17</t>
  </si>
  <si>
    <t>2023-12-06</t>
  </si>
  <si>
    <t>2022-07-13</t>
  </si>
  <si>
    <t>2021-10-27</t>
  </si>
  <si>
    <t>C00089</t>
  </si>
  <si>
    <t>2022-01-12</t>
  </si>
  <si>
    <t>2022-09-28</t>
  </si>
  <si>
    <t>2022-08-24</t>
  </si>
  <si>
    <t>4207 13th Ave. S</t>
  </si>
  <si>
    <t>2022-03-02</t>
  </si>
  <si>
    <t>2022-06-29</t>
  </si>
  <si>
    <t>2022-03-23</t>
  </si>
  <si>
    <t>2022-05-11</t>
  </si>
  <si>
    <t>106 Old Leesburg Road</t>
  </si>
  <si>
    <t>2022-04-18</t>
  </si>
  <si>
    <t>2021-12-09</t>
  </si>
  <si>
    <t>2022-05-18</t>
  </si>
  <si>
    <t>2022-04-06</t>
  </si>
  <si>
    <t>2022-06-08</t>
  </si>
  <si>
    <t>2022-06-02</t>
  </si>
  <si>
    <t>900 Douglas Drive</t>
  </si>
  <si>
    <t>2022-11-02</t>
  </si>
  <si>
    <t>2022-12-07</t>
  </si>
  <si>
    <t>2022-11-30</t>
  </si>
  <si>
    <t>2023-06-08</t>
  </si>
  <si>
    <t>2022-12-14</t>
  </si>
  <si>
    <t>4700 Elm Springs Rd.</t>
  </si>
  <si>
    <t>2022-09-21</t>
  </si>
  <si>
    <t>2023-02-09</t>
  </si>
  <si>
    <t>2023-11-08</t>
  </si>
  <si>
    <t>2023-05-03</t>
  </si>
  <si>
    <t>2022-10-26</t>
  </si>
  <si>
    <t>2101 N Locust Avenue</t>
  </si>
  <si>
    <t>111 N. Side Circle</t>
  </si>
  <si>
    <t>2022-06-22</t>
  </si>
  <si>
    <t>2023-01-25</t>
  </si>
  <si>
    <t>2022-06-17</t>
  </si>
  <si>
    <t>3205 Inner Perimeter Rd.</t>
  </si>
  <si>
    <t>2022-09-07</t>
  </si>
  <si>
    <t>2022-12-28</t>
  </si>
  <si>
    <t>3274 Dauphin St.</t>
  </si>
  <si>
    <t>2022-08-31</t>
  </si>
  <si>
    <t>2023-03-01</t>
  </si>
  <si>
    <t>2023-01-18</t>
  </si>
  <si>
    <t>2023-02-08</t>
  </si>
  <si>
    <t>2023-09-01</t>
  </si>
  <si>
    <t>2022-11-17</t>
  </si>
  <si>
    <t>129 Benjamin H Hill Dr. W</t>
  </si>
  <si>
    <t>2023-01-26</t>
  </si>
  <si>
    <t>2023-01-04</t>
  </si>
  <si>
    <t>2022-12-29</t>
  </si>
  <si>
    <t>2023-06-09</t>
  </si>
  <si>
    <t>2023-03-15</t>
  </si>
  <si>
    <t>2023-03-30</t>
  </si>
  <si>
    <t>2023-03-31</t>
  </si>
  <si>
    <t>802 Dixie Dr.</t>
  </si>
  <si>
    <t>2023-07-26</t>
  </si>
  <si>
    <t>2024-05-01</t>
  </si>
  <si>
    <t>564 Olive St. South</t>
  </si>
  <si>
    <t>2023-01-10</t>
  </si>
  <si>
    <t>2023-01-11</t>
  </si>
  <si>
    <t>2023-05-24</t>
  </si>
  <si>
    <t>2023-05-10</t>
  </si>
  <si>
    <t>2023-02-01</t>
  </si>
  <si>
    <t>2023-04-26</t>
  </si>
  <si>
    <t>3051 10th Ave. S.</t>
  </si>
  <si>
    <t>2023-03-08</t>
  </si>
  <si>
    <t>2023-11-01</t>
  </si>
  <si>
    <t>2023-05-31</t>
  </si>
  <si>
    <t>2023-03-29</t>
  </si>
  <si>
    <t>2023-08-16</t>
  </si>
  <si>
    <t>2023-06-28</t>
  </si>
  <si>
    <t>2023-10-04</t>
  </si>
  <si>
    <t>2023-05-18</t>
  </si>
  <si>
    <t>2023-06-14</t>
  </si>
  <si>
    <t>2024-01-10</t>
  </si>
  <si>
    <t>3377 Atlanta Highway</t>
  </si>
  <si>
    <t>2024-05-15</t>
  </si>
  <si>
    <t>2023-10-18</t>
  </si>
  <si>
    <t>2024-03-13</t>
  </si>
  <si>
    <t>2024-01-31</t>
  </si>
  <si>
    <t>2023-12-19</t>
  </si>
  <si>
    <t>2024-03-26</t>
  </si>
  <si>
    <t>2023-06-07</t>
  </si>
  <si>
    <t>2023-08-30</t>
  </si>
  <si>
    <t>2023-08-23</t>
  </si>
  <si>
    <t>2023-08-09</t>
  </si>
  <si>
    <t>2023-09-27</t>
  </si>
  <si>
    <t>2023-11-15</t>
  </si>
  <si>
    <t>2023-09-13</t>
  </si>
  <si>
    <t>E226</t>
  </si>
  <si>
    <t>1075 Sky View Lane</t>
  </si>
  <si>
    <t>43015</t>
  </si>
  <si>
    <t>E276</t>
  </si>
  <si>
    <t>2023-09-06</t>
  </si>
  <si>
    <t>2024-02-21</t>
  </si>
  <si>
    <t>2024-04-10</t>
  </si>
  <si>
    <t>388 Washington Rd.</t>
  </si>
  <si>
    <t>7510 SW 95th Street Rd.</t>
  </si>
  <si>
    <t>2023-12-12</t>
  </si>
  <si>
    <t>2023-10-11</t>
  </si>
  <si>
    <t>2023-11-29</t>
  </si>
  <si>
    <t>2545  N Perryton Pkwy</t>
  </si>
  <si>
    <t>2023-09-20</t>
  </si>
  <si>
    <t>2023-10-25</t>
  </si>
  <si>
    <t>2024-01-04</t>
  </si>
  <si>
    <t>2024-01-16</t>
  </si>
  <si>
    <t>29803</t>
  </si>
  <si>
    <t>2024-02-29</t>
  </si>
  <si>
    <t>797 Lakeland Pl.</t>
  </si>
  <si>
    <t>E309</t>
  </si>
  <si>
    <t>2023-12-13</t>
  </si>
  <si>
    <t>2080 N. Zaragoza Rd.</t>
  </si>
  <si>
    <t>2023-10-26</t>
  </si>
  <si>
    <t>2024-05-08</t>
  </si>
  <si>
    <t>E275</t>
  </si>
  <si>
    <t>1652 N. Lecanto Hwy</t>
  </si>
  <si>
    <t>2024-03-06</t>
  </si>
  <si>
    <t>4305 N State Line Ave</t>
  </si>
  <si>
    <t>2024-03-27</t>
  </si>
  <si>
    <t>922 Milton Dr.</t>
  </si>
  <si>
    <t>2024-04-24</t>
  </si>
  <si>
    <t>1260 Lake Ave.</t>
  </si>
  <si>
    <t>E301</t>
  </si>
  <si>
    <t>2024-02-14</t>
  </si>
  <si>
    <t>E304</t>
  </si>
  <si>
    <t>352 E Roosevelt Rd</t>
  </si>
  <si>
    <t>1868 Washington Rd. N.E.</t>
  </si>
  <si>
    <t>E294</t>
  </si>
  <si>
    <t>E295</t>
  </si>
  <si>
    <t>1651 Woodlawn Rd</t>
  </si>
  <si>
    <t>E283</t>
  </si>
  <si>
    <t>2024-02-28</t>
  </si>
  <si>
    <t>E281</t>
  </si>
  <si>
    <t>E311</t>
  </si>
  <si>
    <t>E303</t>
  </si>
  <si>
    <t>2705 HWY 92 - Fairburn Rd.</t>
  </si>
  <si>
    <t>E279</t>
  </si>
  <si>
    <t>TIDLGA-I03</t>
  </si>
  <si>
    <t>2021 Cliff Lake Rd.</t>
  </si>
  <si>
    <t>E280</t>
  </si>
  <si>
    <t>2024-04-03</t>
  </si>
  <si>
    <t>24187 Highway 80 East</t>
  </si>
  <si>
    <t>E284</t>
  </si>
  <si>
    <t>E278</t>
  </si>
  <si>
    <t>E282</t>
  </si>
  <si>
    <t>2024-04-17</t>
  </si>
  <si>
    <t>E291</t>
  </si>
  <si>
    <t>E285</t>
  </si>
  <si>
    <t>E286</t>
  </si>
  <si>
    <t>3003 Bridgewater Landing Dr</t>
  </si>
  <si>
    <t>Fairfield Township</t>
  </si>
  <si>
    <t>E290</t>
  </si>
  <si>
    <t>300 N. Overland Ave.</t>
  </si>
  <si>
    <t>E288</t>
  </si>
  <si>
    <t>E312</t>
  </si>
  <si>
    <t>Bourbonnais</t>
  </si>
  <si>
    <t>E289</t>
  </si>
  <si>
    <t>2901 Raleigh Rd W</t>
  </si>
  <si>
    <t>E296</t>
  </si>
  <si>
    <t>E298</t>
  </si>
  <si>
    <t>E313</t>
  </si>
  <si>
    <t>E316</t>
  </si>
  <si>
    <t>E314</t>
  </si>
  <si>
    <t>E0333 - Toms River, NJ</t>
  </si>
  <si>
    <t>981 Rt 37</t>
  </si>
  <si>
    <t>Toms River</t>
  </si>
  <si>
    <t>08755</t>
  </si>
  <si>
    <t>C00804</t>
  </si>
  <si>
    <t>E307</t>
  </si>
  <si>
    <t>13220 W Bell Rd.</t>
  </si>
  <si>
    <t>E0305</t>
  </si>
  <si>
    <t>E325</t>
  </si>
  <si>
    <t>E0349 - Billings, MT</t>
  </si>
  <si>
    <t>570 S. 24th Street</t>
  </si>
  <si>
    <t>Bilings</t>
  </si>
  <si>
    <t>59102</t>
  </si>
  <si>
    <t>C00806</t>
  </si>
  <si>
    <t>E306</t>
  </si>
  <si>
    <t>E0361 - Clermont, FL</t>
  </si>
  <si>
    <t>2395 E Hwy 50</t>
  </si>
  <si>
    <t>Clermont</t>
  </si>
  <si>
    <t>34711</t>
  </si>
  <si>
    <t>C00183</t>
  </si>
  <si>
    <t>TIDLGA-I39</t>
  </si>
  <si>
    <t>1811 W. Nine Mile Rd</t>
  </si>
  <si>
    <t>E0363 - Marshfield, WI</t>
  </si>
  <si>
    <t>1510 N Central Avenue</t>
  </si>
  <si>
    <t>Marshfield</t>
  </si>
  <si>
    <t>54449</t>
  </si>
  <si>
    <t>E293</t>
  </si>
  <si>
    <t>C00568</t>
  </si>
  <si>
    <t>TIDLGA-A01</t>
  </si>
  <si>
    <t>E0364 - Platteville, WI</t>
  </si>
  <si>
    <t>1651 Progressive Pkwy</t>
  </si>
  <si>
    <t>Platteville</t>
  </si>
  <si>
    <t>53818</t>
  </si>
  <si>
    <t>E287</t>
  </si>
  <si>
    <t>C00608</t>
  </si>
  <si>
    <t>TIDLGA-A02</t>
  </si>
  <si>
    <t>E0366 - Villa Rica, GA</t>
  </si>
  <si>
    <t>TBD Punkintown Road</t>
  </si>
  <si>
    <t>Villa Rica</t>
  </si>
  <si>
    <t>30180</t>
  </si>
  <si>
    <t>C00626</t>
  </si>
  <si>
    <t>E0367 - The Mill</t>
  </si>
  <si>
    <t>SWC Carolina Forest Blvd and River Oaks Drive</t>
  </si>
  <si>
    <t>29579</t>
  </si>
  <si>
    <t>C00533</t>
  </si>
  <si>
    <t>E0368 - Kelleytown Village</t>
  </si>
  <si>
    <t>3400 Hwy 155 N.</t>
  </si>
  <si>
    <t>30252</t>
  </si>
  <si>
    <t>C00565</t>
  </si>
  <si>
    <t>E0369 - Skyland</t>
  </si>
  <si>
    <t>1200 Skyland Blvd. E</t>
  </si>
  <si>
    <t>Tuscaloosa</t>
  </si>
  <si>
    <t>35405</t>
  </si>
  <si>
    <t>E321</t>
  </si>
  <si>
    <t>C00813</t>
  </si>
  <si>
    <t>E0370 - Forsyth, GA</t>
  </si>
  <si>
    <t>TBD Lee Rd</t>
  </si>
  <si>
    <t>Forsyth</t>
  </si>
  <si>
    <t>31029</t>
  </si>
  <si>
    <t>C00821</t>
  </si>
  <si>
    <t>E0371 - Oxford Place</t>
  </si>
  <si>
    <t>2401 N Main St</t>
  </si>
  <si>
    <t>27262</t>
  </si>
  <si>
    <t>E315</t>
  </si>
  <si>
    <t>C00729</t>
  </si>
  <si>
    <t>E0372 - Bobby Miller Pkwy</t>
  </si>
  <si>
    <t>8901 Hwy 69 S.</t>
  </si>
  <si>
    <t>E292</t>
  </si>
  <si>
    <t>C00366</t>
  </si>
  <si>
    <t>TIDLGA-D23</t>
  </si>
  <si>
    <t>E0376 - Lake Dow</t>
  </si>
  <si>
    <t>NEC Hwy 81 &amp; Lake Dow</t>
  </si>
  <si>
    <t>C00542</t>
  </si>
  <si>
    <t>TIDLGA-A24</t>
  </si>
  <si>
    <t>E0379 - Green River Road</t>
  </si>
  <si>
    <t>2847 N. Green River Rd</t>
  </si>
  <si>
    <t>Evansville</t>
  </si>
  <si>
    <t>47715</t>
  </si>
  <si>
    <t>C00595</t>
  </si>
  <si>
    <t>TIDLGA-A37</t>
  </si>
  <si>
    <t>E0383 - El Campo, TX</t>
  </si>
  <si>
    <t>2209 N. Mechanic St.</t>
  </si>
  <si>
    <t>El Campo</t>
  </si>
  <si>
    <t>77437</t>
  </si>
  <si>
    <t>C00665</t>
  </si>
  <si>
    <t>TIDLGA-A10</t>
  </si>
  <si>
    <t>E0384 - Alice, TX</t>
  </si>
  <si>
    <t>1910 E Main St</t>
  </si>
  <si>
    <t>Alice</t>
  </si>
  <si>
    <t>78332</t>
  </si>
  <si>
    <t>C00705</t>
  </si>
  <si>
    <t>TIDLGA-A06</t>
  </si>
  <si>
    <t>E0385 - Early, TX</t>
  </si>
  <si>
    <t>113 Early Blvd.</t>
  </si>
  <si>
    <t>Early</t>
  </si>
  <si>
    <t>76802</t>
  </si>
  <si>
    <t>C00713</t>
  </si>
  <si>
    <t>TIDLGA-A07</t>
  </si>
  <si>
    <t>E0391 - Van Buren, AR</t>
  </si>
  <si>
    <t>2301 Fayetteville Rd</t>
  </si>
  <si>
    <t>Van Buren</t>
  </si>
  <si>
    <t>72956</t>
  </si>
  <si>
    <t>C00809</t>
  </si>
  <si>
    <t>TIDLGA-A23</t>
  </si>
  <si>
    <t>E0394 - Commercial Way</t>
  </si>
  <si>
    <t>3616 Commercial Way</t>
  </si>
  <si>
    <t>Spring Hill</t>
  </si>
  <si>
    <t>34606</t>
  </si>
  <si>
    <t>C00620</t>
  </si>
  <si>
    <t>TIDLGA-A27</t>
  </si>
  <si>
    <t>E0396 - Rome, GA</t>
  </si>
  <si>
    <t>2305 Shorter Ave</t>
  </si>
  <si>
    <t>Rome</t>
  </si>
  <si>
    <t>30165</t>
  </si>
  <si>
    <t>C00746</t>
  </si>
  <si>
    <t>TIDLGA-A50</t>
  </si>
  <si>
    <t>E0399 - Danville, VA</t>
  </si>
  <si>
    <t>107 Executive Ct</t>
  </si>
  <si>
    <t>Danville</t>
  </si>
  <si>
    <t>24541</t>
  </si>
  <si>
    <t>C01024</t>
  </si>
  <si>
    <t>E0401 - Northgate</t>
  </si>
  <si>
    <t>2001 W. Bell Rd.</t>
  </si>
  <si>
    <t>TIDLGA-A26</t>
  </si>
  <si>
    <t>E0403 - Merovan Drive, SC</t>
  </si>
  <si>
    <t>100 Merovan Dr</t>
  </si>
  <si>
    <t>North Augusta</t>
  </si>
  <si>
    <t>29860</t>
  </si>
  <si>
    <t>E317</t>
  </si>
  <si>
    <t>C00719</t>
  </si>
  <si>
    <t>TIDLGA-A21</t>
  </si>
  <si>
    <t>E0404 - Piney Grove, SC</t>
  </si>
  <si>
    <t>500 S Piney Grove Rd</t>
  </si>
  <si>
    <t>29212</t>
  </si>
  <si>
    <t>E324</t>
  </si>
  <si>
    <t>C00687</t>
  </si>
  <si>
    <t>TIDLGA-A17</t>
  </si>
  <si>
    <t>Tidal Wave Hub</t>
  </si>
  <si>
    <t>SBHB00</t>
  </si>
  <si>
    <t>SB5</t>
  </si>
  <si>
    <t>SB6</t>
  </si>
  <si>
    <t>Opened</t>
  </si>
  <si>
    <t>952-893-623-0-3</t>
  </si>
  <si>
    <t>City of Pampa Water Department</t>
  </si>
  <si>
    <t>14-1019-00</t>
  </si>
  <si>
    <t>14-1613-00</t>
  </si>
  <si>
    <t>54625-001</t>
  </si>
  <si>
    <t>City Water &amp; Light of Jonesboro</t>
  </si>
  <si>
    <t>870-930-3300</t>
  </si>
  <si>
    <t>1025-210051894765</t>
  </si>
  <si>
    <t>1025-210051901281</t>
  </si>
  <si>
    <t>16-013969-00</t>
  </si>
  <si>
    <t>16-013970-02</t>
  </si>
  <si>
    <t>GreyStone Power Corporation</t>
  </si>
  <si>
    <t>Lexington - Fayette Urban County Goverment</t>
  </si>
  <si>
    <t>1012-220040529303</t>
  </si>
  <si>
    <t>1012-220040529327</t>
  </si>
  <si>
    <t>1-(866)-909-4458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</si>
</sst>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&lt;=9999999]###\-####;\(###\)\ ###\-####"/>
    <numFmt numFmtId="165" formatCode="0.000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Arial"/>
      <family val="1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  <font>
      <b/>
      <sz val="26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u/>
      <sz val="14"/>
      <name val="Arial"/>
      <family val="2"/>
    </font>
    <font>
      <sz val="8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theme="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medium">
        <color indexed="64"/>
      </bottom>
      <diagonal/>
    </border>
    <border>
      <left style="thin">
        <color rgb="FF999999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9" fillId="0" borderId="0"/>
    <xf numFmtId="0" fontId="12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8" fillId="0" borderId="0"/>
    <xf numFmtId="0" fontId="7" fillId="0" borderId="0"/>
    <xf numFmtId="0" fontId="12" fillId="0" borderId="0" applyNumberFormat="0" applyFill="0" applyBorder="0" applyAlignment="0" applyProtection="0"/>
    <xf numFmtId="0" fontId="6" fillId="0" borderId="0"/>
    <xf numFmtId="0" fontId="5" fillId="0" borderId="0"/>
    <xf numFmtId="0" fontId="3" fillId="0" borderId="0"/>
    <xf numFmtId="0" fontId="2" fillId="0" borderId="0"/>
  </cellStyleXfs>
  <cellXfs count="160">
    <xf numFmtId="0" fontId="0" fillId="0" borderId="0" xfId="0"/>
    <xf numFmtId="0" fontId="0" fillId="0" borderId="0" xfId="0" applyAlignment="1">
      <alignment vertical="top"/>
    </xf>
    <xf numFmtId="0" fontId="10" fillId="0" borderId="0" xfId="0" applyFont="1" applyAlignment="1">
      <alignment horizontal="center" vertical="top"/>
    </xf>
    <xf numFmtId="0" fontId="11" fillId="0" borderId="0" xfId="0" applyFont="1" applyAlignment="1">
      <alignment vertical="top"/>
    </xf>
    <xf numFmtId="1" fontId="10" fillId="0" borderId="0" xfId="0" applyNumberFormat="1" applyFont="1" applyAlignment="1">
      <alignment horizontal="center" vertical="top"/>
    </xf>
    <xf numFmtId="0" fontId="0" fillId="0" borderId="1" xfId="0" applyBorder="1"/>
    <xf numFmtId="0" fontId="0" fillId="0" borderId="2" xfId="0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11" fillId="0" borderId="0" xfId="0" applyFont="1"/>
    <xf numFmtId="0" fontId="14" fillId="2" borderId="0" xfId="1" applyFont="1" applyFill="1" applyAlignment="1">
      <alignment horizontal="left" vertical="center"/>
    </xf>
    <xf numFmtId="0" fontId="10" fillId="0" borderId="1" xfId="0" pivotButton="1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 applyAlignment="1">
      <alignment horizontal="centerContinuous"/>
    </xf>
    <xf numFmtId="0" fontId="20" fillId="0" borderId="0" xfId="0" applyFont="1" applyAlignment="1">
      <alignment horizontal="centerContinuous"/>
    </xf>
    <xf numFmtId="0" fontId="10" fillId="0" borderId="0" xfId="0" applyFont="1"/>
    <xf numFmtId="0" fontId="10" fillId="0" borderId="0" xfId="0" applyFont="1" applyAlignment="1">
      <alignment horizontal="centerContinuous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Continuous" vertical="center"/>
    </xf>
    <xf numFmtId="0" fontId="18" fillId="0" borderId="0" xfId="0" applyFont="1" applyAlignment="1">
      <alignment horizontal="centerContinuous" vertical="center"/>
    </xf>
    <xf numFmtId="0" fontId="17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/>
    </xf>
    <xf numFmtId="0" fontId="19" fillId="0" borderId="0" xfId="0" applyFont="1"/>
    <xf numFmtId="0" fontId="10" fillId="0" borderId="0" xfId="0" applyFont="1" applyAlignment="1">
      <alignment horizontal="centerContinuous" vertical="center"/>
    </xf>
    <xf numFmtId="164" fontId="10" fillId="0" borderId="0" xfId="0" applyNumberFormat="1" applyFont="1" applyAlignment="1">
      <alignment horizontal="centerContinuous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0" fillId="0" borderId="12" xfId="0" applyBorder="1"/>
    <xf numFmtId="0" fontId="18" fillId="0" borderId="8" xfId="0" applyFont="1" applyBorder="1" applyAlignment="1">
      <alignment vertical="center"/>
    </xf>
    <xf numFmtId="0" fontId="21" fillId="0" borderId="12" xfId="0" applyFont="1" applyBorder="1"/>
    <xf numFmtId="0" fontId="18" fillId="0" borderId="12" xfId="0" applyFont="1" applyBorder="1" applyAlignment="1">
      <alignment vertical="center"/>
    </xf>
    <xf numFmtId="0" fontId="0" fillId="0" borderId="8" xfId="0" applyBorder="1"/>
    <xf numFmtId="0" fontId="22" fillId="0" borderId="12" xfId="0" applyFont="1" applyBorder="1" applyAlignment="1">
      <alignment horizontal="centerContinuous"/>
    </xf>
    <xf numFmtId="0" fontId="10" fillId="0" borderId="8" xfId="0" applyFont="1" applyBorder="1" applyAlignment="1">
      <alignment horizontal="centerContinuous"/>
    </xf>
    <xf numFmtId="0" fontId="17" fillId="0" borderId="12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20" fillId="0" borderId="12" xfId="0" applyFont="1" applyBorder="1" applyAlignment="1">
      <alignment horizontal="centerContinuous" vertical="center"/>
    </xf>
    <xf numFmtId="164" fontId="10" fillId="0" borderId="8" xfId="0" applyNumberFormat="1" applyFont="1" applyBorder="1" applyAlignment="1">
      <alignment horizontal="centerContinuous" vertical="center"/>
    </xf>
    <xf numFmtId="0" fontId="20" fillId="0" borderId="12" xfId="0" applyFont="1" applyBorder="1" applyAlignment="1">
      <alignment vertical="center"/>
    </xf>
    <xf numFmtId="0" fontId="10" fillId="0" borderId="8" xfId="0" applyFont="1" applyBorder="1"/>
    <xf numFmtId="0" fontId="19" fillId="0" borderId="12" xfId="0" applyFont="1" applyBorder="1" applyAlignment="1">
      <alignment horizontal="center"/>
    </xf>
    <xf numFmtId="0" fontId="19" fillId="0" borderId="12" xfId="0" applyFont="1" applyBorder="1"/>
    <xf numFmtId="0" fontId="10" fillId="0" borderId="8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8" fillId="0" borderId="8" xfId="0" applyFont="1" applyBorder="1" applyAlignment="1">
      <alignment horizontal="centerContinuous" vertical="center"/>
    </xf>
    <xf numFmtId="0" fontId="18" fillId="0" borderId="12" xfId="0" applyFont="1" applyBorder="1" applyAlignment="1">
      <alignment horizontal="centerContinuous" vertical="center"/>
    </xf>
    <xf numFmtId="0" fontId="0" fillId="0" borderId="3" xfId="0" pivotButton="1" applyBorder="1"/>
    <xf numFmtId="1" fontId="0" fillId="0" borderId="10" xfId="0" applyNumberFormat="1" applyBorder="1"/>
    <xf numFmtId="1" fontId="18" fillId="0" borderId="0" xfId="0" applyNumberFormat="1" applyFont="1" applyAlignment="1">
      <alignment horizontal="centerContinuous" vertical="center"/>
    </xf>
    <xf numFmtId="1" fontId="18" fillId="0" borderId="0" xfId="0" applyNumberFormat="1" applyFont="1" applyAlignment="1">
      <alignment vertical="center"/>
    </xf>
    <xf numFmtId="1" fontId="0" fillId="0" borderId="0" xfId="0" applyNumberFormat="1"/>
    <xf numFmtId="1" fontId="22" fillId="0" borderId="0" xfId="0" applyNumberFormat="1" applyFont="1" applyAlignment="1">
      <alignment horizontal="centerContinuous"/>
    </xf>
    <xf numFmtId="1" fontId="11" fillId="0" borderId="0" xfId="0" applyNumberFormat="1" applyFont="1" applyAlignment="1">
      <alignment horizontal="center"/>
    </xf>
    <xf numFmtId="1" fontId="10" fillId="0" borderId="0" xfId="0" applyNumberFormat="1" applyFont="1" applyAlignment="1">
      <alignment horizontal="centerContinuous" vertical="center"/>
    </xf>
    <xf numFmtId="1" fontId="10" fillId="0" borderId="0" xfId="0" applyNumberFormat="1" applyFont="1"/>
    <xf numFmtId="1" fontId="10" fillId="0" borderId="0" xfId="0" applyNumberFormat="1" applyFont="1" applyAlignment="1">
      <alignment horizontal="center"/>
    </xf>
    <xf numFmtId="1" fontId="0" fillId="0" borderId="2" xfId="0" applyNumberFormat="1" applyBorder="1"/>
    <xf numFmtId="0" fontId="0" fillId="0" borderId="3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5" fillId="0" borderId="0" xfId="0" applyFont="1"/>
    <xf numFmtId="0" fontId="10" fillId="0" borderId="0" xfId="0" applyFont="1" applyAlignment="1">
      <alignment horizontal="left" vertical="top"/>
    </xf>
    <xf numFmtId="0" fontId="9" fillId="0" borderId="0" xfId="1" applyAlignment="1">
      <alignment horizontal="left"/>
    </xf>
    <xf numFmtId="0" fontId="11" fillId="0" borderId="0" xfId="0" applyFont="1" applyAlignment="1">
      <alignment horizontal="left"/>
    </xf>
    <xf numFmtId="49" fontId="9" fillId="0" borderId="0" xfId="1" applyNumberFormat="1" applyAlignment="1">
      <alignment horizontal="left"/>
    </xf>
    <xf numFmtId="0" fontId="0" fillId="0" borderId="0" xfId="0" applyAlignment="1">
      <alignment horizontal="left" vertical="top"/>
    </xf>
    <xf numFmtId="164" fontId="10" fillId="0" borderId="0" xfId="0" applyNumberFormat="1" applyFont="1" applyAlignment="1">
      <alignment horizontal="left" vertical="top"/>
    </xf>
    <xf numFmtId="164" fontId="11" fillId="0" borderId="0" xfId="0" applyNumberFormat="1" applyFont="1" applyAlignment="1">
      <alignment horizontal="left"/>
    </xf>
    <xf numFmtId="164" fontId="9" fillId="0" borderId="0" xfId="1" applyNumberFormat="1" applyAlignment="1">
      <alignment horizontal="left"/>
    </xf>
    <xf numFmtId="0" fontId="8" fillId="0" borderId="0" xfId="4"/>
    <xf numFmtId="0" fontId="7" fillId="0" borderId="0" xfId="5"/>
    <xf numFmtId="0" fontId="25" fillId="0" borderId="0" xfId="6" applyFont="1"/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  <xf numFmtId="1" fontId="11" fillId="0" borderId="0" xfId="0" applyNumberFormat="1" applyFont="1" applyAlignment="1">
      <alignment horizontal="left"/>
    </xf>
    <xf numFmtId="1" fontId="13" fillId="0" borderId="0" xfId="1" applyNumberFormat="1" applyFont="1" applyAlignment="1">
      <alignment horizontal="left"/>
    </xf>
    <xf numFmtId="164" fontId="5" fillId="0" borderId="0" xfId="8" applyNumberFormat="1"/>
    <xf numFmtId="0" fontId="5" fillId="0" borderId="0" xfId="8"/>
    <xf numFmtId="164" fontId="0" fillId="0" borderId="0" xfId="0" applyNumberFormat="1"/>
    <xf numFmtId="164" fontId="8" fillId="0" borderId="0" xfId="4" applyNumberFormat="1"/>
    <xf numFmtId="164" fontId="7" fillId="0" borderId="0" xfId="5" applyNumberFormat="1"/>
    <xf numFmtId="0" fontId="4" fillId="0" borderId="0" xfId="2" applyFont="1" applyAlignment="1">
      <alignment horizontal="left"/>
    </xf>
    <xf numFmtId="164" fontId="4" fillId="0" borderId="0" xfId="2" applyNumberFormat="1" applyFont="1" applyAlignment="1">
      <alignment horizontal="left"/>
    </xf>
    <xf numFmtId="14" fontId="10" fillId="0" borderId="0" xfId="0" applyNumberFormat="1" applyFont="1" applyAlignment="1">
      <alignment horizontal="center"/>
    </xf>
    <xf numFmtId="0" fontId="26" fillId="0" borderId="0" xfId="0" applyFont="1"/>
    <xf numFmtId="0" fontId="11" fillId="0" borderId="7" xfId="0" applyFont="1" applyBorder="1"/>
    <xf numFmtId="14" fontId="11" fillId="0" borderId="0" xfId="0" applyNumberFormat="1" applyFont="1"/>
    <xf numFmtId="14" fontId="26" fillId="0" borderId="0" xfId="0" applyNumberFormat="1" applyFont="1"/>
    <xf numFmtId="0" fontId="11" fillId="0" borderId="1" xfId="0" applyFont="1" applyBorder="1"/>
    <xf numFmtId="0" fontId="11" fillId="0" borderId="1" xfId="0" applyFont="1" applyBorder="1" applyAlignment="1">
      <alignment vertical="top"/>
    </xf>
    <xf numFmtId="0" fontId="11" fillId="0" borderId="20" xfId="0" applyFont="1" applyBorder="1" applyAlignment="1">
      <alignment vertical="top"/>
    </xf>
    <xf numFmtId="0" fontId="11" fillId="0" borderId="0" xfId="0" applyFont="1" applyAlignment="1">
      <alignment horizontal="left" vertical="center"/>
    </xf>
    <xf numFmtId="0" fontId="13" fillId="0" borderId="0" xfId="0" applyFont="1"/>
    <xf numFmtId="0" fontId="27" fillId="0" borderId="0" xfId="0" applyFont="1"/>
    <xf numFmtId="49" fontId="15" fillId="3" borderId="21" xfId="3" applyNumberFormat="1" applyFont="1" applyBorder="1" applyAlignment="1">
      <alignment horizontal="center" vertical="center" wrapText="1"/>
    </xf>
    <xf numFmtId="0" fontId="15" fillId="3" borderId="21" xfId="3" applyFont="1" applyBorder="1" applyAlignment="1">
      <alignment horizontal="center" vertical="center" wrapText="1"/>
    </xf>
    <xf numFmtId="0" fontId="1" fillId="0" borderId="0" xfId="1" applyFont="1" applyAlignment="1">
      <alignment horizontal="left"/>
    </xf>
    <xf numFmtId="0" fontId="25" fillId="0" borderId="0" xfId="0" applyFont="1" applyAlignment="1">
      <alignment horizontal="left" vertical="center"/>
    </xf>
    <xf numFmtId="0" fontId="28" fillId="0" borderId="0" xfId="0" applyFont="1" applyAlignment="1">
      <alignment horizontal="center" vertical="top"/>
    </xf>
    <xf numFmtId="0" fontId="28" fillId="0" borderId="0" xfId="0" applyFont="1" applyAlignment="1">
      <alignment vertical="top"/>
    </xf>
    <xf numFmtId="1" fontId="28" fillId="0" borderId="0" xfId="0" applyNumberFormat="1" applyFont="1" applyAlignment="1">
      <alignment horizontal="center" vertical="top"/>
    </xf>
    <xf numFmtId="164" fontId="28" fillId="0" borderId="0" xfId="0" applyNumberFormat="1" applyFont="1" applyAlignment="1">
      <alignment horizontal="left" vertical="top"/>
    </xf>
    <xf numFmtId="0" fontId="27" fillId="0" borderId="0" xfId="0" applyFont="1" applyAlignment="1">
      <alignment vertical="top"/>
    </xf>
    <xf numFmtId="0" fontId="27" fillId="0" borderId="0" xfId="0" applyFont="1" applyAlignment="1">
      <alignment horizontal="left" vertical="top"/>
    </xf>
    <xf numFmtId="0" fontId="27" fillId="0" borderId="0" xfId="0" applyFont="1" applyAlignment="1">
      <alignment horizontal="left"/>
    </xf>
    <xf numFmtId="164" fontId="27" fillId="0" borderId="0" xfId="0" applyNumberFormat="1" applyFont="1" applyAlignment="1">
      <alignment horizontal="left"/>
    </xf>
    <xf numFmtId="1" fontId="27" fillId="0" borderId="0" xfId="0" applyNumberFormat="1" applyFont="1" applyAlignment="1">
      <alignment horizontal="left"/>
    </xf>
    <xf numFmtId="1" fontId="27" fillId="0" borderId="0" xfId="0" quotePrefix="1" applyNumberFormat="1" applyFont="1" applyAlignment="1">
      <alignment horizontal="left"/>
    </xf>
    <xf numFmtId="0" fontId="27" fillId="0" borderId="0" xfId="0" quotePrefix="1" applyFont="1" applyAlignment="1">
      <alignment horizontal="left"/>
    </xf>
    <xf numFmtId="0" fontId="13" fillId="0" borderId="0" xfId="1" applyFont="1" applyAlignment="1">
      <alignment horizontal="left"/>
    </xf>
    <xf numFmtId="0" fontId="27" fillId="0" borderId="0" xfId="0" quotePrefix="1" applyFont="1" applyAlignment="1">
      <alignment horizontal="left" vertical="top"/>
    </xf>
    <xf numFmtId="0" fontId="13" fillId="0" borderId="0" xfId="4" applyFont="1"/>
    <xf numFmtId="49" fontId="13" fillId="0" borderId="0" xfId="4" applyNumberFormat="1" applyFont="1" applyAlignment="1">
      <alignment horizontal="left"/>
    </xf>
    <xf numFmtId="164" fontId="13" fillId="0" borderId="0" xfId="1" applyNumberFormat="1" applyFont="1" applyAlignment="1">
      <alignment horizontal="left"/>
    </xf>
    <xf numFmtId="165" fontId="27" fillId="0" borderId="0" xfId="0" applyNumberFormat="1" applyFont="1" applyAlignment="1">
      <alignment horizontal="left"/>
    </xf>
    <xf numFmtId="0" fontId="13" fillId="0" borderId="0" xfId="4" applyFont="1" applyAlignment="1">
      <alignment horizontal="left"/>
    </xf>
    <xf numFmtId="2" fontId="27" fillId="0" borderId="0" xfId="0" quotePrefix="1" applyNumberFormat="1" applyFont="1" applyAlignment="1">
      <alignment horizontal="left"/>
    </xf>
    <xf numFmtId="49" fontId="13" fillId="0" borderId="0" xfId="1" applyNumberFormat="1" applyFont="1" applyAlignment="1">
      <alignment horizontal="left"/>
    </xf>
    <xf numFmtId="0" fontId="27" fillId="4" borderId="0" xfId="0" applyFont="1" applyFill="1" applyAlignment="1">
      <alignment vertical="top"/>
    </xf>
    <xf numFmtId="0" fontId="13" fillId="0" borderId="0" xfId="5" applyFont="1"/>
    <xf numFmtId="0" fontId="13" fillId="0" borderId="0" xfId="5" applyFont="1" applyAlignment="1">
      <alignment horizontal="left"/>
    </xf>
    <xf numFmtId="49" fontId="27" fillId="0" borderId="0" xfId="0" applyNumberFormat="1" applyFont="1" applyAlignment="1">
      <alignment horizontal="left"/>
    </xf>
    <xf numFmtId="49" fontId="27" fillId="0" borderId="0" xfId="0" applyNumberFormat="1" applyFont="1"/>
    <xf numFmtId="0" fontId="13" fillId="0" borderId="0" xfId="8" applyFont="1"/>
    <xf numFmtId="164" fontId="13" fillId="0" borderId="0" xfId="8" applyNumberFormat="1" applyFont="1" applyAlignment="1">
      <alignment horizontal="left"/>
    </xf>
    <xf numFmtId="0" fontId="27" fillId="0" borderId="0" xfId="6" applyFont="1"/>
    <xf numFmtId="2" fontId="27" fillId="0" borderId="0" xfId="0" applyNumberFormat="1" applyFont="1" applyAlignment="1">
      <alignment horizontal="left"/>
    </xf>
    <xf numFmtId="2" fontId="13" fillId="0" borderId="0" xfId="5" applyNumberFormat="1" applyFont="1" applyAlignment="1">
      <alignment horizontal="left"/>
    </xf>
    <xf numFmtId="0" fontId="13" fillId="0" borderId="0" xfId="1" applyFont="1"/>
    <xf numFmtId="49" fontId="13" fillId="0" borderId="0" xfId="1" applyNumberFormat="1" applyFont="1"/>
    <xf numFmtId="49" fontId="27" fillId="0" borderId="0" xfId="0" applyNumberFormat="1" applyFont="1" applyAlignment="1">
      <alignment wrapText="1"/>
    </xf>
    <xf numFmtId="164" fontId="27" fillId="0" borderId="0" xfId="0" applyNumberFormat="1" applyFont="1"/>
    <xf numFmtId="0" fontId="29" fillId="0" borderId="0" xfId="0" applyFont="1"/>
    <xf numFmtId="0" fontId="13" fillId="0" borderId="0" xfId="2" applyFont="1" applyAlignment="1"/>
    <xf numFmtId="164" fontId="13" fillId="0" borderId="0" xfId="2" applyNumberFormat="1" applyFont="1" applyAlignment="1">
      <alignment horizontal="left"/>
    </xf>
    <xf numFmtId="1" fontId="10" fillId="0" borderId="1" xfId="0" pivotButton="1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5" xfId="0" applyNumberFormat="1" applyBorder="1" applyAlignment="1">
      <alignment horizontal="left"/>
    </xf>
    <xf numFmtId="164" fontId="10" fillId="0" borderId="1" xfId="0" pivotButton="1" applyNumberFormat="1" applyFont="1" applyBorder="1" applyAlignment="1">
      <alignment horizontal="center"/>
    </xf>
    <xf numFmtId="14" fontId="14" fillId="2" borderId="0" xfId="1" applyNumberFormat="1" applyFont="1" applyFill="1" applyAlignment="1">
      <alignment horizontal="left" vertical="center"/>
    </xf>
    <xf numFmtId="14" fontId="1" fillId="0" borderId="0" xfId="1" applyNumberFormat="1" applyFont="1" applyAlignment="1">
      <alignment horizontal="left"/>
    </xf>
    <xf numFmtId="14" fontId="25" fillId="0" borderId="0" xfId="0" applyNumberFormat="1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7" fillId="5" borderId="0" xfId="0" applyFont="1" applyFill="1"/>
    <xf numFmtId="0" fontId="27" fillId="5" borderId="0" xfId="0" applyFont="1" applyFill="1" applyAlignment="1">
      <alignment vertical="top"/>
    </xf>
    <xf numFmtId="164" fontId="13" fillId="0" borderId="0" xfId="5" applyNumberFormat="1" applyFont="1" applyAlignment="1">
      <alignment horizontal="left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</cellXfs>
  <cellStyles count="11">
    <cellStyle name="Accent1" xfId="3" builtinId="29"/>
    <cellStyle name="Hyperlink" xfId="6" builtinId="8"/>
    <cellStyle name="Hyperlink 2" xfId="2" xr:uid="{BCE36C6A-3099-4DFE-A334-5A72204A8312}"/>
    <cellStyle name="Normal" xfId="0" builtinId="0"/>
    <cellStyle name="Normal 2" xfId="1" xr:uid="{AF79F81F-AB76-46DF-B632-D3AE3CE972D7}"/>
    <cellStyle name="Normal 3" xfId="4" xr:uid="{1565103A-205B-445D-AC0E-3A173A5E7017}"/>
    <cellStyle name="Normal 4" xfId="5" xr:uid="{609AC23D-84EF-4648-B785-EC5DE150DDB0}"/>
    <cellStyle name="Normal 5" xfId="7" xr:uid="{E35458A6-7FDF-4AD2-8EAE-87B6C1BCD61B}"/>
    <cellStyle name="Normal 6" xfId="8" xr:uid="{5E66035C-ECB6-40EC-A930-FBA53E4A8F32}"/>
    <cellStyle name="Normal 7" xfId="9" xr:uid="{C85B782B-01E8-49D1-9C10-4BFDDEE5A935}"/>
    <cellStyle name="Normal 8" xfId="10" xr:uid="{63CCEC73-9330-4937-99B5-7A57C0892C1B}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/>
    </dxf>
    <dxf>
      <alignment horizontal="center"/>
    </dxf>
    <dxf>
      <numFmt numFmtId="1" formatCode="0"/>
    </dxf>
    <dxf>
      <alignment horizontal="left"/>
    </dxf>
    <dxf>
      <numFmt numFmtId="164" formatCode="[&lt;=9999999]###\-####;\(###\)\ ###\-####"/>
    </dxf>
    <dxf>
      <numFmt numFmtId="1" formatCode="0"/>
    </dxf>
    <dxf>
      <alignment horizontal="left"/>
    </dxf>
    <dxf>
      <numFmt numFmtId="1" formatCode="0"/>
    </dxf>
    <dxf>
      <alignment horizontal="left"/>
    </dxf>
    <dxf>
      <numFmt numFmtId="1" formatCode="0"/>
    </dxf>
    <dxf>
      <border>
        <bottom style="medium">
          <color indexed="64"/>
        </bottom>
      </border>
    </dxf>
    <dxf>
      <alignment horizontal="left"/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[&lt;=9999999]###\-####;\(###\)\ ###\-####"/>
    </dxf>
    <dxf>
      <numFmt numFmtId="164" formatCode="[&lt;=9999999]###\-####;\(###\)\ ###\-####"/>
    </dxf>
    <dxf>
      <numFmt numFmtId="1" formatCode="0"/>
    </dxf>
    <dxf>
      <alignment horizontal="right"/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</dxfs>
  <tableStyles count="2" defaultTableStyle="TableStyleMedium2" defaultPivotStyle="PivotStyleLight16">
    <tableStyle name="Invisible" pivot="0" table="0" count="0" xr9:uid="{6051C994-F92B-4D44-A879-05E048754CA3}"/>
    <tableStyle name="PivotTable Style 1" table="0" count="1" xr9:uid="{02BE43D6-D4C8-41C8-8FEE-3E2DBD53CE6B}">
      <tableStyleElement type="wholeTable" dxfId="3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528638</xdr:colOff>
      <xdr:row>0</xdr:row>
      <xdr:rowOff>4762</xdr:rowOff>
    </xdr:from>
    <xdr:to>
      <xdr:col>8</xdr:col>
      <xdr:colOff>539754</xdr:colOff>
      <xdr:row>7</xdr:row>
      <xdr:rowOff>109537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8FF822-3954-CC67-C222-8EE4B08C9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38" y="4762"/>
          <a:ext cx="5878516" cy="123825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Lynch" refreshedDate="45267.469619791664" createdVersion="8" refreshedVersion="8" minRefreshableVersion="3" recordCount="1899" xr:uid="{55EC65DB-D53B-4E1F-8329-BB41C191F9EA}">
  <cacheSource type="worksheet">
    <worksheetSource ref="A1:G100263" sheet="Data"/>
  </cacheSource>
  <cacheFields count="7">
    <cacheField name="Spend Category as Worktag" numFmtId="0">
      <sharedItems containsBlank="1" count="13">
        <s v="Electric"/>
        <s v="Electric 2"/>
        <s v="Interface"/>
        <s v="Sanitation"/>
        <s v="Water &amp; Sewer"/>
        <s v="Irrigation"/>
        <s v="Water &amp; Sewer 2"/>
        <s v="Sanitation 2"/>
        <s v="Water &amp; Sewer 3"/>
        <s v="Water &amp; Sewer 4"/>
        <m/>
        <s v="Electric 3" u="1"/>
        <s v="h" u="1"/>
      </sharedItems>
    </cacheField>
    <cacheField name="Key" numFmtId="0">
      <sharedItems containsBlank="1"/>
    </cacheField>
    <cacheField name="Location" numFmtId="0">
      <sharedItems containsBlank="1" count="336">
        <s v="E0001 - Candler Road"/>
        <s v="E0002 - Thomaston"/>
        <s v="E0003 - Morrow"/>
        <s v="E0004 - Milledgeville"/>
        <s v="E0005 - Florence SC"/>
        <s v="E0006 - Warner Robins"/>
        <s v="E0007 - Grandview"/>
        <s v="E0008 - Irby"/>
        <s v="E0009 - Peachtree City/Sharpsburg"/>
        <s v="E0010 - Sumter"/>
        <s v="E0011 - McDonough"/>
        <s v="E0012 - Rocky Mount"/>
        <s v="E0013 - Washington Road"/>
        <s v="E0014 - Elizabeth City"/>
        <s v="E0015 - Dacula"/>
        <s v="E0016 - Evans"/>
        <s v="E0017 - Kernersville"/>
        <s v="E0018 - Beaufort"/>
        <s v="E0019 - High Point"/>
        <s v="E0020 - Conway"/>
        <s v="E0021 - Battleground"/>
        <s v="E0022 - Newnan"/>
        <s v="E0023 - GA Fayetteville"/>
        <s v="E0024 - Moultrie"/>
        <s v="E0025 - Hinesville"/>
        <s v="E0026 - Moncks Corner"/>
        <s v="E0027 - Dublin"/>
        <s v="E0028 - Raytown"/>
        <s v="E0029 - Apex"/>
        <s v="E0030 - Cascade"/>
        <s v="E0031 - Veterans"/>
        <s v="E0032 - Camden"/>
        <s v="E0033 - Pinehurst"/>
        <s v="E0034 - Sandy Springs"/>
        <s v="E0035 - Powder Springs"/>
        <s v="E0036 - Miller Road"/>
        <s v="E0037 - Lutz"/>
        <s v="E0038 - Kennesaw"/>
        <s v="E0039 - Lenoir"/>
        <s v="E0040 - Pace"/>
        <s v="E0041 - Hoover"/>
        <s v="E0042 - GA Lawrenceville"/>
        <s v="E0043 - Boulder Creek"/>
        <s v="E0044 - Lake Joy"/>
        <s v="E0045 - Watson"/>
        <s v="E0046 - Overland Park"/>
        <s v="E0047 - Falcon Landing"/>
        <s v="E0048 - Peake"/>
        <s v="E0049 - Prairie Village"/>
        <s v="E0050 - Douglas"/>
        <s v="E0051 - Roswell / Holcomb"/>
        <s v="E0052 - Oldsmar"/>
        <s v="E0053 - Vivion"/>
        <s v="E0054 - Canton"/>
        <s v="E0055 - Gillespie"/>
        <s v="E0056 - Matthews Orangeburg"/>
        <s v="E0057 - Ocean Springs"/>
        <s v="E0058 - Lanier / Friendship"/>
        <s v="E0059 - Albemarle"/>
        <s v="E0060 - Guntersville"/>
        <s v="E0061 - Blue Springs"/>
        <s v="E0062 - Speedway"/>
        <s v="E0063 - Rapid City"/>
        <s v="E0064 - Salem"/>
        <s v="E0065 - Foley"/>
        <s v="E0066 - Wesley Chapel"/>
        <s v="E0067 - Mission"/>
        <s v="E0068 - Nacogdoches"/>
        <s v="E0069 - Gloucester"/>
        <s v="E0070 - Baytown"/>
        <s v="E0071 - S Marietta Pkwy / Square"/>
        <s v="E0072 - Williamsburg"/>
        <s v="E0073 - Bellevue NE"/>
        <s v="E0074 - Coralville"/>
        <s v="E0075 - Chesapeake"/>
        <s v="E0076 - Americus"/>
        <s v="E0077 - PCB Back Beach"/>
        <s v="E0078 - Tyndall Pkwy"/>
        <s v="E0079 - Cedar Falls"/>
        <s v="E0080 - Quaker Road"/>
        <s v="E0081 - South Glens Falls"/>
        <s v="E0082 - Ocala"/>
        <s v="E0083 - Laurinburg"/>
        <s v="E0084 - Omaha 120"/>
        <s v="E0085 - Victoria"/>
        <s v="E0086 - Palestine"/>
        <s v="E0087 - Grand Forks"/>
        <s v="E0088 - Fargo"/>
        <s v="E0089 - Omaha 88"/>
        <s v="E0090 - Minot"/>
        <s v="E0091 - Maplewood"/>
        <s v="E0092 - Leesburg"/>
        <s v="E0093 - Huntsville"/>
        <s v="E0094 - Statesboro"/>
        <s v="E0095 - Cornelia"/>
        <s v="E0096 - Athens / Athens GA 1"/>
        <s v="E0097 - Brevard"/>
        <s v="E0098 - Bethlehem"/>
        <s v="E0099 - Alexandria"/>
        <s v="E0100 - Richmond"/>
        <s v="E0101 - Victory Square"/>
        <s v="E0102 - Bluffton"/>
        <s v="E0103 - Greensboro-Oconee"/>
        <s v="E0104 - Holiday"/>
        <s v="E0105 - St Augustine"/>
        <s v="E0106 - Pensacola"/>
        <s v="E0107 - Gainesville"/>
        <s v="E0108 - Sylacauga"/>
        <s v="E0109 - Madison Heights"/>
        <s v="E0110 - Bon Air"/>
        <s v="E0111 - Bainbridge"/>
        <s v="E0112 - Scottsboro"/>
        <s v="E0113 - Hopkinsville"/>
        <s v="E0114 - Paris"/>
        <s v="E0115 - Temperance Hill"/>
        <s v="E0116 - Clive"/>
        <s v="E0117 - Springdale"/>
        <s v="E0118 - Staunton"/>
        <s v="E0119 - Athens - Decatur"/>
        <s v="E0120 - Manassas Park"/>
        <s v="E0121 - Hilton Head"/>
        <s v="E0122 - TN Lawrenceburg"/>
        <s v="E0123 - Shelbyville"/>
        <s v="E0124 - Watertown"/>
        <s v="E0125 - North Richland Hills"/>
        <s v="E0126 - Charlottesville"/>
        <s v="E0127 - Winchester"/>
        <s v="E0128 - Valdosta"/>
        <s v="E0129 - Fort Wright"/>
        <s v="E0130 - Mobile"/>
        <s v="E0135 - Omaha Millard"/>
        <s v="E0136 - Kirksville"/>
        <s v="E0137 - Pickens"/>
        <s v="E0138 - Dubuque"/>
        <s v="E0139 - Gretna"/>
        <s v="E0140 - Moore"/>
        <s v="E0141 - Northwood Park"/>
        <s v="E0142 - Bristol"/>
        <s v="E0143 - Austin"/>
        <s v="E0144 - Fitzgerald"/>
        <s v="E0145 - Pulaski"/>
        <s v="E0146 - N Road Orangeburg"/>
        <s v="E0147 - Winona"/>
        <s v="E0148 - Marshall"/>
        <s v="E0149 - Radcliff"/>
        <s v="E0150 - Surf City"/>
        <s v="E0151 - Helena, AL"/>
        <s v="E0152 - North Charleston"/>
        <s v="E0153 - Willmar"/>
        <s v="E0154 - Lawton"/>
        <s v="E0155 - Columbia SC"/>
        <s v="E0156 - Clute, TX"/>
        <s v="E0157 - Alexander City, AL"/>
        <s v="E0158 - Waconia, MN"/>
        <s v="E0159 - Muscle Shoals, AL"/>
        <s v="E0160 - Cookeville,TN"/>
        <s v="E0161 - West Marietta, GA"/>
        <s v="E0162 - Lake City, FL"/>
        <s v="E0164 - Harvest, AL"/>
        <s v="E0165 - White House, TN"/>
        <s v="E0166 - Hartselle, AL"/>
        <s v="E0167 - Athens - Mayberry, AL"/>
        <s v="E0181 - Great Falls"/>
        <s v="E0182 - Morristown, TN"/>
        <s v="E0183 - Newport, TN"/>
        <s v="E0184 - La Vergne, TN"/>
        <s v="E0185 - S. Oates Street"/>
        <s v="E0186 - Horn Lake, MS"/>
        <s v="E0187 - TN Fayetteville"/>
        <s v="E0188 - Springfield, TN"/>
        <s v="E0189 - Athens GA 2 Lexington Rd"/>
        <s v="E0190 - Fort Dodge, IA"/>
        <s v="E0191 - Emily Drive"/>
        <s v="E0192 - Clinton Plaza West"/>
        <s v="E0193 - Dahlonega, GA"/>
        <s v="E0194 - Jefferson City, MO"/>
        <s v="E0195 - Florence, AL"/>
        <s v="E0196 - Theydon Bend"/>
        <s v="E0197 - Timothy"/>
        <s v="E0270 - Lecanto, FL"/>
        <s v="E0198 - Wesleyan Road"/>
        <s v="E0199 - Searcy, AR"/>
        <s v="E0200 - Kings Mill"/>
        <s v="E0231 - Trinity Point"/>
        <s v="E0201 - Culpeper, VA"/>
        <s v="E0264 - Red Dog Way"/>
        <s v="E0202 - Petoskey, MI"/>
        <s v="E0236 - University Square"/>
        <s v="E0203 - Walton Court"/>
        <s v="E0350 - Clayton Plaza"/>
        <s v="E0204 - Bartlesville, OK"/>
        <s v="E0234- Canopy Oaks"/>
        <s v="E0205 - Beltline Road SW"/>
        <s v="E0309 - Bozeman, MT"/>
        <s v="E0207 - Lawrenceburg, IN"/>
        <s v="E0230 - 34th Street"/>
        <s v="E0209 - Tarboro, NC"/>
        <s v="E0210 - Center Avenue"/>
        <s v="E0211 - Hamilton Crossing"/>
        <s v="E0212 - Vickridge Park"/>
        <s v="E0213 - Millington, TN"/>
        <s v="E0214 - Doe Run Blvd"/>
        <s v="E0216 - West Manheim"/>
        <s v="E0217 - Grant Avenue"/>
        <s v="E0302 - Paradise Crossing"/>
        <s v="E0218 - Borger, TX"/>
        <s v="E0219 - Heritage Harbour"/>
        <s v="E0220 - Cambridge, MN"/>
        <s v="E0221 - Somerset, KY"/>
        <s v="E0222 - Cordova, TN"/>
        <s v="E0223 - Otter Lake Road"/>
        <s v="E0248 - Ridge Road"/>
        <s v="E0224 - Glenwood Commons"/>
        <s v="E0256 - Sturbridge"/>
        <s v="E0225 - Dill Creek"/>
        <s v="E0226 - Forum Drive SC"/>
        <s v="E0227 - Bolger Square"/>
        <s v="E0310 - Garrett"/>
        <s v="E0228 - Jefferson City, TN"/>
        <s v="E0229 - Bentonville"/>
        <s v="E0354 - Trooper, PA"/>
        <s v="E0284 - Niagara Falls, NY"/>
        <s v="E0232 - North Madison"/>
        <s v="E0332 - New Baltimore, MI"/>
        <s v="E0233 - Cobb Pkwy"/>
        <s v="E0347 - Kaighn Avenue"/>
        <s v="E0235 - Shelby, NC"/>
        <s v="E0237 - Beau Rivage"/>
        <s v="E0238 - Campbellsville, KY"/>
        <s v="E0239 - Pampa, TX"/>
        <s v="E0240 - Pike Street"/>
        <s v="E0241 - Tusculum"/>
        <s v="E0338 - Deerfield"/>
        <s v="E0242 - Salina, KS"/>
        <s v="E0245 - E. Arlington Blvd"/>
        <s v="E0246 - Washington, NC"/>
        <s v="E0247 - Estes Pkwy"/>
        <s v="E0356 - Symmes, OH"/>
        <s v="E0249 - River Crossing"/>
        <s v="E0250 - Aiken, SC"/>
        <s v="E0251 - Lewisburg, TN"/>
        <s v="E0252 - Jacksonville, TX"/>
        <s v="E0253 - Cullman, AL"/>
        <s v="E0262 - Sangertown"/>
        <s v="E0254 - Flowood, MS"/>
        <s v="E0335 - Landis Avenue"/>
        <s v="E0255 - Oakmont Blvd"/>
        <s v="E0272 - North Wilmington"/>
        <s v="E0258 - Bandelier"/>
        <s v="E0294 - Thomson, GA"/>
        <s v="E0334 - Garden State Pavilion"/>
        <s v="E0259 - Belleview, FL"/>
        <s v="E0260 - Pebble Hills"/>
        <s v="E0261- Wayne Road"/>
        <s v="E0304 - Cliff Lake"/>
        <s v="E0263 - Winchester, KY"/>
        <s v="E0265 - Madison Street"/>
        <s v="E0266 - Mountain Home, ID"/>
        <s v="E0344 - Surprise Marketplace"/>
        <s v="E0267 - Biddeford, ME"/>
        <s v="E0268 - Bridgeville, PA"/>
        <s v="E0351 - Indian Trail, NC"/>
        <s v="E0269 - Schillinger Road"/>
        <s v="E0275 - Cheraw, SC"/>
        <s v="E0285 - Surfside Commons"/>
        <s v="E0271 - Arcadian Shores"/>
        <s v="E0357 - Colonie, NY"/>
        <s v="E0273 - White Bluff"/>
        <s v="E0274 - Leisure Lane"/>
        <s v="E0323 - Mooresville Crossing"/>
        <s v="E0278 - Kinston, NC"/>
        <s v="E0280 - State Line"/>
        <s v="E0346 - Medical Center Pkwy, TN"/>
        <s v="E0281 - Caraway Road"/>
        <s v="E0307 - East Statesboro, GA"/>
        <s v="E0282 - Tupelo Commons"/>
        <s v="E0291 - Christiansburg, VA"/>
        <s v="E0283 - Woodstock, IL"/>
        <s v="E0292 - Waynesboro, VA"/>
        <s v="E0349 - Farmington, NM"/>
        <s v="E0286 - Westover Road"/>
        <s v="E0287 - Shawnee, OK"/>
        <s v="E0288 - Yellowstone Avenue"/>
        <s v="E0339 - The Crosslands"/>
        <s v="E0289 - Wegge Court"/>
        <s v="E0301 - Lantana, FL"/>
        <s v="E0290 - Lake Wylie"/>
        <s v="E0293 - Lombard, IL"/>
        <s v="E0305 - Hobbs, NM"/>
        <s v="E0295 - Ponca City, OK"/>
        <s v="E0296 - Weston, WI"/>
        <s v="E0297 - Lincoln, IL"/>
        <s v="E0298 - Boaz, AL"/>
        <s v="E0303 - Hanover Crossing"/>
        <s v="E0299 - Chimney Rock"/>
        <s v="E0300 - Claremore, OK"/>
        <s v="E0320 - Espanola, NM"/>
        <s v="E0359 - East Stroudsburg, PA"/>
        <s v="E0306 - Morehead City, NC"/>
        <s v="E0343 - Ebensburg, PA"/>
        <s v="E0326 - Crestview, FL"/>
        <s v="E0311 - Liberty, TX"/>
        <s v="E0312 - Beaver Dam, WI"/>
        <s v="E0358 - Algonquin, IL"/>
        <s v="E0313 - Hillsboro, TX"/>
        <s v="E0337 - Wendover Village"/>
        <s v="E0314 - Dayton, TN"/>
        <s v="E0315 - Halls Crossroads"/>
        <s v="E0316 - Silsbee, TX"/>
        <s v="E0330 - Merritt Island, FL"/>
        <s v="E0317 - North Lexington, KY"/>
        <s v="E0318 - Fairfield Township, OH"/>
        <s v="E0319 - Burley, ID"/>
        <s v="E0342 - Hillcrest Pkwy"/>
        <s v="E0321 - Indian Land, SC"/>
        <s v="E0322 - Gum Branch Road"/>
        <s v="E0329 - Princeton, WV"/>
        <s v="E0336 - Tittabawasee"/>
        <s v="E0324 - North Bradley, IL"/>
        <s v="E0325 - Wilson, NC"/>
        <s v="E0327 - Regent Park"/>
        <s v="E0328 - Port Wentworth, GA"/>
        <s v="E0341 - Portage, IN"/>
        <s v="E0333 - Foxbank"/>
        <s v="E0348 - Bonita Grande Crossing"/>
        <s v="E0352 - Belmont Shopping Center"/>
        <s v="E0355 - Wickham Road"/>
        <s v="E0340 - Sebring, FL"/>
        <s v="E0345 - Pinewood Square"/>
        <s v="E0353 - Mercury Plaza"/>
        <s v="E0360 - New Bern Avenue"/>
        <m/>
        <s v="E0258 - Albuquerque, NM" u="1"/>
        <s v="E0277 - Hitchcock Pkwy" u="1"/>
        <s v="E0302 - Douglasville, GA" u="1"/>
        <s v="E0331 - Bandelier" u="1"/>
      </sharedItems>
    </cacheField>
    <cacheField name="Supplier as Worktag" numFmtId="0">
      <sharedItems containsBlank="1" count="366">
        <s v="Georgia Power"/>
        <s v="Interface"/>
        <s v="Dekalb County Government"/>
        <s v="Dekalb County"/>
        <s v="City of Thomaston"/>
        <s v="City of Morrow"/>
        <s v="Clayton County Water Authority"/>
        <s v="City of Milledgeville"/>
        <s v="Duke Energy"/>
        <s v="City of Florence"/>
        <s v="Flint EMC"/>
        <s v="City of Warner Robins"/>
        <s v="Houston County Utilities"/>
        <s v="Dominion Energy South Carolina"/>
        <s v="Carolina Waste &amp; Recycling LLC"/>
        <s v="Summerville CPW"/>
        <s v="Coweta-Fayette EMC"/>
        <s v="Pollard Construction Disposal"/>
        <s v="Coweta County Water &amp; Sewerage Auth"/>
        <s v="Black River Electric Cooperative, Inc."/>
        <s v="City of Sumter"/>
        <s v="Republic Services"/>
        <s v="Henry County Water Authority"/>
        <s v="City of Rocky Mount"/>
        <s v="GFL Environmental"/>
        <s v="The Dumpster Depot, LLC"/>
        <s v="Augusta Utilities Department"/>
        <s v="City of Elizabeth City"/>
        <s v="Bay Disposal LLC Inc."/>
        <s v="Jackson EMC"/>
        <s v="Gwinnett County Department of Water Resources"/>
        <s v="Gwinnett Co. Water Resources"/>
        <s v="Columbia County Water"/>
        <s v="City of Winston"/>
        <s v="Pro Disposal"/>
        <s v="BJWSA"/>
        <s v="City of High Point"/>
        <s v="Santee Cooper"/>
        <s v="City of Conway"/>
        <s v="Grand Strand Water &amp; Sewer Authority"/>
        <s v="City of Greensboro"/>
        <s v="Newnan Utilities"/>
        <s v="City of Fayetteville"/>
        <s v="City of Moultrie"/>
        <s v="Solid Waste Authority"/>
        <s v="City of Hinesville"/>
        <s v="Berkeley Electric Cooperative"/>
        <s v="Moncks Corner Water Works"/>
        <s v="City of Dublin"/>
        <s v="Evergy"/>
        <s v="City of Raytown"/>
        <s v="Jackson County Public Water"/>
        <s v="Town of Apex"/>
        <s v="WM Corporate Services Inc"/>
        <s v="City of Atlanta"/>
        <s v="Columbus Water Works"/>
        <s v="City of Camden"/>
        <s v="Town of Aberdeen"/>
        <s v="Marietta Power &amp; Water"/>
        <s v="Cobb EMC"/>
        <s v="Cobb County Water System"/>
        <s v="TECO"/>
        <s v="Hillsborough County Tax Collector"/>
        <s v="City of Kennesaw"/>
        <s v="City of Lenoir"/>
        <s v="FPL"/>
        <s v="Pace Water System, Inc"/>
        <s v="Alabama Power"/>
        <s v="Birmingham Water Works"/>
        <s v="City of Lawrenceville"/>
        <s v="Reliant"/>
        <s v="City of Houston"/>
        <s v="Johnson County Wastewater"/>
        <s v="WaterOne"/>
        <s v="Shell Energy"/>
        <s v="Texas Pride Disposal"/>
        <s v="Fort Bend County Water"/>
        <s v="Macon Water Authority"/>
        <s v="City of Douglas"/>
        <s v="Sawnee EMC"/>
        <s v="City of Roswell Utility Payments"/>
        <s v="Fulton County Finance Department"/>
        <s v="City of Oldsmar"/>
        <s v="KC Water"/>
        <s v="Fayetteville Public Works Commission"/>
        <s v="Department of Public Utilities"/>
        <s v="S. C. Waste, LLC"/>
        <s v="MIssissippi Power"/>
        <s v="City of Ocean Springs"/>
        <s v="City of Buford"/>
        <s v="City of Gainesville"/>
        <s v="City of Albemarle"/>
        <s v="Marshall-Dekalb Electric Cooperative"/>
        <s v="Guntersville Water Board"/>
        <s v="City of Blue Springs"/>
        <s v="Kansas City Board of Public Utilities"/>
        <s v="Black Hills Energy"/>
        <s v="Sander Sanitation Service"/>
        <s v="City of Rapid City"/>
        <s v="Snapping Shoals EMC"/>
        <s v="Newton Co. Water &amp; Sewerage Authority"/>
        <s v="Baldwin EMC"/>
        <s v="City of Foley"/>
        <s v="Riviera Utilities"/>
        <s v="Withlacoochee River Electric"/>
        <s v="Pasco County Utilities"/>
        <s v="City of Nacogdoches"/>
        <s v="Dominion Energy Virginia"/>
        <s v="Cloucester County Public Utilities Department"/>
        <s v="HRSD"/>
        <s v="Frontier Waste - Dayton"/>
        <s v="City of Baytown"/>
        <s v="Newport News Waterworks"/>
        <s v="Treasurer, County of York"/>
        <s v="Omaha Public Power District"/>
        <s v="Papillion Sanitation"/>
        <s v="Metropolitan Utilities District"/>
        <s v="Linn County REC"/>
        <s v="City of Coralville"/>
        <s v="HRUBS"/>
        <s v="City of Americus"/>
        <s v="Waste Pro - Panama City"/>
        <s v="City of Panama City Beach"/>
        <s v="City of Callaway"/>
        <s v="Cedar Falls Utilities"/>
        <s v="National Grid"/>
        <s v="Town of Queensbury Water Dept."/>
        <s v="CV Waste Removal Cont. Serv. Inc"/>
        <s v="Village of South Glens Falls"/>
        <s v="City of Ocala"/>
        <s v="City of Laurinburg"/>
        <s v="The City of Victoria"/>
        <s v="City of Palestine"/>
        <s v="Xcel Energy"/>
        <s v="Grand Forks Utility Billing"/>
        <s v="City of Fargo"/>
        <s v="City of Minot"/>
        <s v="Saint Paul Regional Water Services"/>
        <s v="Lee County Utilities Authority"/>
        <s v="Huntsville Utilities"/>
        <s v="City of Statesboro Util Dept"/>
        <s v="FC Sanitation"/>
        <s v="City of Cornelia"/>
        <s v="Roll Off Systems Inc"/>
        <s v="Unified Government of Athens"/>
        <s v="BCDA, LLC"/>
        <s v="City of Brevard"/>
        <s v="City of Winder"/>
        <s v="Rumpke of Kentucky, Inc"/>
        <s v="Northern Kentucky Water District"/>
        <s v="SD1"/>
        <s v="KU a PPL company"/>
        <s v="Richmond Utilities"/>
        <s v="City of Savannah Utility Services"/>
        <s v="Palmetto Electric Cooperative"/>
        <s v="Waste Pro - Hilton Head"/>
        <s v="Piedmont Water Company"/>
        <s v="St Johns County Utility Department"/>
        <s v="Emerald Coast Utilities Authority"/>
        <s v="Sylacauga Utilities Board"/>
        <s v="Appalachian Power"/>
        <s v="Amherst County Service Authority"/>
        <s v="Treasurer, Chesterfield County"/>
        <s v="City of Bainbridge"/>
        <s v="Scottsboro Electric Power Board"/>
        <s v="Scottsboro WSG"/>
        <s v="Pennyrile Electric"/>
        <s v="Hopkinsville Water Environment Authority"/>
        <s v="Paris Board of Utilites"/>
        <s v="Entergy"/>
        <s v="City of Hot Springs Utility Billing Services"/>
        <s v="City of Hot Springs"/>
        <s v="MidAmerican Energy Company"/>
        <s v="Clive Water Department"/>
        <s v="Ozarks Electric Cooperative"/>
        <s v="Springdale Water Utilities"/>
        <s v="City of Staunton Virginia"/>
        <s v="Athens Utilities Board"/>
        <s v="City of Athens (TN)"/>
        <s v="NOVEC"/>
        <s v="City of Manassas Park"/>
        <s v="Hilton Head Public Service District"/>
        <s v="Lawrenceburg Utility Systems"/>
        <s v="Shelbyville Power System"/>
        <s v="Watertown Municipal Utilities"/>
        <s v="George's Sanitation"/>
        <s v="North Richland Hills Water Dept"/>
        <s v="Albemarle County Service Authority"/>
        <s v="Shenandoah Valley Electric Cooperative"/>
        <s v="Winchester Public Utilites"/>
        <s v="City of Valdosta"/>
        <s v="Mobile Area Water and Sewer System"/>
        <s v="Ameren Missouri"/>
        <s v="City of Kirksville"/>
        <s v="Bethlehem Roanoke Water District"/>
        <s v="Alliant Energy"/>
        <s v="Dubuque Utility Billing Office"/>
        <s v="OG &amp; E"/>
        <s v="City of Moore"/>
        <s v="Nebraska Public Power District"/>
        <s v="City of Scottsbluff Sanitation"/>
        <s v="City of Scottsbluff"/>
        <s v="BVU Authority"/>
        <s v="Austin Utilities"/>
        <s v="Fitzgerald Utilities"/>
        <s v="PES  (Pulaski)"/>
        <s v="Pulaski Natural Gas &amp; Water"/>
        <s v="City of Winona"/>
        <s v="Southwestern Electric Power"/>
        <s v="City of Marshall"/>
        <s v="Hardin County Water District"/>
        <s v="Jones Onslow EMC"/>
        <s v="Town of Surf City"/>
        <s v="Helena Utilities Board"/>
        <s v="Trident Waste"/>
        <s v="Charleston Water System"/>
        <s v="Willmar Municipal Utilities"/>
        <s v="West Central Sanitation"/>
        <s v="Public Service Company of Oklahoma"/>
        <s v="City of Lawton"/>
        <s v="City of Columbia"/>
        <s v="City of Clute"/>
        <s v="City of Alexander City"/>
        <s v="City of Waconia"/>
        <s v="Muscle Shoals Electric Board"/>
        <s v="City of Cookeville"/>
        <s v="Waste Pro - Lake City"/>
        <s v="City of Lake City"/>
        <s v="Harvest-Monrovia Water Authority"/>
        <s v="Cumberland EMC"/>
        <s v="City of White House"/>
        <s v="White House Utility District"/>
        <s v="Hartselle Utilities"/>
        <s v="City of Athens Utilities (AL)"/>
        <s v="NorthWestern Energy"/>
        <s v="City of Great Falls"/>
        <s v="Morristown Utility Systems"/>
        <s v="Quality Waste"/>
        <s v="Newport Utilities"/>
        <s v="Nashville Electric Service"/>
        <s v="City of La Vergne"/>
        <s v="Dothan Utilities"/>
        <s v="Walls Water Assn Inc"/>
        <s v="Fayetteville Public Utilites"/>
        <s v="Springfield Dept of Utilities"/>
        <s v="Pederson Sanitation Corp"/>
        <s v="City of Fort Dodge"/>
        <s v="Mon Power"/>
        <s v="City of Bridgeport"/>
        <s v="Town of Anmoore"/>
        <s v="Iowa American Water"/>
        <s v="City of Dahlonega"/>
        <s v="Jefferson City Utilities"/>
        <s v="Missouri American Water"/>
        <s v="City of Florence Utilities (AL)"/>
        <s v="York Electric Cooperative Inc"/>
        <s v="York County Water and Sewer"/>
        <s v="Walton EMC"/>
        <m/>
        <s v="Athens- Clarke County Public Utilities"/>
        <s v="Citizens Energy Group"/>
        <s v="City of Searcy"/>
        <s v="Citrus County Utilities"/>
        <s v="West Penn Power"/>
        <s v="Pennsylvania American Water"/>
        <s v="WASHINGTON JOINT AUTHORITY"/>
        <s v="First Energy Corp - Mon Power"/>
        <s v="Great Lakes Energy"/>
        <s v="Gwinnett Water Resources"/>
        <s v="SECO Energy"/>
        <s v="Waste Management"/>
        <s v="City of Bartlesville Water"/>
        <s v="Marion County Utilities"/>
        <s v="St. Petersburg Utilities"/>
        <s v="Town of Culpeper"/>
        <s v="Town of Tarboro"/>
        <s v="Penelec"/>
        <s v="Somerset Township Municipal Authority"/>
        <s v="City of Alcoa"/>
        <s v="Evergy Electric"/>
        <s v="WaterOne (water)"/>
        <s v="Johnson County Wastewater (sewer)"/>
        <s v="Memphis Light Gas &amp; Water"/>
        <s v="City of Millington"/>
        <s v="Clinton Utilities Board"/>
        <s v="Anderson County Water Authority"/>
        <s v="Met-Ed"/>
        <s v="The York Water Company"/>
        <s v="NYSEG"/>
        <s v="City of Borger Utilities"/>
        <s v="City of Borger Water Dept."/>
        <s v="Manatee Co. Utilities"/>
        <s v="East Central Energy"/>
        <s v="City of Cambridge"/>
        <s v="KU"/>
        <s v="Somerset Utilities"/>
        <s v="City Of Lino Lakes"/>
        <s v="Connexus Energy"/>
        <s v="Greer CPW"/>
        <s v="Palmetto Utilities"/>
        <s v="Appalachian Electric Cooperative"/>
        <s v="Waste Connections of TN"/>
        <s v="Jefferson City Water Department"/>
        <s v="Carrol Electric"/>
        <s v="Rogers Water Utilities"/>
        <s v="City of St. Petersburg (Water &amp; Sewer)"/>
        <s v="City of St. Petersburg (irrigation)"/>
        <s v="City of Shelby"/>
        <s v="City of Bozeman"/>
        <s v="Aqua North Carolina"/>
        <s v="Taylor County Rural Electric"/>
        <s v="Campbellsville Water"/>
        <s v="AES Indiana"/>
        <s v="Wasteco Inc"/>
        <s v="First Energy/Mon Power"/>
        <s v="Parkersburg Utility Board"/>
        <s v="Waste Connections of Kansas"/>
        <s v="City of Salina Water Dept."/>
        <s v="Greenville Utilities Commision"/>
        <s v="Greenville Utilities Commission"/>
        <s v="City of Washington Public Works"/>
        <s v="City of Longview - Water Utilities"/>
        <s v="WREC"/>
        <s v="Lewisburg Electric System"/>
        <s v="Lewisburg Water &amp; Wastewater"/>
        <s v="City of Jacksonville"/>
        <s v="City of Flowood"/>
        <s v="Montgomery Water Works"/>
        <s v="City of Belleview"/>
        <s v="Savannah Utility Department"/>
        <s v="LG&amp;E"/>
        <s v="Winchester Municipal Utilities"/>
        <s v="City of Auburn"/>
        <s v="Morgantown Utility Board"/>
        <s v="City of Mountain Home"/>
        <s v="AEP"/>
        <s v="MAWSS (Irrigation)"/>
        <s v="Ponka City Utility Authority"/>
        <s v="City of Myrtle Beach"/>
        <s v="Bear Creek Township (sewer)"/>
        <s v="City of Petoskey (water) Public Works, Mike Robbins"/>
        <s v="Chesterfield County Rural Water Co. Inc"/>
        <s v="City of Kinston"/>
        <s v="Texaekana Water Utilities"/>
        <s v="Idaho Power"/>
        <s v="We Energies"/>
        <s v="South Western Public Service"/>
        <s v="City of Pampa-Water Dept"/>
        <s v="Lawrenceburg Municipal Utilities"/>
        <s v="Ponca City Utility Authority"/>
        <s v="City of Hendersonville"/>
        <s v="Greeneville Light &amp; Power System"/>
        <s v="Greeneville Water Commission"/>
        <s v="Decatur Utilites"/>
        <s v="Aqua Illinois"/>
        <s v="Saginaw Charter Township Water Department"/>
        <s v="Hillsborough County Florida"/>
        <s v="Boaz Water &amp; Sewer Board"/>
        <s v="Knoxville Utilities Board"/>
        <s v="Greater Cincinnati Water Works"/>
        <s v="Winona Water Utility" u="1"/>
        <s v="LG&amp;E/KU" u="1"/>
        <s v="Check w Amy" u="1"/>
        <s v="N/A" u="1"/>
        <s v="Waiting on SHJ" u="1"/>
        <s v="Could be with Water" u="1"/>
      </sharedItems>
    </cacheField>
    <cacheField name="Account Number" numFmtId="0">
      <sharedItems containsBlank="1" containsMixedTypes="1" containsNumber="1" minValue="1539" maxValue="910154310966" count="879">
        <s v="02058-40044"/>
        <s v="02058-40124"/>
        <s v="TWA58004"/>
        <n v="4038454"/>
        <n v="3997109"/>
        <s v="14-0300-00"/>
        <s v="TWA58005"/>
        <s v="14-0290-00"/>
        <s v="39449-64035"/>
        <s v="39659-64035"/>
        <s v="TWA58006"/>
        <s v="002057"/>
        <n v="1564808"/>
        <s v="27546-07006"/>
        <s v="TWA55010"/>
        <s v="75-000446-01"/>
        <s v="75-000445-01"/>
        <n v="910083759952"/>
        <s v="TWA55011"/>
        <s v="33000473-447347"/>
        <s v="33015560-447622"/>
        <n v="32653698001"/>
        <s v="TWA55020"/>
        <s v="500-1016-01"/>
        <n v="230281"/>
        <s v="7-2101-0572-4174"/>
        <s v="7-2101-0449-9724"/>
        <s v="TWA55012"/>
        <s v="6126-383039"/>
        <n v="71506"/>
        <n v="910082139518"/>
        <s v="TWA55013"/>
        <s v="37379105-456856"/>
        <s v="37379000-456856"/>
        <n v="33318646001"/>
        <s v="TWA55027"/>
        <s v="01-156595"/>
        <s v="0046-20963-00"/>
        <n v="64184"/>
        <s v="TWA55024"/>
        <s v="0191502-001"/>
        <s v="02223-45119"/>
        <s v="72949-68047"/>
        <s v="TWA55030"/>
        <s v="3-0800-0180442"/>
        <s v="032131-177594"/>
        <s v="0297000"/>
        <s v="TWA55034"/>
        <s v="001255126"/>
        <s v="42595-69030"/>
        <s v="TWA55038"/>
        <s v="No Account Number"/>
        <s v="3-2893-302"/>
        <s v="13-7620600-01"/>
        <s v="TWA55032"/>
        <s v="6317-0214681"/>
        <s v="13-7620800-01"/>
        <n v="529116"/>
        <s v="TWA55015"/>
        <n v="20736061"/>
        <s v="3-0800-0203609"/>
        <n v="20736062"/>
        <s v="60780-39037"/>
        <s v="TWA55039"/>
        <s v="050350025A"/>
        <s v="050340105A"/>
        <n v="910031741256"/>
        <s v="TWA55062"/>
        <s v="000244644"/>
        <n v="2382551"/>
        <s v="2-2101-1573-3846"/>
        <s v="TWA55014"/>
        <n v="415700"/>
        <n v="611150"/>
        <n v="228358"/>
        <s v="TWA55061"/>
        <s v="000244646"/>
        <n v="6242241960"/>
        <s v="0809804978"/>
        <s v="TWA55040"/>
        <s v="001375542"/>
        <s v="27952470-00"/>
        <n v="11752803"/>
        <n v="910032021297"/>
        <s v="TWA55060"/>
        <s v="000244645"/>
        <s v="420-2512.301"/>
        <n v="33354966001"/>
        <s v="TWA55048"/>
        <s v="001398062"/>
        <s v="575755-108544"/>
        <n v="33355883002"/>
        <s v="TWA58000"/>
        <s v="3-0800-0228381"/>
        <s v="138950-001"/>
        <s v="83-004750-01"/>
        <s v="TWA58003"/>
        <s v="0528418055"/>
        <s v="82430-48024"/>
        <s v="TWA55041"/>
        <n v="2832"/>
        <s v="29638-446738"/>
        <n v="6519962001"/>
        <s v="TWA55025"/>
        <s v="3-0692-0056369"/>
        <s v="011363"/>
        <s v="011288"/>
        <s v="11224-15026"/>
        <s v="02465-26296"/>
        <s v="TWA55042"/>
        <s v="105-14434-002"/>
        <n v="5786645103"/>
        <s v="TWA55050"/>
        <s v="3-0468-0088891"/>
        <s v="41-0170-01"/>
        <s v="051-510570-00"/>
        <s v="187418-002"/>
        <s v="TWA55035"/>
        <s v="001480890"/>
        <s v="32071-62037"/>
        <s v="12842-88045"/>
        <s v="TWA55026"/>
        <s v="20-66209-63005"/>
        <n v="175755302"/>
        <s v="35409-34024"/>
        <s v="TWA55017"/>
        <s v="AW6158"/>
        <s v="0058235"/>
        <s v="056-1541-00"/>
        <s v="TWA55036"/>
        <n v="910083383273"/>
        <n v="910083346963"/>
        <s v="TWA55037"/>
        <s v="22-38760-43006"/>
        <s v="02-192000-02"/>
        <s v="5166063-29937"/>
        <s v="TWA55071"/>
        <s v="23-31876-63005"/>
        <n v="526514001"/>
        <s v="TWA55070"/>
        <s v="3-0800-0243463"/>
        <s v="27-48370-73009"/>
        <s v="716563-225171"/>
        <s v="59184-11038"/>
        <s v="28232-39025"/>
        <s v="TWA55018"/>
        <s v="AW1904"/>
        <s v="0081450"/>
        <n v="221007693841"/>
        <n v="221007830856"/>
        <s v="TWA55023"/>
        <s v="22-87992-43003"/>
        <s v="0433836565"/>
        <n v="531412001"/>
        <s v="TWA55043"/>
        <s v="22-87852-83003"/>
        <s v="02-0295540001-00"/>
        <s v="716561-239912"/>
        <n v="910033992946"/>
        <n v="910033993096"/>
        <s v="TWA58001"/>
        <s v="3-0685-0059957"/>
        <n v="809709"/>
        <s v="21089-46068"/>
        <s v="TWA55091"/>
        <s v="22-78050-03009"/>
        <n v="53776"/>
        <n v="61941"/>
        <s v="41313-44024"/>
        <s v="TWA58007"/>
        <s v="22-97077-63005"/>
        <n v="220010107562"/>
        <n v="4093719"/>
        <s v="TWA58002"/>
        <s v="22-87654-73005"/>
        <n v="20869476"/>
        <s v="74257312-4"/>
        <s v="TWA55016"/>
        <s v="22-88047-93005"/>
        <s v="9000-1001-0024"/>
        <n v="32681538001"/>
        <s v="TWA55028"/>
        <s v="110-1085-02"/>
        <s v="500-1023-02"/>
        <n v="32683149001"/>
        <s v="TWA55021"/>
        <s v="500-0474-02"/>
        <s v="031-2768-05"/>
        <n v="2169594294"/>
        <s v="TWA55052"/>
        <s v="22-85851-83008"/>
        <s v="0024113722"/>
        <n v="400104255582"/>
        <s v="00009644"/>
        <s v="TWA55019"/>
        <s v="10-684513"/>
        <n v="150889"/>
        <n v="150890"/>
        <s v="14674-03006"/>
        <s v="50555-56016"/>
        <s v="TWA55044"/>
        <s v="18-82045-52376"/>
        <n v="169691"/>
        <n v="2678571425"/>
        <s v="TWA55051"/>
        <s v="23-34430-73006"/>
        <s v="0024179388"/>
        <n v="400104316829"/>
        <s v="310-03098-00"/>
        <s v="TWA55045"/>
        <n v="2490595001"/>
        <s v="TWA55090"/>
        <n v="33904862"/>
        <s v="00121635"/>
        <n v="221007907514"/>
        <s v="TWA55094"/>
        <n v="27569"/>
        <n v="4151073122"/>
        <s v="TWA55053"/>
        <s v="23-74209-43008"/>
        <s v="00078907003833311"/>
        <s v="37312-91029"/>
        <s v="00999-12222"/>
        <s v="TWA58008"/>
        <s v="23-484920-63000"/>
        <s v="708590-105990"/>
        <s v="708590-249540"/>
        <n v="6148959131"/>
        <s v="TWA55031"/>
        <s v="23-88288-43002"/>
        <n v="236708"/>
        <s v="TWA55022"/>
        <n v="236725"/>
        <s v="69964-79028"/>
        <s v="TWA77001"/>
        <s v="23-97670-73002"/>
        <s v="01-010869-01"/>
        <s v="01-010868-01"/>
        <s v="20823-66187"/>
        <s v="TWA55073"/>
        <s v="00273065201"/>
        <n v="111137"/>
        <s v="00314145-12"/>
        <s v="TWA58009"/>
        <s v="24-11012-63000"/>
        <s v="003531-016050"/>
        <s v="TWA77002"/>
        <n v="14989"/>
        <s v="3-0633-0066469"/>
        <n v="3763001939"/>
        <s v="TWA77004"/>
        <s v="24-22216-23000"/>
        <n v="22516955"/>
        <n v="2321799"/>
        <s v="TWA77007"/>
        <s v="24-84007-83000"/>
        <n v="9358453748"/>
        <s v="TWA77006"/>
        <n v="732350175468"/>
        <n v="100001735"/>
        <n v="100001736"/>
        <n v="46336231"/>
        <s v="TWA77003"/>
        <s v="24-43149-43004"/>
        <n v="131362"/>
        <s v="561564-001"/>
        <s v="TWA55093"/>
        <s v="01-1603"/>
        <n v="2000065498"/>
        <n v="2152352"/>
        <s v="TWA55092"/>
        <s v="24-43063-83007"/>
        <n v="1063680"/>
        <n v="1063685"/>
        <n v="1572291985"/>
        <s v="TWA77005"/>
        <s v="24-75738-63008"/>
        <s v="0024346373"/>
        <n v="400104468995"/>
        <s v="00008638"/>
        <s v="TWA77008"/>
        <s v="1631711-002"/>
        <s v="1631700-002"/>
        <s v="008295532777"/>
        <s v="TWA77009"/>
        <s v="24-71004-93008"/>
        <s v="005618-00"/>
        <s v="005619-00"/>
        <n v="4324095540"/>
        <n v="7362310600"/>
        <s v="00008637"/>
        <s v="TWA77014"/>
        <n v="43092"/>
        <n v="239023150"/>
        <s v="525125-22034"/>
        <s v="TWA77015"/>
        <s v="25-22599-33002"/>
        <s v="000086567096"/>
        <s v="TWA77031"/>
        <s v="28-83105-23003"/>
        <n v="5805971340"/>
        <n v="220000118996"/>
        <n v="69702"/>
        <n v="1539"/>
        <n v="6226276518"/>
        <s v="TWA77010"/>
        <s v="3050-30241577"/>
        <n v="110000505565"/>
        <s v="51-15-54401"/>
        <s v="TWA77017"/>
        <s v="25-06103-53009"/>
        <s v="253625-002"/>
        <s v="007133538152"/>
        <s v="TWA77016"/>
        <s v="25-89086-33001"/>
        <s v="0539558460"/>
        <s v="02811-14029"/>
        <s v="TWA77011"/>
        <n v="243916"/>
        <s v="21101-46087"/>
        <s v="TWA77025"/>
        <n v="141491"/>
        <s v="165633-91392"/>
        <s v="21105-97909"/>
        <s v="TWA77026"/>
        <n v="141492"/>
        <s v="057449-000"/>
        <n v="6734219061"/>
        <s v="TWA77022"/>
        <s v="25-22955-03006"/>
        <n v="8742578121"/>
        <s v="S-000072244"/>
        <s v="27-48354-43006"/>
        <n v="404050066004"/>
        <n v="404050067004"/>
        <s v="54452-22136"/>
        <s v="S-000072247"/>
        <s v="7066467748m"/>
        <n v="5029141"/>
        <s v="564307-233289"/>
        <s v="TWA55095"/>
        <s v="564675-233289"/>
        <n v="2000571"/>
        <s v="TWA77023"/>
        <s v="0292982027"/>
        <s v="TWA77018"/>
        <s v="25-46460-13001"/>
        <n v="110000525049"/>
        <s v="00008639"/>
        <s v="TWA77021"/>
        <s v="25-32093-23004"/>
        <s v="044029806"/>
        <s v="S-000072340"/>
        <s v="26-0511-01"/>
        <s v="51-0014167554-8"/>
        <s v="S-000072245"/>
        <s v="38384-003"/>
        <s v="101578-002"/>
        <s v="51-0014236724-1"/>
        <s v="S-000072246"/>
        <s v="26-85136-43005"/>
        <n v="992001562"/>
        <s v="TWA77019"/>
        <s v="25-67059-33000"/>
        <n v="110000516312"/>
        <s v="51-0014118335-0"/>
        <s v="TWA77029"/>
        <s v="25-74817-93006"/>
        <n v="21962"/>
        <s v="51-0013704436-4"/>
        <s v="51-0013891738-4"/>
        <s v="S-000072248"/>
        <s v="3-0923-0083789"/>
        <s v="0581042"/>
        <s v="63037-28052"/>
        <s v="S-000072259"/>
        <s v="09-21902-00"/>
        <s v="09-21005-00"/>
        <n v="1201106743"/>
        <s v="TWA77028"/>
        <s v="25-84037-73003"/>
        <s v="00353-07156"/>
        <s v="TWA77046"/>
        <s v="10-22270-06"/>
        <s v="31672-78036"/>
        <s v="TWA77047"/>
        <s v="01-121334"/>
        <n v="101306"/>
        <n v="101307"/>
        <s v="92175-48045"/>
        <s v="TWA77048"/>
        <n v="17455"/>
        <s v="194933-127247"/>
        <n v="910033530007"/>
        <s v="TWA77052"/>
        <n v="3817"/>
        <n v="31248"/>
        <n v="1081714"/>
        <s v="TWA77049"/>
        <s v="017455"/>
        <s v="04-3152-01"/>
        <n v="910119675756"/>
        <n v="910119675839"/>
        <s v="TWA77053"/>
        <n v="4102670847"/>
        <s v="000088225"/>
        <s v="3404038541-001"/>
        <s v="3500-0845-8274"/>
        <s v="TWA77054"/>
        <n v="4002155063"/>
        <n v="1818910097"/>
        <s v="66970-02089"/>
        <s v="66970-02098"/>
        <s v="(Blank)"/>
        <s v="3-0867-0007600"/>
        <s v="083501"/>
        <n v="268359001"/>
        <s v="TWA77055"/>
        <s v="082982"/>
        <n v="621592"/>
        <s v="28834-57030"/>
        <s v="TWA77051"/>
        <n v="1377172"/>
        <n v="910123658178"/>
        <s v="S-000072261"/>
        <s v="25-92269-33004"/>
        <s v="0130110"/>
        <s v="49405-64125"/>
        <s v="S-000070318"/>
        <s v="25-88145-93009"/>
        <s v="584751-142386"/>
        <s v="21115-67091"/>
        <s v="TWA77027"/>
        <s v="25-86949-33004"/>
        <s v="456264-202967"/>
        <s v="09974-79142"/>
        <s v="09064-64024"/>
        <s v="TWA77033"/>
        <n v="121189"/>
        <n v="939362"/>
        <s v="S-000072256"/>
        <s v="28-82704-43004"/>
        <n v="939353"/>
        <s v="028-818-657-1-7"/>
        <s v="TWA77057"/>
        <s v="KD-22029"/>
        <s v="32-344750-00"/>
        <s v="32-344800-01"/>
        <s v="005809065252"/>
        <s v="S-000070319"/>
        <s v="26-37615-03004"/>
        <s v="00167854-2248655"/>
        <s v="11152-26028"/>
        <s v="S-000072258"/>
        <s v="57-01427-02"/>
        <s v="002079-015534"/>
        <s v="S-000072251"/>
        <s v="228964-131396"/>
        <n v="587659001"/>
        <s v="S-000072399"/>
        <s v="0077-61706-001"/>
        <s v="0077-61705-007"/>
        <n v="312375001"/>
        <s v="S-000072413"/>
        <n v="192844447"/>
        <n v="195245790"/>
        <s v="S-000072643"/>
        <s v="2111500-002"/>
        <s v="00002260-001"/>
        <s v="47820-53061"/>
        <s v="S-000072398"/>
        <s v="27-14521-43006"/>
        <s v="9-66300-01"/>
        <n v="339832001"/>
        <s v="S-000072400"/>
        <s v="27-44475-53006"/>
        <s v="234-1866-01"/>
        <s v="009277523065"/>
        <s v="S-000072254"/>
        <s v="27-05026-43004"/>
        <s v="22575-182853"/>
        <s v="220843-120953"/>
        <s v="S-000074091"/>
        <n v="59275"/>
        <n v="9096967324"/>
        <s v="S-000075385"/>
        <s v="22379"/>
        <n v="22378"/>
        <n v="278982001"/>
        <s v="S-000075162"/>
        <s v="28-16376-53002"/>
        <n v="55620"/>
        <n v="56833002"/>
        <s v="S-000072411"/>
        <s v="207844-023528"/>
        <s v="S-000072410"/>
        <s v="27-26692-13009"/>
        <s v="008-00018995-06"/>
        <s v="S-000072401"/>
        <s v="008-000188445-00"/>
        <s v="S-000072260"/>
        <s v="135059-39956"/>
        <s v="131865-37936"/>
        <s v="003417376401"/>
        <s v="S-000072250"/>
        <s v="27-47943-73009"/>
        <s v="06207500-04"/>
        <s v="2117627-001"/>
        <s v="S-000072255"/>
        <s v="26-45956-23000"/>
        <s v="038728"/>
        <s v="039903"/>
        <s v="13562-72020"/>
        <s v="16712-07043"/>
        <s v="S-000072257"/>
        <s v="26-36668-83005"/>
        <s v="001191-002"/>
        <s v="171731-017"/>
        <n v="910132383535"/>
        <n v="910132486094"/>
        <s v="TWA77058"/>
        <n v="4102819485"/>
        <n v="1000118045"/>
        <s v="8881509263-888"/>
        <s v="42156-04036"/>
        <s v="S-000072252"/>
        <s v="27-47222-93007"/>
        <s v="0205037301"/>
        <s v="S-000072396"/>
        <s v="26-45179-23001"/>
        <n v="110000547833"/>
        <s v="0911019007"/>
        <s v="S-000072641"/>
        <s v="27-14530-53002"/>
        <n v="279113"/>
        <n v="910136251902"/>
        <s v="S-000072412"/>
        <s v="27-14963-53008"/>
        <s v="505580-0"/>
        <s v="505630-0"/>
        <n v="5742888812"/>
        <s v="S-000072815"/>
        <s v="3-0897-0025096"/>
        <n v="26384"/>
        <n v="2624388340"/>
        <s v="S-000072816"/>
        <s v="27-47895-93003"/>
        <n v="110000588362"/>
        <s v="132400043-7"/>
        <s v="132336921-3"/>
        <s v="S-000075177"/>
        <s v="08-1999-04"/>
        <n v="221010128338"/>
        <s v="S-000072640"/>
        <s v="010-6430-00"/>
        <s v="003846-024875"/>
        <s v="S-000072814"/>
        <s v="27-33454-73000"/>
        <s v="003972-024875"/>
        <n v="33225002"/>
        <s v="S-000072403"/>
        <s v="27-18247-13006"/>
        <n v="77715"/>
        <s v="S-000072646"/>
        <n v="106388001"/>
        <s v="S-000072414"/>
        <s v="27-64313-63008"/>
        <s v="0510-555555-01"/>
        <n v="244230"/>
        <s v="S-000075187"/>
        <s v="27-46320-83002"/>
        <n v="244798"/>
        <s v="51-0014441610-9"/>
        <s v="S-000072402"/>
        <s v="27-39194-43009"/>
        <s v="3-800494-02"/>
        <s v="3-520200-00"/>
        <s v="964-019-634-0-8"/>
        <s v="S-000072812"/>
        <s v="034-0001001-002"/>
        <s v="3000-4424-1382"/>
        <s v="S-000072817"/>
        <s v="27-47131-13004"/>
        <s v="06-09062-00"/>
        <s v="06-09064-00"/>
        <s v="30-00452-01"/>
        <n v="5000545173"/>
        <s v="S-000073782"/>
        <s v="27-47997-13007"/>
        <s v="16674-1"/>
        <s v="16675-1"/>
        <s v="25683-73028"/>
        <s v="S-000074093"/>
        <s v="28-73687-33002"/>
        <s v="30716/PIN# 7027"/>
        <s v="8-2101-3554-5756"/>
        <s v="S-000073783"/>
        <s v="01-193119"/>
        <s v="155940-00-0"/>
        <s v="155939-00-2"/>
        <n v="41295001"/>
        <s v="S-000072645"/>
        <n v="17753600"/>
        <s v="957-302-786-0-3"/>
        <s v="S-000072644"/>
        <s v="00015988"/>
        <s v="00015988-30005111"/>
        <s v="00015990-30005110"/>
        <s v="8-2101-3402-3485"/>
        <s v="S-000075182"/>
        <s v="27-45011-53004"/>
        <s v="01-9600938-2189988-1"/>
        <s v="S-000075169"/>
        <s v="27-47949-13006"/>
        <s v="12-01320-00"/>
        <s v="028569-000"/>
        <s v="S-000075178"/>
        <s v="UK840787"/>
        <n v="755030290.00100005"/>
        <s v="019-1201-00"/>
        <s v="S-000072813"/>
        <s v="27-45021-33007"/>
        <n v="220587"/>
        <s v="S-000074094"/>
        <s v="27-47976-03004"/>
        <n v="220475"/>
        <n v="588597001"/>
        <s v="S-000074092"/>
        <s v="1353965-478982"/>
        <s v="81394-14356"/>
        <s v="S-000075176"/>
        <s v="029434"/>
        <s v="008380-003"/>
        <n v="221010421198"/>
        <s v="S-000075175"/>
        <s v="27-51487-43000"/>
        <n v="71080"/>
        <n v="71081"/>
        <n v="4576006001"/>
        <s v="S-000075170"/>
        <s v="28-05061-33000"/>
        <s v="0068-004950-04"/>
        <s v="684950-04"/>
        <n v="115816"/>
        <s v="S-000075171"/>
        <s v="27-48007-53004"/>
        <s v="104-38181-00"/>
        <s v="S-000075184"/>
        <s v="27-89830-13000"/>
        <s v="4023782-8"/>
        <s v="S-000072397"/>
        <n v="302902"/>
        <s v="006590-039047"/>
        <s v="S-000075185"/>
        <n v="3568"/>
        <n v="166721"/>
        <s v="S-000075186"/>
        <s v="002415216"/>
        <n v="165483"/>
        <s v="1574263-0614688"/>
        <s v="S-000075173"/>
        <s v="27-63670-93001"/>
        <s v="0031-001410-02"/>
        <s v="241717-109060"/>
        <s v="S-000075179"/>
        <s v="29-12301-33004"/>
        <n v="190509802"/>
        <s v="S-000075384"/>
        <s v="3-0837-0056948"/>
        <n v="3526"/>
        <n v="3535"/>
        <n v="41670"/>
        <s v="S-000075183"/>
        <s v="27-80769-43008"/>
        <s v="157-08652-003"/>
        <s v="S-000075391"/>
        <s v="28-55873-53008"/>
        <s v="157-08657-003"/>
        <s v="12244-68018"/>
        <s v="S-000075174"/>
        <s v="117394-199317"/>
        <s v="12441-38010"/>
        <s v="S-000075181"/>
        <n v="15312"/>
        <s v="234023200-002"/>
        <n v="110159549721"/>
        <n v="110163642611"/>
        <s v="S-000075168"/>
        <s v="29-07041-13003"/>
        <s v="011-003016-03"/>
        <s v="643-2"/>
        <n v="1181840847"/>
        <s v="S-000076301"/>
        <s v="3-0015-0026935"/>
        <s v="1011-210048594441"/>
        <n v="4053506044"/>
        <s v="S-000074095"/>
        <s v="29-39616-13001"/>
        <n v="414085.01"/>
        <s v="0510008331"/>
        <s v="S-000075166"/>
        <s v="3-0035-0115668"/>
        <s v="076579-000"/>
        <s v="1017-210049135395"/>
        <s v="1017-220040059125"/>
        <n v="141022"/>
        <s v="S-000075172"/>
        <n v="17418912002"/>
        <s v="S-000075386"/>
        <s v="28-58562-33003"/>
        <n v="123480143"/>
        <n v="1031800001"/>
        <m/>
        <s v="739291-134838"/>
        <n v="4690240103"/>
        <n v="196427868"/>
        <s v="S-000075165"/>
        <n v="483710"/>
        <n v="624414"/>
        <n v="20992705"/>
        <s v="00030426-00"/>
        <s v="761128-33153"/>
        <s v="68-8026-001"/>
        <s v="S-000075897"/>
        <s v="002436910"/>
        <n v="100155848862"/>
        <s v="S-000073781"/>
        <s v="28-92271-83003"/>
        <n v="403230"/>
        <n v="403220"/>
        <s v="290-0686-02"/>
        <s v="S-000075167"/>
        <s v="28-98383-63009"/>
        <s v="290-0685-01"/>
        <n v="8351239644"/>
        <s v="S-000075395"/>
        <s v="28-80375-93001"/>
        <n v="405563902"/>
        <n v="400104812981"/>
        <s v="0012997921187105"/>
        <s v="S-000076282"/>
        <s v="29-31206-13004"/>
        <s v="003009105"/>
        <s v="003009004"/>
        <s v="S-000076290"/>
        <s v="237066-162036"/>
        <s v="001-00488-00"/>
        <n v="110048700"/>
        <n v="100154892010"/>
        <s v="S-000076303"/>
        <s v="28-87669-73005"/>
        <s v="304516-726068"/>
        <n v="10091544626"/>
        <s v="54-0014325335"/>
        <s v="S-000075394"/>
        <s v="47-3191-00"/>
        <s v="79987-19491"/>
        <s v="S-000075163"/>
        <s v="356463-183761"/>
        <n v="206102103"/>
        <s v="S-000076304"/>
        <s v="28-93027-13003"/>
        <n v="1000026103"/>
        <s v="3000-4520-5071"/>
        <s v="TWA11070"/>
        <s v="019-0279-01"/>
        <s v="019-0278-01"/>
        <s v="S-000076289"/>
        <s v="870967-326734"/>
        <s v="S-000075190"/>
        <s v="29-39796-93006"/>
        <s v="144-0165-12"/>
        <s v="S-000075898"/>
        <s v="29-17769-43006"/>
        <s v="0-2101-3514-1917"/>
        <s v="S-000076281"/>
        <s v="28-72911-13006"/>
        <s v="01-9613240-2117927-1"/>
        <s v="007100050104"/>
        <s v="9597962"/>
        <s v="S-000075397"/>
        <n v="40129926"/>
        <s v="S-000075895"/>
        <s v="1014750-001"/>
        <s v="29-41987-43002"/>
        <s v="44-10824-00"/>
        <n v="910143078778"/>
        <s v="761128-033153"/>
        <s v="761128-539979"/>
        <n v="588597004"/>
        <s v="S-000075398"/>
        <s v="29-19122-03002"/>
        <s v="1353965-499322"/>
        <s v="179850-03"/>
        <s v="S-000075900"/>
        <s v="29-25039-53000"/>
        <s v="S-000075381"/>
        <s v="80039-44460"/>
        <n v="910150099263"/>
        <s v="S-000075402"/>
        <s v="29-18364-73006"/>
        <s v="002830726-1546475"/>
        <s v="TWA88039"/>
        <n v="118699001"/>
        <s v="0016-07822-001"/>
        <s v="0016-07821-001"/>
        <s v="S-000076287"/>
        <s v="110163642611"/>
        <s v="S-000076292"/>
        <s v="29-24554-93000"/>
        <n v="215257"/>
        <s v="S-000075896"/>
        <n v="78800"/>
        <s v="157671-29202"/>
        <s v="1837379560"/>
        <s v="S-000076288"/>
        <s v="3-0609-0013036"/>
        <s v="48-2720000-013"/>
        <s v="TWA88037"/>
        <s v="A910223980"/>
        <s v="960-255-437-3-5"/>
        <s v="TWA00087"/>
        <s v="3-0070-0127403"/>
        <s v="30956508-12"/>
        <s v="30956507-12"/>
        <n v="2264992"/>
        <s v="TWA11056"/>
        <n v="910154310966"/>
        <s v="S-000075390"/>
        <s v="29-50401-23005"/>
        <n v="1160455"/>
        <n v="712288001"/>
        <s v="TWA00069"/>
        <s v="28-32727-13008"/>
        <s v="012-03836-02"/>
        <s v="S-000076296"/>
        <s v="3-0070-0128390"/>
        <s v="310-0239000-003"/>
        <s v="310-0239500-001"/>
        <s v="25-841238-00"/>
        <s v="87-1713.300"/>
        <n v="910145005761"/>
        <s v="09-055700-000"/>
        <s v="TWA88047"/>
        <s v="TWA88036"/>
        <s v="014-00540-01"/>
        <s v="014-00550-03"/>
        <n v="350013144802"/>
        <s v="TWA11071"/>
        <s v="29-42908-03004"/>
        <s v="18-03585-00"/>
        <s v="05.26272.02-240855"/>
        <s v="TWA88082"/>
        <s v="2.8125.01"/>
        <s v="0224591300"/>
        <s v="4-095-47795-02"/>
        <s v="4-095-47790-03"/>
        <s v="443342-0"/>
        <s v="443344-0"/>
        <n v="910149998442"/>
        <s v="TWA88064"/>
        <s v="232587-11746"/>
        <s v="091577941873"/>
        <n v="50318910"/>
        <n v="50318000"/>
        <n v="2208426011"/>
        <s v="0738522483-00004"/>
        <s v="S-000075902"/>
        <s v="29-66304-23009"/>
        <s v="27-7860-03"/>
        <s v="14843-1"/>
        <s v="TWA88058"/>
        <s v="03634-55136"/>
        <s v="002840362 1551628"/>
        <n v="3515578"/>
        <n v="3721932042"/>
        <s v="16-013968-00"/>
        <n v="2269113977"/>
        <n v="430118" u="1"/>
      </sharedItems>
    </cacheField>
    <cacheField name="Phone Number" numFmtId="0">
      <sharedItems containsBlank="1" containsMixedTypes="1" containsNumber="1" containsInteger="1" minValue="387587800" maxValue="88865558888" count="417">
        <n v="8886555888"/>
        <s v="See Interface Sheet"/>
        <n v="4042942900"/>
        <n v="4043784475"/>
        <n v="7066473145"/>
        <n v="7066477144"/>
        <n v="7066468031"/>
        <n v="7709603000"/>
        <n v="7709605200"/>
        <n v="4784144010"/>
        <n v="8665826345"/>
        <n v="8436653155"/>
        <n v="8003423616"/>
        <n v="4789291144"/>
        <n v="4785422120"/>
        <n v="8002517234"/>
        <n v="8435761100"/>
        <n v="8438710810"/>
        <n v="7066470414"/>
        <n v="7705991800"/>
        <n v="7702543710"/>
        <n v="8034698060"/>
        <n v="8034362541"/>
        <n v="4046939200"/>
        <n v="7709576659"/>
        <n v="2529721250"/>
        <n v="8036446004"/>
        <n v="7068211851"/>
        <n v="8662220694"/>
        <n v="7578579700"/>
        <n v="8004623691"/>
        <n v="6783766800"/>
        <n v="7068636928"/>
        <n v="8006535307"/>
        <n v="3366683712"/>
        <n v="3367278000"/>
        <n v="8665437234"/>
        <n v="8438462333"/>
        <n v="8439879200"/>
        <n v="3368833111"/>
        <n v="8434482411"/>
        <n v="8432481780"/>
        <n v="7434438202"/>
        <n v="3363732489"/>
        <n v="7705020226"/>
        <n v="7704749273"/>
        <n v="7706835516"/>
        <n v="7705080226"/>
        <m/>
        <n v="2299851974"/>
        <n v="9128845353"/>
        <n v="9128763564"/>
        <n v="8003279615"/>
        <n v="8435524751"/>
        <n v="8437197965"/>
        <n v="4782775010"/>
        <n v="8164715275"/>
        <n v="8162541470"/>
        <n v="8167376088"/>
        <n v="8163535550"/>
        <n v="9193628679"/>
        <n v="9196627100"/>
        <n v="8663195397"/>
        <n v="4045460311"/>
        <n v="7063228923"/>
        <n v="7066493400"/>
        <n v="8034322421"/>
        <n v="9109447799"/>
        <n v="7707945150"/>
        <n v="7704292100"/>
        <n v="7704196200"/>
        <n v="8666896469"/>
        <n v="8136213055"/>
        <n v="8133071000"/>
        <n v="6784602820"/>
        <n v="8282562158"/>
        <s v="(828)-757-2200 EXT: 3012"/>
        <n v="8002255797"/>
        <n v="8002842451"/>
        <n v="8509945129"/>
        <n v="8884305787"/>
        <n v="2058412740"/>
        <n v="2052444000"/>
        <n v="6784076675"/>
        <n v="6783766851"/>
        <n v="7135375162"/>
        <n v="8008005804"/>
        <n v="7133711400"/>
        <n v="8006313301"/>
        <n v="9137158500"/>
        <n v="9138951800"/>
        <n v="8325101030"/>
        <n v="2813428178"/>
        <n v="8324671599"/>
        <n v="4784645600"/>
        <n v="9123843302"/>
        <n v="7708872363"/>
        <n v="7706413759"/>
        <n v="4046126830"/>
        <n v="8138555257"/>
        <n v="8165131313"/>
        <n v="9104831382"/>
        <n v="5037574584"/>
        <n v="8033781304"/>
        <n v="8776561836"/>
        <n v="2288754176"/>
        <n v="88865558888"/>
        <n v="6788894600"/>
        <n v="7705356878"/>
        <n v="7049849615"/>
        <n v="8002393692"/>
        <n v="2565825931"/>
        <n v="2562377219"/>
        <n v="8166224444"/>
        <n v="9135739190"/>
        <n v="8888905554"/>
        <n v="6053944125"/>
        <n v="7707863484"/>
        <n v="7707871375"/>
        <n v="2519896247"/>
        <n v="2519431545"/>
        <n v="2519435001"/>
        <n v="8442097166"/>
        <n v="8002557172"/>
        <n v="7278478131"/>
        <n v="9365592593"/>
        <n v="8663664357"/>
        <n v="8008777531"/>
        <n v="8046934044"/>
        <n v="7574602491"/>
        <n v="9362589035"/>
        <n v="2814206515"/>
        <n v="7574602261"/>
        <n v="7579261000"/>
        <n v="8776903729"/>
        <n v="7578903701"/>
        <n v="4025364131"/>
        <n v="4023467800"/>
        <n v="4025546666"/>
        <n v="3193771587"/>
        <n v="8005428392"/>
        <n v="3192481715"/>
        <n v="7573826352"/>
        <n v="2299244411"/>
        <n v="8508721800"/>
        <n v="8502335100"/>
        <n v="8508716000"/>
        <n v="3192685280"/>
        <n v="8889600008"/>
        <s v="800-260-0054"/>
        <n v="8003336590"/>
        <s v="518-793-8866"/>
        <n v="8006646729"/>
        <n v="5186395233"/>
        <n v="5187931455"/>
        <n v="3526292489"/>
        <n v="9102761521"/>
        <n v="8009892783"/>
        <n v="3614853400"/>
        <n v="9037318400"/>
        <n v="8004814700"/>
        <n v="7017462670"/>
        <n v="7012411324"/>
        <n v="7018574777"/>
        <n v="9529415174"/>
        <n v="6512666350"/>
        <n v="2297596056"/>
        <n v="2565351200"/>
        <n v="2568510067"/>
        <n v="9127645468"/>
        <n v="7062823867"/>
        <n v="7066200510"/>
        <n v="7707257655"/>
        <n v="7066133500"/>
        <n v="8287434243"/>
        <n v="8288855600"/>
        <n v="777257655"/>
        <n v="7708673106"/>
        <n v="8007741202"/>
        <n v="8008288171"/>
        <n v="8595789898"/>
        <n v="8595787450"/>
        <n v="8003835582"/>
        <n v="8596232323"/>
        <n v="9129642211"/>
        <n v="9126516714"/>
        <n v="8437052003"/>
        <n v="8436454100"/>
        <n v="7064841922"/>
        <n v="8773728477"/>
        <n v="8003752434"/>
        <n v="9048271005"/>
        <n v="9042092700"/>
        <n v="8504760480"/>
        <n v="2562498501"/>
        <n v="8006079509"/>
        <n v="8887104237"/>
        <n v="4345285540"/>
        <n v="4348451605"/>
        <n v="8008342805"/>
        <n v="8047481291"/>
        <n v="2292482000"/>
        <n v="2565742680"/>
        <n v="2565741515"/>
        <n v="2708862555"/>
        <n v="2708874246"/>
        <n v="7316421322"/>
        <n v="8773872499"/>
        <n v="5013216880"/>
        <n v="8003296261"/>
        <n v="5158675199"/>
        <n v="8005216144"/>
        <n v="4797515751"/>
        <n v="8005537771"/>
        <n v="5403323860"/>
        <n v="4237454501"/>
        <n v="4237442713"/>
        <s v="703-335-0500"/>
        <s v="703-335-8805"/>
        <n v="8436815525"/>
        <n v="9317627161"/>
        <n v="9316847171"/>
        <n v="6158319600"/>
        <n v="6058826233"/>
        <n v="6058863161"/>
        <n v="8173172085"/>
        <n v="8174276200"/>
        <n v="4349774511"/>
        <n v="8005939529"/>
        <n v="5407731358"/>
        <n v="2292593510"/>
        <n v="2516943100"/>
        <n v="4025446666"/>
        <n v="8774263736"/>
        <n v="8007787652"/>
        <n v="6609564008"/>
        <n v="8649492600"/>
        <n v="8648784085"/>
        <n v="8002554268"/>
        <n v="5635565393"/>
        <n v="5635894144"/>
        <n v="4025547777"/>
        <n v="4052729741"/>
        <n v="4057935032"/>
        <n v="8772756773"/>
        <s v="308-632-4136"/>
        <n v="3086324136"/>
        <n v="2766694114"/>
        <n v="4233237143"/>
        <n v="5074338886"/>
        <n v="2294265400"/>
        <n v="9313632522"/>
        <n v="9313631209"/>
        <n v="5074578272"/>
        <n v="8882163523"/>
        <n v="9039354435"/>
        <n v="2707261300"/>
        <n v="2703513222"/>
        <n v="9103531940"/>
        <n v="9103284131"/>
        <n v="7056631670"/>
        <n v="8665438234"/>
        <n v="8435765050"/>
        <n v="8437276800"/>
        <n v="3202354422"/>
        <n v="8002467630"/>
        <n v="8887761368"/>
        <n v="5805813428"/>
        <n v="5805813308"/>
        <n v="8035453300"/>
        <n v="9792652541"/>
        <n v="2563296710"/>
        <n v="8002435580"/>
        <s v="952-442-5689"/>
        <n v="2563869290"/>
        <n v="9315205219"/>
        <n v="387587800"/>
        <n v="3867522031"/>
        <n v="2565354448"/>
        <n v="2568371132"/>
        <n v="8009872362"/>
        <n v="6156724350"/>
        <n v="6156724110"/>
        <n v="2567733340"/>
        <n v="2562338750"/>
        <n v="8884672669"/>
        <n v="4067277660"/>
        <n v="4235864121"/>
        <n v="4233531300"/>
        <n v="4236252800"/>
        <n v="2396711278"/>
        <n v="6157366900"/>
        <n v="6157935932"/>
        <s v="334-615-3300"/>
        <n v="8665704702"/>
        <n v="9017943800"/>
        <n v="6627813722"/>
        <n v="9314331522"/>
        <n v="6153822200"/>
        <n v="5159554190"/>
        <n v="5155737156"/>
        <n v="8006860022"/>
        <n v="3048428220"/>
        <n v="3046227431"/>
        <n v="5632422438"/>
        <n v="8666412108"/>
        <n v="8886605890"/>
        <n v="8669094458"/>
        <s v="706-864-6133"/>
        <n v="5736358805"/>
        <n v="5736346328"/>
        <n v="8664300820"/>
        <n v="2567606512"/>
        <n v="8036844248"/>
        <n v="8033278639"/>
        <n v="7702672505"/>
        <s v="706-613-3500"/>
        <s v="317-927-4444"/>
        <s v="800-368-3749"/>
        <s v="501-268-2481"/>
        <n v="3525277650"/>
        <s v="800-686-0021"/>
        <s v="1-800-565-7292"/>
        <s v="724-225-1010 "/>
        <s v="1-800-686-0022"/>
        <s v="888-485-2537"/>
        <s v="678-376-6800"/>
        <n v="3527933801"/>
        <n v="9183384224"/>
        <n v="3523076000"/>
        <n v="7278937341"/>
        <s v="540-829-8220"/>
        <n v="2526414220"/>
        <n v="2522916635"/>
        <n v="8005457741"/>
        <n v="8006774884"/>
        <n v="8144455842"/>
        <s v="814-445-5842"/>
        <n v="8653804700"/>
        <n v="8655250529"/>
        <s v="888-471-5275"/>
        <s v="913-895-1800"/>
        <n v="9015284465"/>
        <n v="8662377019"/>
        <s v="901-873-5701"/>
        <n v="8006428850"/>
        <n v="7178453601"/>
        <s v="800-572-1111"/>
        <s v="806-273-0918"/>
        <n v="9417928811"/>
        <n v="8002547944"/>
        <n v="7636893211"/>
        <s v="502-627-3313"/>
        <s v="606-679-6366"/>
        <s v="763-323-2740"/>
        <n v="8007969696"/>
        <s v="813-235-6189"/>
        <n v="8648485500"/>
        <n v="8036992422"/>
        <s v="865-475-2032"/>
        <n v="8655228161"/>
        <s v="865-475-9071"/>
        <n v="8004329720"/>
        <n v="4796211142"/>
        <s v="704-484-6866"/>
        <n v="4065822333"/>
        <s v="866-582-6345"/>
        <n v="8779872782"/>
        <n v="2704654101"/>
        <n v="2707893133"/>
        <n v="8066657766"/>
        <s v="800-686-0022"/>
        <n v="3044248550"/>
        <n v="7858259155"/>
        <s v="252-752-7166"/>
        <n v="8006475777"/>
        <s v="252-757-7166"/>
        <s v="252-975-9332"/>
        <n v="2526443208"/>
        <n v="8006110964"/>
        <n v="8006787274"/>
        <n v="9032371030"/>
        <s v="352-567-5133"/>
        <n v="7278478141"/>
        <s v="800-653-5307"/>
        <n v="9313592544"/>
        <n v="9313596831"/>
        <n v="9035863510"/>
        <n v="6019394243"/>
        <n v="3342061600"/>
        <n v="3522457021"/>
        <n v="7319254216"/>
        <n v="8009810600"/>
        <n v="8597445434"/>
        <n v="3152554142"/>
        <n v="3042928443"/>
        <n v="2085872104"/>
        <s v="231-347-0592"/>
        <s v="231-347-2500"/>
        <n v="7702678409"/>
        <n v="8436236090"/>
        <n v="2529393283"/>
        <n v="9037983800"/>
        <s v="256-535-1317"/>
        <n v="8434438202"/>
        <n v="2083882323"/>
        <n v="8006624797"/>
        <s v="800-750-2520"/>
        <s v="812-532-3500"/>
        <n v="5807670311"/>
        <n v="8286973052"/>
        <s v="423-636-6200"/>
        <s v="423-638-3148"/>
        <s v="770-267-2505"/>
        <n v="9897919880"/>
        <n v="2565934711"/>
        <n v="5135917700"/>
      </sharedItems>
    </cacheField>
    <cacheField name="Open" numFmtId="0">
      <sharedItems containsBlank="1" count="4">
        <s v="Yes"/>
        <s v="No"/>
        <s v="Remode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9">
  <r>
    <x v="0"/>
    <s v="E0001 - Candler Road*Electric"/>
    <x v="0"/>
    <x v="0"/>
    <x v="0"/>
    <x v="0"/>
    <x v="0"/>
  </r>
  <r>
    <x v="1"/>
    <s v="E0001 - Candler Road*Electric 2"/>
    <x v="0"/>
    <x v="0"/>
    <x v="1"/>
    <x v="0"/>
    <x v="0"/>
  </r>
  <r>
    <x v="2"/>
    <s v="E0001 - Candler Road*Interface"/>
    <x v="0"/>
    <x v="1"/>
    <x v="2"/>
    <x v="1"/>
    <x v="0"/>
  </r>
  <r>
    <x v="3"/>
    <s v="E0001 - Candler Road*Sanitation"/>
    <x v="0"/>
    <x v="2"/>
    <x v="3"/>
    <x v="2"/>
    <x v="0"/>
  </r>
  <r>
    <x v="4"/>
    <s v="E0001 - Candler Road*Water &amp; Sewer"/>
    <x v="0"/>
    <x v="3"/>
    <x v="4"/>
    <x v="3"/>
    <x v="0"/>
  </r>
  <r>
    <x v="0"/>
    <s v="E0002 - Thomaston*Electric"/>
    <x v="1"/>
    <x v="4"/>
    <x v="5"/>
    <x v="4"/>
    <x v="0"/>
  </r>
  <r>
    <x v="2"/>
    <s v="E0002 - Thomaston*Interface"/>
    <x v="1"/>
    <x v="1"/>
    <x v="6"/>
    <x v="1"/>
    <x v="0"/>
  </r>
  <r>
    <x v="3"/>
    <s v="E0002 - Thomaston*Sanitation"/>
    <x v="1"/>
    <x v="4"/>
    <x v="7"/>
    <x v="5"/>
    <x v="0"/>
  </r>
  <r>
    <x v="4"/>
    <s v="E0002 - Thomaston*Water &amp; Sewer"/>
    <x v="1"/>
    <x v="4"/>
    <x v="7"/>
    <x v="6"/>
    <x v="0"/>
  </r>
  <r>
    <x v="0"/>
    <s v="E0003 - Morrow*Electric"/>
    <x v="2"/>
    <x v="0"/>
    <x v="8"/>
    <x v="0"/>
    <x v="0"/>
  </r>
  <r>
    <x v="1"/>
    <s v="E0003 - Morrow*Electric 2"/>
    <x v="2"/>
    <x v="0"/>
    <x v="9"/>
    <x v="0"/>
    <x v="0"/>
  </r>
  <r>
    <x v="2"/>
    <s v="E0003 - Morrow*Interface"/>
    <x v="2"/>
    <x v="1"/>
    <x v="10"/>
    <x v="1"/>
    <x v="0"/>
  </r>
  <r>
    <x v="3"/>
    <s v="E0003 - Morrow*Sanitation"/>
    <x v="2"/>
    <x v="5"/>
    <x v="11"/>
    <x v="7"/>
    <x v="0"/>
  </r>
  <r>
    <x v="4"/>
    <s v="E0003 - Morrow*Water &amp; Sewer"/>
    <x v="2"/>
    <x v="6"/>
    <x v="12"/>
    <x v="8"/>
    <x v="0"/>
  </r>
  <r>
    <x v="0"/>
    <s v="E0004 - Milledgeville*Electric"/>
    <x v="3"/>
    <x v="0"/>
    <x v="13"/>
    <x v="0"/>
    <x v="0"/>
  </r>
  <r>
    <x v="2"/>
    <s v="E0004 - Milledgeville*Interface"/>
    <x v="3"/>
    <x v="1"/>
    <x v="14"/>
    <x v="1"/>
    <x v="0"/>
  </r>
  <r>
    <x v="3"/>
    <s v="E0004 - Milledgeville*Sanitation"/>
    <x v="3"/>
    <x v="7"/>
    <x v="15"/>
    <x v="9"/>
    <x v="0"/>
  </r>
  <r>
    <x v="4"/>
    <s v="E0004 - Milledgeville*Water &amp; Sewer"/>
    <x v="3"/>
    <x v="7"/>
    <x v="16"/>
    <x v="9"/>
    <x v="0"/>
  </r>
  <r>
    <x v="0"/>
    <s v="E0005 - Florence SC*Electric"/>
    <x v="4"/>
    <x v="8"/>
    <x v="17"/>
    <x v="10"/>
    <x v="0"/>
  </r>
  <r>
    <x v="2"/>
    <s v="E0005 - Florence SC*Interface"/>
    <x v="4"/>
    <x v="1"/>
    <x v="18"/>
    <x v="1"/>
    <x v="0"/>
  </r>
  <r>
    <x v="3"/>
    <s v="E0005 - Florence SC*Sanitation"/>
    <x v="4"/>
    <x v="9"/>
    <x v="19"/>
    <x v="11"/>
    <x v="0"/>
  </r>
  <r>
    <x v="4"/>
    <s v="E0005 - Florence SC*Water &amp; Sewer"/>
    <x v="4"/>
    <x v="9"/>
    <x v="20"/>
    <x v="11"/>
    <x v="0"/>
  </r>
  <r>
    <x v="0"/>
    <s v="E0006 - Warner Robins*Electric"/>
    <x v="5"/>
    <x v="10"/>
    <x v="21"/>
    <x v="12"/>
    <x v="0"/>
  </r>
  <r>
    <x v="2"/>
    <s v="E0006 - Warner Robins*Interface"/>
    <x v="5"/>
    <x v="1"/>
    <x v="22"/>
    <x v="1"/>
    <x v="0"/>
  </r>
  <r>
    <x v="3"/>
    <s v="E0006 - Warner Robins*Sanitation"/>
    <x v="5"/>
    <x v="11"/>
    <x v="23"/>
    <x v="13"/>
    <x v="0"/>
  </r>
  <r>
    <x v="4"/>
    <s v="E0006 - Warner Robins*Water &amp; Sewer"/>
    <x v="5"/>
    <x v="12"/>
    <x v="24"/>
    <x v="14"/>
    <x v="0"/>
  </r>
  <r>
    <x v="0"/>
    <s v="E0007 - Grandview*Electric"/>
    <x v="6"/>
    <x v="13"/>
    <x v="25"/>
    <x v="15"/>
    <x v="0"/>
  </r>
  <r>
    <x v="1"/>
    <s v="E0007 - Grandview*Electric 2"/>
    <x v="6"/>
    <x v="13"/>
    <x v="26"/>
    <x v="15"/>
    <x v="0"/>
  </r>
  <r>
    <x v="2"/>
    <s v="E0007 - Grandview*Interface"/>
    <x v="6"/>
    <x v="1"/>
    <x v="27"/>
    <x v="1"/>
    <x v="0"/>
  </r>
  <r>
    <x v="3"/>
    <s v="E0007 - Grandview*Sanitation"/>
    <x v="6"/>
    <x v="14"/>
    <x v="28"/>
    <x v="16"/>
    <x v="0"/>
  </r>
  <r>
    <x v="4"/>
    <s v="E0007 - Grandview*Water &amp; Sewer"/>
    <x v="6"/>
    <x v="15"/>
    <x v="29"/>
    <x v="17"/>
    <x v="0"/>
  </r>
  <r>
    <x v="0"/>
    <s v="E0008 - Irby*Electric"/>
    <x v="7"/>
    <x v="8"/>
    <x v="30"/>
    <x v="10"/>
    <x v="0"/>
  </r>
  <r>
    <x v="2"/>
    <s v="E0008 - Irby*Interface"/>
    <x v="7"/>
    <x v="1"/>
    <x v="31"/>
    <x v="1"/>
    <x v="0"/>
  </r>
  <r>
    <x v="3"/>
    <s v="E0008 - Irby*Sanitation"/>
    <x v="7"/>
    <x v="9"/>
    <x v="32"/>
    <x v="11"/>
    <x v="0"/>
  </r>
  <r>
    <x v="4"/>
    <s v="E0008 - Irby*Water &amp; Sewer"/>
    <x v="7"/>
    <x v="9"/>
    <x v="33"/>
    <x v="11"/>
    <x v="0"/>
  </r>
  <r>
    <x v="0"/>
    <s v="E0009 - Peachtree City/Sharpsburg*Electric"/>
    <x v="8"/>
    <x v="16"/>
    <x v="34"/>
    <x v="18"/>
    <x v="0"/>
  </r>
  <r>
    <x v="2"/>
    <s v="E0009 - Peachtree City/Sharpsburg*Interface"/>
    <x v="8"/>
    <x v="1"/>
    <x v="35"/>
    <x v="1"/>
    <x v="0"/>
  </r>
  <r>
    <x v="3"/>
    <s v="E0009 - Peachtree City/Sharpsburg*Sanitation"/>
    <x v="8"/>
    <x v="17"/>
    <x v="36"/>
    <x v="19"/>
    <x v="0"/>
  </r>
  <r>
    <x v="4"/>
    <s v="E0009 - Peachtree City/Sharpsburg*Water &amp; Sewer"/>
    <x v="8"/>
    <x v="18"/>
    <x v="37"/>
    <x v="20"/>
    <x v="0"/>
  </r>
  <r>
    <x v="0"/>
    <s v="E0010 - Sumter*Electric"/>
    <x v="9"/>
    <x v="19"/>
    <x v="38"/>
    <x v="21"/>
    <x v="0"/>
  </r>
  <r>
    <x v="2"/>
    <s v="E0010 - Sumter*Interface"/>
    <x v="9"/>
    <x v="1"/>
    <x v="39"/>
    <x v="1"/>
    <x v="0"/>
  </r>
  <r>
    <x v="3"/>
    <s v="E0010 - Sumter*Sanitation"/>
    <x v="9"/>
    <x v="20"/>
    <x v="40"/>
    <x v="22"/>
    <x v="0"/>
  </r>
  <r>
    <x v="4"/>
    <s v="E0010 - Sumter*Water &amp; Sewer"/>
    <x v="9"/>
    <x v="20"/>
    <x v="40"/>
    <x v="22"/>
    <x v="0"/>
  </r>
  <r>
    <x v="0"/>
    <s v="E0011 - McDonough*Electric"/>
    <x v="10"/>
    <x v="0"/>
    <x v="41"/>
    <x v="0"/>
    <x v="0"/>
  </r>
  <r>
    <x v="1"/>
    <s v="E0011 - McDonough*Electric 2"/>
    <x v="10"/>
    <x v="0"/>
    <x v="42"/>
    <x v="0"/>
    <x v="0"/>
  </r>
  <r>
    <x v="2"/>
    <s v="E0011 - McDonough*Interface"/>
    <x v="10"/>
    <x v="1"/>
    <x v="43"/>
    <x v="1"/>
    <x v="0"/>
  </r>
  <r>
    <x v="3"/>
    <s v="E0011 - McDonough*Sanitation"/>
    <x v="10"/>
    <x v="21"/>
    <x v="44"/>
    <x v="23"/>
    <x v="0"/>
  </r>
  <r>
    <x v="4"/>
    <s v="E0011 - McDonough*Water &amp; Sewer"/>
    <x v="10"/>
    <x v="22"/>
    <x v="45"/>
    <x v="24"/>
    <x v="0"/>
  </r>
  <r>
    <x v="0"/>
    <s v="E0012 - Rocky Mount*Electric"/>
    <x v="11"/>
    <x v="23"/>
    <x v="46"/>
    <x v="25"/>
    <x v="0"/>
  </r>
  <r>
    <x v="2"/>
    <s v="E0012 - Rocky Mount*Interface"/>
    <x v="11"/>
    <x v="1"/>
    <x v="47"/>
    <x v="1"/>
    <x v="0"/>
  </r>
  <r>
    <x v="3"/>
    <s v="E0012 - Rocky Mount*Sanitation"/>
    <x v="11"/>
    <x v="24"/>
    <x v="48"/>
    <x v="18"/>
    <x v="0"/>
  </r>
  <r>
    <x v="4"/>
    <s v="E0012 - Rocky Mount*Water &amp; Sewer"/>
    <x v="11"/>
    <x v="23"/>
    <x v="46"/>
    <x v="25"/>
    <x v="0"/>
  </r>
  <r>
    <x v="0"/>
    <s v="E0013 - Washington Road*Electric"/>
    <x v="12"/>
    <x v="0"/>
    <x v="49"/>
    <x v="0"/>
    <x v="0"/>
  </r>
  <r>
    <x v="2"/>
    <s v="E0013 - Washington Road*Interface"/>
    <x v="12"/>
    <x v="1"/>
    <x v="50"/>
    <x v="1"/>
    <x v="0"/>
  </r>
  <r>
    <x v="3"/>
    <s v="E0013 - Washington Road*Sanitation"/>
    <x v="12"/>
    <x v="25"/>
    <x v="51"/>
    <x v="26"/>
    <x v="0"/>
  </r>
  <r>
    <x v="4"/>
    <s v="E0013 - Washington Road*Water &amp; Sewer"/>
    <x v="12"/>
    <x v="26"/>
    <x v="52"/>
    <x v="27"/>
    <x v="0"/>
  </r>
  <r>
    <x v="0"/>
    <s v="E0014 - Elizabeth City*Electric"/>
    <x v="13"/>
    <x v="27"/>
    <x v="53"/>
    <x v="28"/>
    <x v="0"/>
  </r>
  <r>
    <x v="2"/>
    <s v="E0014 - Elizabeth City*Interface"/>
    <x v="13"/>
    <x v="1"/>
    <x v="54"/>
    <x v="1"/>
    <x v="0"/>
  </r>
  <r>
    <x v="3"/>
    <s v="E0014 - Elizabeth City*Sanitation"/>
    <x v="13"/>
    <x v="28"/>
    <x v="55"/>
    <x v="29"/>
    <x v="0"/>
  </r>
  <r>
    <x v="4"/>
    <s v="E0014 - Elizabeth City*Water &amp; Sewer"/>
    <x v="13"/>
    <x v="27"/>
    <x v="56"/>
    <x v="28"/>
    <x v="0"/>
  </r>
  <r>
    <x v="0"/>
    <s v="E0015 - Dacula*Electric"/>
    <x v="14"/>
    <x v="29"/>
    <x v="57"/>
    <x v="30"/>
    <x v="0"/>
  </r>
  <r>
    <x v="2"/>
    <s v="E0015 - Dacula*Interface"/>
    <x v="14"/>
    <x v="1"/>
    <x v="58"/>
    <x v="1"/>
    <x v="0"/>
  </r>
  <r>
    <x v="5"/>
    <s v="E0015 - Dacula*Irrigation"/>
    <x v="14"/>
    <x v="30"/>
    <x v="59"/>
    <x v="31"/>
    <x v="0"/>
  </r>
  <r>
    <x v="3"/>
    <s v="E0015 - Dacula*Sanitation"/>
    <x v="14"/>
    <x v="21"/>
    <x v="60"/>
    <x v="23"/>
    <x v="0"/>
  </r>
  <r>
    <x v="4"/>
    <s v="E0015 - Dacula*Water &amp; Sewer"/>
    <x v="14"/>
    <x v="31"/>
    <x v="61"/>
    <x v="31"/>
    <x v="0"/>
  </r>
  <r>
    <x v="0"/>
    <s v="E0016 - Evans*Electric"/>
    <x v="15"/>
    <x v="0"/>
    <x v="62"/>
    <x v="0"/>
    <x v="0"/>
  </r>
  <r>
    <x v="2"/>
    <s v="E0016 - Evans*Interface"/>
    <x v="15"/>
    <x v="1"/>
    <x v="63"/>
    <x v="1"/>
    <x v="0"/>
  </r>
  <r>
    <x v="3"/>
    <s v="E0016 - Evans*Sanitation"/>
    <x v="15"/>
    <x v="25"/>
    <x v="51"/>
    <x v="26"/>
    <x v="0"/>
  </r>
  <r>
    <x v="4"/>
    <s v="E0016 - Evans*Water &amp; Sewer"/>
    <x v="15"/>
    <x v="32"/>
    <x v="64"/>
    <x v="32"/>
    <x v="0"/>
  </r>
  <r>
    <x v="6"/>
    <s v="E0016 - Evans*Water &amp; Sewer 2"/>
    <x v="15"/>
    <x v="32"/>
    <x v="65"/>
    <x v="32"/>
    <x v="0"/>
  </r>
  <r>
    <x v="0"/>
    <s v="E0017 - Kernersville*Electric"/>
    <x v="16"/>
    <x v="8"/>
    <x v="66"/>
    <x v="33"/>
    <x v="0"/>
  </r>
  <r>
    <x v="2"/>
    <s v="E0017 - Kernersville*Interface"/>
    <x v="16"/>
    <x v="1"/>
    <x v="67"/>
    <x v="1"/>
    <x v="0"/>
  </r>
  <r>
    <x v="3"/>
    <s v="E0017 - Kernersville*Sanitation"/>
    <x v="16"/>
    <x v="24"/>
    <x v="68"/>
    <x v="34"/>
    <x v="0"/>
  </r>
  <r>
    <x v="4"/>
    <s v="E0017 - Kernersville*Water &amp; Sewer"/>
    <x v="16"/>
    <x v="33"/>
    <x v="69"/>
    <x v="35"/>
    <x v="0"/>
  </r>
  <r>
    <x v="0"/>
    <s v="E0018 - Beaufort*Electric"/>
    <x v="17"/>
    <x v="13"/>
    <x v="70"/>
    <x v="36"/>
    <x v="0"/>
  </r>
  <r>
    <x v="2"/>
    <s v="E0018 - Beaufort*Interface"/>
    <x v="17"/>
    <x v="1"/>
    <x v="71"/>
    <x v="1"/>
    <x v="0"/>
  </r>
  <r>
    <x v="3"/>
    <s v="E0018 - Beaufort*Sanitation"/>
    <x v="17"/>
    <x v="34"/>
    <x v="72"/>
    <x v="37"/>
    <x v="0"/>
  </r>
  <r>
    <x v="4"/>
    <s v="E0018 - Beaufort*Water &amp; Sewer"/>
    <x v="17"/>
    <x v="35"/>
    <x v="73"/>
    <x v="38"/>
    <x v="0"/>
  </r>
  <r>
    <x v="0"/>
    <s v="E0019 - High Point*Electric"/>
    <x v="18"/>
    <x v="36"/>
    <x v="74"/>
    <x v="39"/>
    <x v="0"/>
  </r>
  <r>
    <x v="2"/>
    <s v="E0019 - High Point*Interface"/>
    <x v="18"/>
    <x v="1"/>
    <x v="75"/>
    <x v="1"/>
    <x v="0"/>
  </r>
  <r>
    <x v="3"/>
    <s v="E0019 - High Point*Sanitation"/>
    <x v="18"/>
    <x v="24"/>
    <x v="76"/>
    <x v="18"/>
    <x v="0"/>
  </r>
  <r>
    <x v="4"/>
    <s v="E0019 - High Point*Water &amp; Sewer"/>
    <x v="18"/>
    <x v="36"/>
    <x v="74"/>
    <x v="39"/>
    <x v="0"/>
  </r>
  <r>
    <x v="0"/>
    <s v="E0020 - Conway*Electric"/>
    <x v="19"/>
    <x v="37"/>
    <x v="77"/>
    <x v="40"/>
    <x v="0"/>
  </r>
  <r>
    <x v="1"/>
    <s v="E0020 - Conway*Electric 2"/>
    <x v="19"/>
    <x v="37"/>
    <x v="78"/>
    <x v="40"/>
    <x v="0"/>
  </r>
  <r>
    <x v="2"/>
    <s v="E0020 - Conway*Interface"/>
    <x v="19"/>
    <x v="1"/>
    <x v="79"/>
    <x v="1"/>
    <x v="0"/>
  </r>
  <r>
    <x v="3"/>
    <s v="E0020 - Conway*Sanitation"/>
    <x v="19"/>
    <x v="24"/>
    <x v="80"/>
    <x v="18"/>
    <x v="0"/>
  </r>
  <r>
    <x v="4"/>
    <s v="E0020 - Conway*Water &amp; Sewer"/>
    <x v="19"/>
    <x v="38"/>
    <x v="81"/>
    <x v="41"/>
    <x v="0"/>
  </r>
  <r>
    <x v="6"/>
    <s v="E0020 - Conway*Water &amp; Sewer 2"/>
    <x v="19"/>
    <x v="39"/>
    <x v="82"/>
    <x v="42"/>
    <x v="0"/>
  </r>
  <r>
    <x v="0"/>
    <s v="E0021 - Battleground*Electric"/>
    <x v="20"/>
    <x v="8"/>
    <x v="83"/>
    <x v="33"/>
    <x v="0"/>
  </r>
  <r>
    <x v="2"/>
    <s v="E0021 - Battleground*Interface"/>
    <x v="20"/>
    <x v="1"/>
    <x v="84"/>
    <x v="1"/>
    <x v="0"/>
  </r>
  <r>
    <x v="3"/>
    <s v="E0021 - Battleground*Sanitation"/>
    <x v="20"/>
    <x v="24"/>
    <x v="85"/>
    <x v="18"/>
    <x v="0"/>
  </r>
  <r>
    <x v="4"/>
    <s v="E0021 - Battleground*Water &amp; Sewer"/>
    <x v="20"/>
    <x v="40"/>
    <x v="86"/>
    <x v="43"/>
    <x v="0"/>
  </r>
  <r>
    <x v="0"/>
    <s v="E0022 - Newnan*Electric"/>
    <x v="21"/>
    <x v="16"/>
    <x v="87"/>
    <x v="44"/>
    <x v="0"/>
  </r>
  <r>
    <x v="2"/>
    <s v="E0022 - Newnan*Interface"/>
    <x v="21"/>
    <x v="1"/>
    <x v="88"/>
    <x v="1"/>
    <x v="0"/>
  </r>
  <r>
    <x v="3"/>
    <s v="E0022 - Newnan*Sanitation"/>
    <x v="21"/>
    <x v="24"/>
    <x v="89"/>
    <x v="45"/>
    <x v="0"/>
  </r>
  <r>
    <x v="4"/>
    <s v="E0022 - Newnan*Water &amp; Sewer"/>
    <x v="21"/>
    <x v="41"/>
    <x v="90"/>
    <x v="46"/>
    <x v="0"/>
  </r>
  <r>
    <x v="0"/>
    <s v="E0023 - GA Fayetteville*Electric"/>
    <x v="22"/>
    <x v="16"/>
    <x v="91"/>
    <x v="47"/>
    <x v="0"/>
  </r>
  <r>
    <x v="2"/>
    <s v="E0023 - GA Fayetteville*Interface"/>
    <x v="22"/>
    <x v="1"/>
    <x v="92"/>
    <x v="1"/>
    <x v="0"/>
  </r>
  <r>
    <x v="3"/>
    <s v="E0023 - GA Fayetteville*Sanitation"/>
    <x v="22"/>
    <x v="21"/>
    <x v="93"/>
    <x v="23"/>
    <x v="0"/>
  </r>
  <r>
    <x v="4"/>
    <s v="E0023 - GA Fayetteville*Water &amp; Sewer"/>
    <x v="22"/>
    <x v="42"/>
    <x v="94"/>
    <x v="48"/>
    <x v="0"/>
  </r>
  <r>
    <x v="0"/>
    <s v="E0024 - Moultrie*Electric"/>
    <x v="23"/>
    <x v="43"/>
    <x v="95"/>
    <x v="49"/>
    <x v="0"/>
  </r>
  <r>
    <x v="2"/>
    <s v="E0024 - Moultrie*Interface"/>
    <x v="23"/>
    <x v="1"/>
    <x v="96"/>
    <x v="1"/>
    <x v="0"/>
  </r>
  <r>
    <x v="3"/>
    <s v="E0024 - Moultrie*Sanitation"/>
    <x v="23"/>
    <x v="43"/>
    <x v="95"/>
    <x v="49"/>
    <x v="0"/>
  </r>
  <r>
    <x v="4"/>
    <s v="E0024 - Moultrie*Water &amp; Sewer"/>
    <x v="23"/>
    <x v="43"/>
    <x v="95"/>
    <x v="49"/>
    <x v="0"/>
  </r>
  <r>
    <x v="0"/>
    <s v="E0025 - Hinesville*Electric"/>
    <x v="24"/>
    <x v="0"/>
    <x v="97"/>
    <x v="0"/>
    <x v="0"/>
  </r>
  <r>
    <x v="1"/>
    <s v="E0025 - Hinesville*Electric 2"/>
    <x v="24"/>
    <x v="0"/>
    <x v="98"/>
    <x v="0"/>
    <x v="0"/>
  </r>
  <r>
    <x v="2"/>
    <s v="E0025 - Hinesville*Interface"/>
    <x v="24"/>
    <x v="1"/>
    <x v="99"/>
    <x v="1"/>
    <x v="0"/>
  </r>
  <r>
    <x v="3"/>
    <s v="E0025 - Hinesville*Sanitation"/>
    <x v="24"/>
    <x v="44"/>
    <x v="100"/>
    <x v="50"/>
    <x v="0"/>
  </r>
  <r>
    <x v="4"/>
    <s v="E0025 - Hinesville*Water &amp; Sewer"/>
    <x v="24"/>
    <x v="45"/>
    <x v="101"/>
    <x v="51"/>
    <x v="0"/>
  </r>
  <r>
    <x v="0"/>
    <s v="E0026 - Moncks Corner*Electric"/>
    <x v="25"/>
    <x v="46"/>
    <x v="102"/>
    <x v="52"/>
    <x v="0"/>
  </r>
  <r>
    <x v="2"/>
    <s v="E0026 - Moncks Corner*Interface"/>
    <x v="25"/>
    <x v="1"/>
    <x v="103"/>
    <x v="1"/>
    <x v="0"/>
  </r>
  <r>
    <x v="3"/>
    <s v="E0026 - Moncks Corner*Sanitation"/>
    <x v="25"/>
    <x v="21"/>
    <x v="104"/>
    <x v="53"/>
    <x v="0"/>
  </r>
  <r>
    <x v="4"/>
    <s v="E0026 - Moncks Corner*Water &amp; Sewer"/>
    <x v="25"/>
    <x v="47"/>
    <x v="105"/>
    <x v="54"/>
    <x v="0"/>
  </r>
  <r>
    <x v="6"/>
    <s v="E0026 - Moncks Corner*Water &amp; Sewer 2"/>
    <x v="25"/>
    <x v="47"/>
    <x v="106"/>
    <x v="54"/>
    <x v="0"/>
  </r>
  <r>
    <x v="0"/>
    <s v="E0027 - Dublin*Electric"/>
    <x v="26"/>
    <x v="0"/>
    <x v="107"/>
    <x v="0"/>
    <x v="0"/>
  </r>
  <r>
    <x v="1"/>
    <s v="E0027 - Dublin*Electric 2"/>
    <x v="26"/>
    <x v="0"/>
    <x v="108"/>
    <x v="0"/>
    <x v="0"/>
  </r>
  <r>
    <x v="2"/>
    <s v="E0027 - Dublin*Interface"/>
    <x v="26"/>
    <x v="1"/>
    <x v="109"/>
    <x v="1"/>
    <x v="0"/>
  </r>
  <r>
    <x v="3"/>
    <s v="E0027 - Dublin*Sanitation"/>
    <x v="26"/>
    <x v="48"/>
    <x v="110"/>
    <x v="55"/>
    <x v="0"/>
  </r>
  <r>
    <x v="4"/>
    <s v="E0027 - Dublin*Water &amp; Sewer"/>
    <x v="26"/>
    <x v="48"/>
    <x v="110"/>
    <x v="55"/>
    <x v="0"/>
  </r>
  <r>
    <x v="0"/>
    <s v="E0028 - Raytown*Electric"/>
    <x v="27"/>
    <x v="49"/>
    <x v="111"/>
    <x v="56"/>
    <x v="0"/>
  </r>
  <r>
    <x v="2"/>
    <s v="E0028 - Raytown*Interface"/>
    <x v="27"/>
    <x v="1"/>
    <x v="112"/>
    <x v="1"/>
    <x v="0"/>
  </r>
  <r>
    <x v="3"/>
    <s v="E0028 - Raytown*Sanitation"/>
    <x v="27"/>
    <x v="21"/>
    <x v="113"/>
    <x v="57"/>
    <x v="0"/>
  </r>
  <r>
    <x v="4"/>
    <s v="E0028 - Raytown*Water &amp; Sewer"/>
    <x v="27"/>
    <x v="50"/>
    <x v="114"/>
    <x v="58"/>
    <x v="0"/>
  </r>
  <r>
    <x v="6"/>
    <s v="E0028 - Raytown*Water &amp; Sewer 2"/>
    <x v="27"/>
    <x v="51"/>
    <x v="115"/>
    <x v="59"/>
    <x v="0"/>
  </r>
  <r>
    <x v="0"/>
    <s v="E0029 - Apex*Electric"/>
    <x v="28"/>
    <x v="52"/>
    <x v="116"/>
    <x v="60"/>
    <x v="0"/>
  </r>
  <r>
    <x v="2"/>
    <s v="E0029 - Apex*Interface"/>
    <x v="28"/>
    <x v="1"/>
    <x v="117"/>
    <x v="1"/>
    <x v="0"/>
  </r>
  <r>
    <x v="3"/>
    <s v="E0029 - Apex*Sanitation"/>
    <x v="28"/>
    <x v="24"/>
    <x v="118"/>
    <x v="61"/>
    <x v="0"/>
  </r>
  <r>
    <x v="4"/>
    <s v="E0029 - Apex*Water &amp; Sewer"/>
    <x v="28"/>
    <x v="52"/>
    <x v="116"/>
    <x v="60"/>
    <x v="0"/>
  </r>
  <r>
    <x v="0"/>
    <s v="E0030 - Cascade*Electric"/>
    <x v="29"/>
    <x v="0"/>
    <x v="119"/>
    <x v="0"/>
    <x v="0"/>
  </r>
  <r>
    <x v="1"/>
    <s v="E0030 - Cascade*Electric 2"/>
    <x v="29"/>
    <x v="0"/>
    <x v="120"/>
    <x v="0"/>
    <x v="0"/>
  </r>
  <r>
    <x v="2"/>
    <s v="E0030 - Cascade*Interface"/>
    <x v="29"/>
    <x v="1"/>
    <x v="121"/>
    <x v="1"/>
    <x v="0"/>
  </r>
  <r>
    <x v="3"/>
    <s v="E0030 - Cascade*Sanitation"/>
    <x v="29"/>
    <x v="53"/>
    <x v="122"/>
    <x v="62"/>
    <x v="0"/>
  </r>
  <r>
    <x v="4"/>
    <s v="E0030 - Cascade*Water &amp; Sewer"/>
    <x v="29"/>
    <x v="54"/>
    <x v="123"/>
    <x v="63"/>
    <x v="0"/>
  </r>
  <r>
    <x v="0"/>
    <s v="E0031 - Veterans*Electric"/>
    <x v="30"/>
    <x v="0"/>
    <x v="124"/>
    <x v="0"/>
    <x v="0"/>
  </r>
  <r>
    <x v="2"/>
    <s v="E0031 - Veterans*Interface"/>
    <x v="30"/>
    <x v="1"/>
    <x v="125"/>
    <x v="1"/>
    <x v="0"/>
  </r>
  <r>
    <x v="3"/>
    <s v="E0031 - Veterans*Sanitation"/>
    <x v="30"/>
    <x v="24"/>
    <x v="126"/>
    <x v="64"/>
    <x v="0"/>
  </r>
  <r>
    <x v="4"/>
    <s v="E0031 - Veterans*Water &amp; Sewer"/>
    <x v="30"/>
    <x v="55"/>
    <x v="127"/>
    <x v="65"/>
    <x v="0"/>
  </r>
  <r>
    <x v="0"/>
    <s v="E0032 - Camden*Electric"/>
    <x v="31"/>
    <x v="56"/>
    <x v="128"/>
    <x v="66"/>
    <x v="0"/>
  </r>
  <r>
    <x v="2"/>
    <s v="E0032 - Camden*Interface"/>
    <x v="31"/>
    <x v="1"/>
    <x v="129"/>
    <x v="1"/>
    <x v="0"/>
  </r>
  <r>
    <x v="3"/>
    <s v="E0032 - Camden*Sanitation"/>
    <x v="31"/>
    <x v="56"/>
    <x v="128"/>
    <x v="66"/>
    <x v="0"/>
  </r>
  <r>
    <x v="4"/>
    <s v="E0032 - Camden*Water &amp; Sewer"/>
    <x v="31"/>
    <x v="56"/>
    <x v="128"/>
    <x v="66"/>
    <x v="0"/>
  </r>
  <r>
    <x v="0"/>
    <s v="E0033 - Pinehurst*Electric"/>
    <x v="32"/>
    <x v="8"/>
    <x v="130"/>
    <x v="10"/>
    <x v="0"/>
  </r>
  <r>
    <x v="1"/>
    <s v="E0033 - Pinehurst*Electric 2"/>
    <x v="32"/>
    <x v="8"/>
    <x v="131"/>
    <x v="10"/>
    <x v="0"/>
  </r>
  <r>
    <x v="2"/>
    <s v="E0033 - Pinehurst*Interface"/>
    <x v="32"/>
    <x v="1"/>
    <x v="132"/>
    <x v="1"/>
    <x v="0"/>
  </r>
  <r>
    <x v="3"/>
    <s v="E0033 - Pinehurst*Sanitation"/>
    <x v="32"/>
    <x v="53"/>
    <x v="133"/>
    <x v="62"/>
    <x v="0"/>
  </r>
  <r>
    <x v="4"/>
    <s v="E0033 - Pinehurst*Water &amp; Sewer"/>
    <x v="32"/>
    <x v="57"/>
    <x v="134"/>
    <x v="67"/>
    <x v="0"/>
  </r>
  <r>
    <x v="0"/>
    <s v="E0034 - Sandy Springs*Electric"/>
    <x v="33"/>
    <x v="58"/>
    <x v="135"/>
    <x v="68"/>
    <x v="0"/>
  </r>
  <r>
    <x v="2"/>
    <s v="E0034 - Sandy Springs*Interface"/>
    <x v="33"/>
    <x v="1"/>
    <x v="136"/>
    <x v="1"/>
    <x v="0"/>
  </r>
  <r>
    <x v="3"/>
    <s v="E0034 - Sandy Springs*Sanitation"/>
    <x v="33"/>
    <x v="53"/>
    <x v="137"/>
    <x v="62"/>
    <x v="0"/>
  </r>
  <r>
    <x v="4"/>
    <s v="E0034 - Sandy Springs*Water &amp; Sewer"/>
    <x v="33"/>
    <x v="58"/>
    <x v="135"/>
    <x v="68"/>
    <x v="0"/>
  </r>
  <r>
    <x v="0"/>
    <s v="E0035 - Powder Springs*Electric"/>
    <x v="34"/>
    <x v="59"/>
    <x v="138"/>
    <x v="69"/>
    <x v="0"/>
  </r>
  <r>
    <x v="2"/>
    <s v="E0035 - Powder Springs*Interface"/>
    <x v="34"/>
    <x v="1"/>
    <x v="139"/>
    <x v="1"/>
    <x v="0"/>
  </r>
  <r>
    <x v="3"/>
    <s v="E0035 - Powder Springs*Sanitation"/>
    <x v="34"/>
    <x v="21"/>
    <x v="140"/>
    <x v="23"/>
    <x v="0"/>
  </r>
  <r>
    <x v="7"/>
    <s v="E0035 - Powder Springs*Sanitation 2"/>
    <x v="34"/>
    <x v="53"/>
    <x v="141"/>
    <x v="62"/>
    <x v="0"/>
  </r>
  <r>
    <x v="4"/>
    <s v="E0035 - Powder Springs*Water &amp; Sewer"/>
    <x v="34"/>
    <x v="60"/>
    <x v="142"/>
    <x v="70"/>
    <x v="0"/>
  </r>
  <r>
    <x v="0"/>
    <s v="E0036 - Miller Road*Electric"/>
    <x v="35"/>
    <x v="0"/>
    <x v="143"/>
    <x v="0"/>
    <x v="0"/>
  </r>
  <r>
    <x v="1"/>
    <s v="E0036 - Miller Road*Electric 2"/>
    <x v="35"/>
    <x v="0"/>
    <x v="144"/>
    <x v="0"/>
    <x v="0"/>
  </r>
  <r>
    <x v="2"/>
    <s v="E0036 - Miller Road*Interface"/>
    <x v="35"/>
    <x v="1"/>
    <x v="145"/>
    <x v="1"/>
    <x v="0"/>
  </r>
  <r>
    <x v="3"/>
    <s v="E0036 - Miller Road*Sanitation"/>
    <x v="35"/>
    <x v="24"/>
    <x v="146"/>
    <x v="64"/>
    <x v="0"/>
  </r>
  <r>
    <x v="4"/>
    <s v="E0036 - Miller Road*Water &amp; Sewer"/>
    <x v="35"/>
    <x v="55"/>
    <x v="147"/>
    <x v="65"/>
    <x v="0"/>
  </r>
  <r>
    <x v="0"/>
    <s v="E0037 - Lutz*Electric"/>
    <x v="36"/>
    <x v="61"/>
    <x v="148"/>
    <x v="71"/>
    <x v="0"/>
  </r>
  <r>
    <x v="1"/>
    <s v="E0037 - Lutz*Electric 2"/>
    <x v="36"/>
    <x v="61"/>
    <x v="149"/>
    <x v="71"/>
    <x v="0"/>
  </r>
  <r>
    <x v="2"/>
    <s v="E0037 - Lutz*Interface"/>
    <x v="36"/>
    <x v="1"/>
    <x v="150"/>
    <x v="1"/>
    <x v="0"/>
  </r>
  <r>
    <x v="3"/>
    <s v="E0037 - Lutz*Sanitation"/>
    <x v="36"/>
    <x v="53"/>
    <x v="151"/>
    <x v="72"/>
    <x v="0"/>
  </r>
  <r>
    <x v="4"/>
    <s v="E0037 - Lutz*Water &amp; Sewer"/>
    <x v="36"/>
    <x v="62"/>
    <x v="152"/>
    <x v="73"/>
    <x v="0"/>
  </r>
  <r>
    <x v="0"/>
    <s v="E0038 - Kennesaw*Electric"/>
    <x v="37"/>
    <x v="59"/>
    <x v="153"/>
    <x v="69"/>
    <x v="0"/>
  </r>
  <r>
    <x v="2"/>
    <s v="E0038 - Kennesaw*Interface"/>
    <x v="37"/>
    <x v="1"/>
    <x v="154"/>
    <x v="1"/>
    <x v="0"/>
  </r>
  <r>
    <x v="3"/>
    <s v="E0038 - Kennesaw*Sanitation"/>
    <x v="37"/>
    <x v="53"/>
    <x v="155"/>
    <x v="62"/>
    <x v="0"/>
  </r>
  <r>
    <x v="4"/>
    <s v="E0038 - Kennesaw*Water &amp; Sewer"/>
    <x v="37"/>
    <x v="63"/>
    <x v="156"/>
    <x v="74"/>
    <x v="0"/>
  </r>
  <r>
    <x v="6"/>
    <s v="E0038 - Kennesaw*Water &amp; Sewer 2"/>
    <x v="37"/>
    <x v="60"/>
    <x v="157"/>
    <x v="70"/>
    <x v="0"/>
  </r>
  <r>
    <x v="0"/>
    <s v="E0039 - Lenoir*Electric"/>
    <x v="38"/>
    <x v="8"/>
    <x v="158"/>
    <x v="33"/>
    <x v="0"/>
  </r>
  <r>
    <x v="1"/>
    <s v="E0039 - Lenoir*Electric 2"/>
    <x v="38"/>
    <x v="8"/>
    <x v="159"/>
    <x v="33"/>
    <x v="0"/>
  </r>
  <r>
    <x v="2"/>
    <s v="E0039 - Lenoir*Interface"/>
    <x v="38"/>
    <x v="1"/>
    <x v="160"/>
    <x v="1"/>
    <x v="0"/>
  </r>
  <r>
    <x v="3"/>
    <s v="E0039 - Lenoir*Sanitation"/>
    <x v="38"/>
    <x v="21"/>
    <x v="161"/>
    <x v="75"/>
    <x v="0"/>
  </r>
  <r>
    <x v="4"/>
    <s v="E0039 - Lenoir*Water &amp; Sewer"/>
    <x v="38"/>
    <x v="64"/>
    <x v="162"/>
    <x v="76"/>
    <x v="0"/>
  </r>
  <r>
    <x v="0"/>
    <s v="E0040 - Pace*Electric"/>
    <x v="39"/>
    <x v="65"/>
    <x v="163"/>
    <x v="77"/>
    <x v="0"/>
  </r>
  <r>
    <x v="2"/>
    <s v="E0040 - Pace*Interface"/>
    <x v="39"/>
    <x v="1"/>
    <x v="164"/>
    <x v="1"/>
    <x v="0"/>
  </r>
  <r>
    <x v="3"/>
    <s v="E0040 - Pace*Sanitation"/>
    <x v="39"/>
    <x v="53"/>
    <x v="165"/>
    <x v="78"/>
    <x v="0"/>
  </r>
  <r>
    <x v="4"/>
    <s v="E0040 - Pace*Water &amp; Sewer"/>
    <x v="39"/>
    <x v="66"/>
    <x v="166"/>
    <x v="79"/>
    <x v="0"/>
  </r>
  <r>
    <x v="6"/>
    <s v="E0040 - Pace*Water &amp; Sewer 2"/>
    <x v="39"/>
    <x v="66"/>
    <x v="167"/>
    <x v="79"/>
    <x v="0"/>
  </r>
  <r>
    <x v="0"/>
    <s v="E0041 - Hoover*Electric"/>
    <x v="40"/>
    <x v="67"/>
    <x v="168"/>
    <x v="80"/>
    <x v="0"/>
  </r>
  <r>
    <x v="2"/>
    <s v="E0041 - Hoover*Interface"/>
    <x v="40"/>
    <x v="1"/>
    <x v="169"/>
    <x v="1"/>
    <x v="0"/>
  </r>
  <r>
    <x v="3"/>
    <s v="E0041 - Hoover*Sanitation"/>
    <x v="40"/>
    <x v="53"/>
    <x v="170"/>
    <x v="81"/>
    <x v="0"/>
  </r>
  <r>
    <x v="4"/>
    <s v="E0041 - Hoover*Water &amp; Sewer"/>
    <x v="40"/>
    <x v="68"/>
    <x v="171"/>
    <x v="82"/>
    <x v="0"/>
  </r>
  <r>
    <x v="0"/>
    <s v="E0042 - GA Lawrenceville*Electric"/>
    <x v="41"/>
    <x v="69"/>
    <x v="172"/>
    <x v="83"/>
    <x v="0"/>
  </r>
  <r>
    <x v="2"/>
    <s v="E0042 - GA Lawrenceville*Interface"/>
    <x v="41"/>
    <x v="1"/>
    <x v="173"/>
    <x v="1"/>
    <x v="0"/>
  </r>
  <r>
    <x v="3"/>
    <s v="E0042 - GA Lawrenceville*Sanitation"/>
    <x v="41"/>
    <x v="69"/>
    <x v="172"/>
    <x v="83"/>
    <x v="0"/>
  </r>
  <r>
    <x v="7"/>
    <s v="E0042 - GA Lawrenceville*Sanitation 2"/>
    <x v="41"/>
    <x v="53"/>
    <x v="174"/>
    <x v="62"/>
    <x v="0"/>
  </r>
  <r>
    <x v="4"/>
    <s v="E0042 - GA Lawrenceville*Water &amp; Sewer"/>
    <x v="41"/>
    <x v="31"/>
    <x v="175"/>
    <x v="84"/>
    <x v="0"/>
  </r>
  <r>
    <x v="0"/>
    <s v="E0043 - Boulder Creek*Electric"/>
    <x v="42"/>
    <x v="70"/>
    <x v="176"/>
    <x v="85"/>
    <x v="0"/>
  </r>
  <r>
    <x v="2"/>
    <s v="E0043 - Boulder Creek*Interface"/>
    <x v="42"/>
    <x v="1"/>
    <x v="177"/>
    <x v="1"/>
    <x v="0"/>
  </r>
  <r>
    <x v="3"/>
    <s v="E0043 - Boulder Creek*Sanitation"/>
    <x v="42"/>
    <x v="53"/>
    <x v="178"/>
    <x v="86"/>
    <x v="0"/>
  </r>
  <r>
    <x v="4"/>
    <s v="E0043 - Boulder Creek*Water &amp; Sewer"/>
    <x v="42"/>
    <x v="71"/>
    <x v="179"/>
    <x v="87"/>
    <x v="0"/>
  </r>
  <r>
    <x v="0"/>
    <s v="E0044 - Lake Joy*Electric"/>
    <x v="43"/>
    <x v="10"/>
    <x v="180"/>
    <x v="12"/>
    <x v="0"/>
  </r>
  <r>
    <x v="2"/>
    <s v="E0044 - Lake Joy*Interface"/>
    <x v="43"/>
    <x v="1"/>
    <x v="181"/>
    <x v="1"/>
    <x v="0"/>
  </r>
  <r>
    <x v="3"/>
    <s v="E0044 - Lake Joy*Sanitation"/>
    <x v="43"/>
    <x v="11"/>
    <x v="182"/>
    <x v="13"/>
    <x v="0"/>
  </r>
  <r>
    <x v="4"/>
    <s v="E0044 - Lake Joy*Water &amp; Sewer"/>
    <x v="43"/>
    <x v="11"/>
    <x v="183"/>
    <x v="13"/>
    <x v="0"/>
  </r>
  <r>
    <x v="0"/>
    <s v="E0045 - Watson*Electric"/>
    <x v="44"/>
    <x v="10"/>
    <x v="184"/>
    <x v="12"/>
    <x v="0"/>
  </r>
  <r>
    <x v="2"/>
    <s v="E0045 - Watson*Interface"/>
    <x v="44"/>
    <x v="1"/>
    <x v="185"/>
    <x v="1"/>
    <x v="0"/>
  </r>
  <r>
    <x v="3"/>
    <s v="E0045 - Watson*Sanitation"/>
    <x v="44"/>
    <x v="11"/>
    <x v="186"/>
    <x v="13"/>
    <x v="0"/>
  </r>
  <r>
    <x v="4"/>
    <s v="E0045 - Watson*Water &amp; Sewer"/>
    <x v="44"/>
    <x v="11"/>
    <x v="187"/>
    <x v="13"/>
    <x v="0"/>
  </r>
  <r>
    <x v="0"/>
    <s v="E0046 - Overland Park*Electric"/>
    <x v="45"/>
    <x v="49"/>
    <x v="188"/>
    <x v="56"/>
    <x v="0"/>
  </r>
  <r>
    <x v="2"/>
    <s v="E0046 - Overland Park*Interface"/>
    <x v="45"/>
    <x v="1"/>
    <x v="189"/>
    <x v="1"/>
    <x v="0"/>
  </r>
  <r>
    <x v="3"/>
    <s v="E0046 - Overland Park*Sanitation"/>
    <x v="45"/>
    <x v="53"/>
    <x v="190"/>
    <x v="88"/>
    <x v="0"/>
  </r>
  <r>
    <x v="4"/>
    <s v="E0046 - Overland Park*Water &amp; Sewer"/>
    <x v="45"/>
    <x v="72"/>
    <x v="191"/>
    <x v="89"/>
    <x v="0"/>
  </r>
  <r>
    <x v="6"/>
    <s v="E0046 - Overland Park*Water &amp; Sewer 2"/>
    <x v="45"/>
    <x v="73"/>
    <x v="192"/>
    <x v="90"/>
    <x v="0"/>
  </r>
  <r>
    <x v="0"/>
    <s v="E0047 - Falcon Landing*Electric"/>
    <x v="46"/>
    <x v="74"/>
    <x v="193"/>
    <x v="91"/>
    <x v="0"/>
  </r>
  <r>
    <x v="2"/>
    <s v="E0047 - Falcon Landing*Interface"/>
    <x v="46"/>
    <x v="1"/>
    <x v="194"/>
    <x v="1"/>
    <x v="0"/>
  </r>
  <r>
    <x v="3"/>
    <s v="E0047 - Falcon Landing*Sanitation"/>
    <x v="46"/>
    <x v="75"/>
    <x v="195"/>
    <x v="92"/>
    <x v="0"/>
  </r>
  <r>
    <x v="4"/>
    <s v="E0047 - Falcon Landing*Water &amp; Sewer"/>
    <x v="46"/>
    <x v="76"/>
    <x v="196"/>
    <x v="93"/>
    <x v="0"/>
  </r>
  <r>
    <x v="6"/>
    <s v="E0047 - Falcon Landing*Water &amp; Sewer 2"/>
    <x v="46"/>
    <x v="76"/>
    <x v="197"/>
    <x v="93"/>
    <x v="0"/>
  </r>
  <r>
    <x v="0"/>
    <s v="E0048 - Peake*Electric"/>
    <x v="47"/>
    <x v="0"/>
    <x v="198"/>
    <x v="0"/>
    <x v="0"/>
  </r>
  <r>
    <x v="1"/>
    <s v="E0048 - Peake*Electric 2"/>
    <x v="47"/>
    <x v="0"/>
    <x v="199"/>
    <x v="0"/>
    <x v="0"/>
  </r>
  <r>
    <x v="2"/>
    <s v="E0048 - Peake*Interface"/>
    <x v="47"/>
    <x v="1"/>
    <x v="200"/>
    <x v="1"/>
    <x v="0"/>
  </r>
  <r>
    <x v="3"/>
    <s v="E0048 - Peake*Sanitation"/>
    <x v="47"/>
    <x v="53"/>
    <x v="201"/>
    <x v="62"/>
    <x v="0"/>
  </r>
  <r>
    <x v="4"/>
    <s v="E0048 - Peake*Water &amp; Sewer"/>
    <x v="47"/>
    <x v="77"/>
    <x v="202"/>
    <x v="94"/>
    <x v="0"/>
  </r>
  <r>
    <x v="0"/>
    <s v="E0049 - Prairie Village*Electric"/>
    <x v="48"/>
    <x v="49"/>
    <x v="203"/>
    <x v="56"/>
    <x v="0"/>
  </r>
  <r>
    <x v="2"/>
    <s v="E0049 - Prairie Village*Interface"/>
    <x v="48"/>
    <x v="1"/>
    <x v="204"/>
    <x v="1"/>
    <x v="0"/>
  </r>
  <r>
    <x v="3"/>
    <s v="E0049 - Prairie Village*Sanitation"/>
    <x v="48"/>
    <x v="53"/>
    <x v="205"/>
    <x v="88"/>
    <x v="0"/>
  </r>
  <r>
    <x v="4"/>
    <s v="E0049 - Prairie Village*Water &amp; Sewer"/>
    <x v="48"/>
    <x v="72"/>
    <x v="206"/>
    <x v="89"/>
    <x v="0"/>
  </r>
  <r>
    <x v="6"/>
    <s v="E0049 - Prairie Village*Water &amp; Sewer 2"/>
    <x v="48"/>
    <x v="73"/>
    <x v="207"/>
    <x v="90"/>
    <x v="0"/>
  </r>
  <r>
    <x v="0"/>
    <s v="E0050 - Douglas*Electric"/>
    <x v="49"/>
    <x v="78"/>
    <x v="208"/>
    <x v="95"/>
    <x v="0"/>
  </r>
  <r>
    <x v="2"/>
    <s v="E0050 - Douglas*Interface"/>
    <x v="49"/>
    <x v="1"/>
    <x v="209"/>
    <x v="1"/>
    <x v="0"/>
  </r>
  <r>
    <x v="3"/>
    <s v="E0050 - Douglas*Sanitation"/>
    <x v="49"/>
    <x v="78"/>
    <x v="208"/>
    <x v="95"/>
    <x v="0"/>
  </r>
  <r>
    <x v="4"/>
    <s v="E0050 - Douglas*Water &amp; Sewer"/>
    <x v="49"/>
    <x v="78"/>
    <x v="208"/>
    <x v="95"/>
    <x v="0"/>
  </r>
  <r>
    <x v="0"/>
    <s v="E0051 - Roswell / Holcomb*Electric"/>
    <x v="50"/>
    <x v="79"/>
    <x v="210"/>
    <x v="96"/>
    <x v="0"/>
  </r>
  <r>
    <x v="2"/>
    <s v="E0051 - Roswell / Holcomb*Interface"/>
    <x v="50"/>
    <x v="1"/>
    <x v="211"/>
    <x v="1"/>
    <x v="0"/>
  </r>
  <r>
    <x v="3"/>
    <s v="E0051 - Roswell / Holcomb*Sanitation"/>
    <x v="50"/>
    <x v="80"/>
    <x v="212"/>
    <x v="97"/>
    <x v="0"/>
  </r>
  <r>
    <x v="4"/>
    <s v="E0051 - Roswell / Holcomb*Water &amp; Sewer"/>
    <x v="50"/>
    <x v="81"/>
    <x v="213"/>
    <x v="98"/>
    <x v="0"/>
  </r>
  <r>
    <x v="0"/>
    <s v="E0052 - Oldsmar*Electric"/>
    <x v="51"/>
    <x v="61"/>
    <x v="214"/>
    <x v="71"/>
    <x v="0"/>
  </r>
  <r>
    <x v="2"/>
    <s v="E0052 - Oldsmar*Interface"/>
    <x v="51"/>
    <x v="1"/>
    <x v="215"/>
    <x v="1"/>
    <x v="0"/>
  </r>
  <r>
    <x v="3"/>
    <s v="E0052 - Oldsmar*Sanitation"/>
    <x v="51"/>
    <x v="82"/>
    <x v="216"/>
    <x v="99"/>
    <x v="0"/>
  </r>
  <r>
    <x v="4"/>
    <s v="E0052 - Oldsmar*Water &amp; Sewer"/>
    <x v="51"/>
    <x v="82"/>
    <x v="216"/>
    <x v="99"/>
    <x v="0"/>
  </r>
  <r>
    <x v="0"/>
    <s v="E0053 - Vivion*Electric"/>
    <x v="52"/>
    <x v="49"/>
    <x v="217"/>
    <x v="56"/>
    <x v="0"/>
  </r>
  <r>
    <x v="2"/>
    <s v="E0053 - Vivion*Interface"/>
    <x v="52"/>
    <x v="1"/>
    <x v="218"/>
    <x v="1"/>
    <x v="0"/>
  </r>
  <r>
    <x v="3"/>
    <s v="E0053 - Vivion*Sanitation"/>
    <x v="52"/>
    <x v="53"/>
    <x v="219"/>
    <x v="88"/>
    <x v="0"/>
  </r>
  <r>
    <x v="4"/>
    <s v="E0053 - Vivion*Water &amp; Sewer"/>
    <x v="52"/>
    <x v="83"/>
    <x v="220"/>
    <x v="100"/>
    <x v="0"/>
  </r>
  <r>
    <x v="0"/>
    <s v="E0054 - Canton*Electric"/>
    <x v="53"/>
    <x v="0"/>
    <x v="221"/>
    <x v="0"/>
    <x v="0"/>
  </r>
  <r>
    <x v="1"/>
    <s v="E0054 - Canton*Electric 2"/>
    <x v="53"/>
    <x v="0"/>
    <x v="222"/>
    <x v="0"/>
    <x v="0"/>
  </r>
  <r>
    <x v="2"/>
    <s v="E0054 - Canton*Interface"/>
    <x v="53"/>
    <x v="1"/>
    <x v="223"/>
    <x v="1"/>
    <x v="0"/>
  </r>
  <r>
    <x v="3"/>
    <s v="E0054 - Canton*Sanitation"/>
    <x v="53"/>
    <x v="53"/>
    <x v="224"/>
    <x v="62"/>
    <x v="0"/>
  </r>
  <r>
    <x v="4"/>
    <s v="E0054 - Canton*Water &amp; Sewer"/>
    <x v="53"/>
    <x v="60"/>
    <x v="225"/>
    <x v="70"/>
    <x v="0"/>
  </r>
  <r>
    <x v="6"/>
    <s v="E0054 - Canton*Water &amp; Sewer 2"/>
    <x v="53"/>
    <x v="60"/>
    <x v="226"/>
    <x v="70"/>
    <x v="0"/>
  </r>
  <r>
    <x v="0"/>
    <s v="E0055 - Gillespie*Electric"/>
    <x v="54"/>
    <x v="84"/>
    <x v="227"/>
    <x v="101"/>
    <x v="0"/>
  </r>
  <r>
    <x v="2"/>
    <s v="E0055 - Gillespie*Interface"/>
    <x v="54"/>
    <x v="1"/>
    <x v="228"/>
    <x v="1"/>
    <x v="0"/>
  </r>
  <r>
    <x v="3"/>
    <s v="E0055 - Gillespie*Sanitation"/>
    <x v="54"/>
    <x v="53"/>
    <x v="229"/>
    <x v="62"/>
    <x v="0"/>
  </r>
  <r>
    <x v="4"/>
    <s v="E0055 - Gillespie*Water &amp; Sewer"/>
    <x v="54"/>
    <x v="84"/>
    <x v="227"/>
    <x v="101"/>
    <x v="0"/>
  </r>
  <r>
    <x v="0"/>
    <s v="E0056 - Matthews Orangeburg*Electric"/>
    <x v="55"/>
    <x v="85"/>
    <x v="230"/>
    <x v="102"/>
    <x v="0"/>
  </r>
  <r>
    <x v="2"/>
    <s v="E0056 - Matthews Orangeburg*Interface"/>
    <x v="55"/>
    <x v="1"/>
    <x v="231"/>
    <x v="1"/>
    <x v="0"/>
  </r>
  <r>
    <x v="3"/>
    <s v="E0056 - Matthews Orangeburg*Sanitation"/>
    <x v="55"/>
    <x v="86"/>
    <x v="51"/>
    <x v="103"/>
    <x v="0"/>
  </r>
  <r>
    <x v="4"/>
    <s v="E0056 - Matthews Orangeburg*Water &amp; Sewer"/>
    <x v="55"/>
    <x v="85"/>
    <x v="232"/>
    <x v="102"/>
    <x v="0"/>
  </r>
  <r>
    <x v="0"/>
    <s v="E0057 - Ocean Springs*Electric"/>
    <x v="56"/>
    <x v="87"/>
    <x v="233"/>
    <x v="104"/>
    <x v="0"/>
  </r>
  <r>
    <x v="2"/>
    <s v="E0057 - Ocean Springs*Interface"/>
    <x v="56"/>
    <x v="1"/>
    <x v="234"/>
    <x v="1"/>
    <x v="0"/>
  </r>
  <r>
    <x v="3"/>
    <s v="E0057 - Ocean Springs*Sanitation"/>
    <x v="56"/>
    <x v="53"/>
    <x v="235"/>
    <x v="78"/>
    <x v="0"/>
  </r>
  <r>
    <x v="4"/>
    <s v="E0057 - Ocean Springs*Water &amp; Sewer"/>
    <x v="56"/>
    <x v="88"/>
    <x v="236"/>
    <x v="105"/>
    <x v="0"/>
  </r>
  <r>
    <x v="6"/>
    <s v="E0057 - Ocean Springs*Water &amp; Sewer 2"/>
    <x v="56"/>
    <x v="88"/>
    <x v="237"/>
    <x v="105"/>
    <x v="0"/>
  </r>
  <r>
    <x v="0"/>
    <s v="E0058 - Lanier / Friendship*Electric"/>
    <x v="57"/>
    <x v="0"/>
    <x v="238"/>
    <x v="106"/>
    <x v="0"/>
  </r>
  <r>
    <x v="2"/>
    <s v="E0058 - Lanier / Friendship*Interface"/>
    <x v="57"/>
    <x v="1"/>
    <x v="239"/>
    <x v="1"/>
    <x v="0"/>
  </r>
  <r>
    <x v="3"/>
    <s v="E0058 - Lanier / Friendship*Sanitation"/>
    <x v="57"/>
    <x v="89"/>
    <x v="240"/>
    <x v="107"/>
    <x v="0"/>
  </r>
  <r>
    <x v="4"/>
    <s v="E0058 - Lanier / Friendship*Water &amp; Sewer"/>
    <x v="57"/>
    <x v="89"/>
    <x v="240"/>
    <x v="107"/>
    <x v="0"/>
  </r>
  <r>
    <x v="6"/>
    <s v="E0058 - Lanier / Friendship*Water &amp; Sewer 2"/>
    <x v="57"/>
    <x v="90"/>
    <x v="241"/>
    <x v="108"/>
    <x v="0"/>
  </r>
  <r>
    <x v="0"/>
    <s v="E0059 - Albemarle*Electric"/>
    <x v="58"/>
    <x v="91"/>
    <x v="242"/>
    <x v="109"/>
    <x v="0"/>
  </r>
  <r>
    <x v="2"/>
    <s v="E0059 - Albemarle*Interface"/>
    <x v="58"/>
    <x v="1"/>
    <x v="243"/>
    <x v="1"/>
    <x v="0"/>
  </r>
  <r>
    <x v="3"/>
    <s v="E0059 - Albemarle*Sanitation"/>
    <x v="58"/>
    <x v="53"/>
    <x v="244"/>
    <x v="62"/>
    <x v="0"/>
  </r>
  <r>
    <x v="4"/>
    <s v="E0059 - Albemarle*Water &amp; Sewer"/>
    <x v="58"/>
    <x v="91"/>
    <x v="242"/>
    <x v="109"/>
    <x v="0"/>
  </r>
  <r>
    <x v="0"/>
    <s v="E0060 - Guntersville*Electric"/>
    <x v="59"/>
    <x v="92"/>
    <x v="245"/>
    <x v="110"/>
    <x v="0"/>
  </r>
  <r>
    <x v="2"/>
    <s v="E0060 - Guntersville*Interface"/>
    <x v="59"/>
    <x v="1"/>
    <x v="246"/>
    <x v="1"/>
    <x v="0"/>
  </r>
  <r>
    <x v="3"/>
    <s v="E0060 - Guntersville*Sanitation"/>
    <x v="59"/>
    <x v="93"/>
    <x v="247"/>
    <x v="111"/>
    <x v="0"/>
  </r>
  <r>
    <x v="7"/>
    <s v="E0060 - Guntersville*Sanitation 2"/>
    <x v="59"/>
    <x v="21"/>
    <x v="248"/>
    <x v="112"/>
    <x v="0"/>
  </r>
  <r>
    <x v="4"/>
    <s v="E0060 - Guntersville*Water &amp; Sewer"/>
    <x v="59"/>
    <x v="93"/>
    <x v="247"/>
    <x v="111"/>
    <x v="0"/>
  </r>
  <r>
    <x v="0"/>
    <s v="E0061 - Blue Springs*Electric"/>
    <x v="60"/>
    <x v="49"/>
    <x v="249"/>
    <x v="56"/>
    <x v="0"/>
  </r>
  <r>
    <x v="2"/>
    <s v="E0061 - Blue Springs*Interface"/>
    <x v="60"/>
    <x v="1"/>
    <x v="250"/>
    <x v="1"/>
    <x v="0"/>
  </r>
  <r>
    <x v="3"/>
    <s v="E0061 - Blue Springs*Sanitation"/>
    <x v="60"/>
    <x v="53"/>
    <x v="251"/>
    <x v="88"/>
    <x v="0"/>
  </r>
  <r>
    <x v="4"/>
    <s v="E0061 - Blue Springs*Water &amp; Sewer"/>
    <x v="60"/>
    <x v="94"/>
    <x v="252"/>
    <x v="113"/>
    <x v="0"/>
  </r>
  <r>
    <x v="0"/>
    <s v="E0062 - Speedway*Electric"/>
    <x v="61"/>
    <x v="95"/>
    <x v="253"/>
    <x v="114"/>
    <x v="0"/>
  </r>
  <r>
    <x v="2"/>
    <s v="E0062 - Speedway*Interface"/>
    <x v="61"/>
    <x v="1"/>
    <x v="254"/>
    <x v="1"/>
    <x v="0"/>
  </r>
  <r>
    <x v="3"/>
    <s v="E0062 - Speedway*Sanitation"/>
    <x v="61"/>
    <x v="53"/>
    <x v="255"/>
    <x v="88"/>
    <x v="0"/>
  </r>
  <r>
    <x v="4"/>
    <s v="E0062 - Speedway*Water &amp; Sewer"/>
    <x v="61"/>
    <x v="95"/>
    <x v="253"/>
    <x v="114"/>
    <x v="0"/>
  </r>
  <r>
    <x v="0"/>
    <s v="E0063 - Rapid City*Electric"/>
    <x v="62"/>
    <x v="96"/>
    <x v="256"/>
    <x v="115"/>
    <x v="0"/>
  </r>
  <r>
    <x v="2"/>
    <s v="E0063 - Rapid City*Interface"/>
    <x v="62"/>
    <x v="1"/>
    <x v="257"/>
    <x v="1"/>
    <x v="0"/>
  </r>
  <r>
    <x v="3"/>
    <s v="E0063 - Rapid City*Sanitation"/>
    <x v="62"/>
    <x v="97"/>
    <x v="258"/>
    <x v="48"/>
    <x v="0"/>
  </r>
  <r>
    <x v="4"/>
    <s v="E0063 - Rapid City*Water &amp; Sewer"/>
    <x v="62"/>
    <x v="98"/>
    <x v="259"/>
    <x v="116"/>
    <x v="0"/>
  </r>
  <r>
    <x v="6"/>
    <s v="E0063 - Rapid City*Water &amp; Sewer 2"/>
    <x v="62"/>
    <x v="98"/>
    <x v="260"/>
    <x v="116"/>
    <x v="0"/>
  </r>
  <r>
    <x v="0"/>
    <s v="E0064 - Salem*Electric"/>
    <x v="63"/>
    <x v="99"/>
    <x v="261"/>
    <x v="117"/>
    <x v="0"/>
  </r>
  <r>
    <x v="2"/>
    <s v="E0064 - Salem*Interface"/>
    <x v="63"/>
    <x v="1"/>
    <x v="262"/>
    <x v="1"/>
    <x v="0"/>
  </r>
  <r>
    <x v="3"/>
    <s v="E0064 - Salem*Sanitation"/>
    <x v="63"/>
    <x v="53"/>
    <x v="263"/>
    <x v="62"/>
    <x v="0"/>
  </r>
  <r>
    <x v="4"/>
    <s v="E0064 - Salem*Water &amp; Sewer"/>
    <x v="63"/>
    <x v="100"/>
    <x v="264"/>
    <x v="118"/>
    <x v="0"/>
  </r>
  <r>
    <x v="0"/>
    <s v="E0065 - Foley*Electric"/>
    <x v="64"/>
    <x v="101"/>
    <x v="265"/>
    <x v="119"/>
    <x v="0"/>
  </r>
  <r>
    <x v="2"/>
    <s v="E0065 - Foley*Interface"/>
    <x v="64"/>
    <x v="1"/>
    <x v="266"/>
    <x v="1"/>
    <x v="0"/>
  </r>
  <r>
    <x v="3"/>
    <s v="E0065 - Foley*Sanitation"/>
    <x v="64"/>
    <x v="102"/>
    <x v="267"/>
    <x v="120"/>
    <x v="0"/>
  </r>
  <r>
    <x v="4"/>
    <s v="E0065 - Foley*Water &amp; Sewer"/>
    <x v="64"/>
    <x v="103"/>
    <x v="268"/>
    <x v="121"/>
    <x v="0"/>
  </r>
  <r>
    <x v="0"/>
    <s v="E0066 - Wesley Chapel*Electric"/>
    <x v="65"/>
    <x v="104"/>
    <x v="269"/>
    <x v="122"/>
    <x v="0"/>
  </r>
  <r>
    <x v="2"/>
    <s v="E0066 - Wesley Chapel*Interface"/>
    <x v="65"/>
    <x v="1"/>
    <x v="270"/>
    <x v="1"/>
    <x v="0"/>
  </r>
  <r>
    <x v="3"/>
    <s v="E0066 - Wesley Chapel*Sanitation"/>
    <x v="65"/>
    <x v="53"/>
    <x v="271"/>
    <x v="123"/>
    <x v="0"/>
  </r>
  <r>
    <x v="4"/>
    <s v="E0066 - Wesley Chapel*Water &amp; Sewer"/>
    <x v="65"/>
    <x v="105"/>
    <x v="272"/>
    <x v="124"/>
    <x v="0"/>
  </r>
  <r>
    <x v="6"/>
    <s v="E0066 - Wesley Chapel*Water &amp; Sewer 2"/>
    <x v="65"/>
    <x v="105"/>
    <x v="273"/>
    <x v="124"/>
    <x v="0"/>
  </r>
  <r>
    <x v="0"/>
    <s v="E0067 - Mission*Electric"/>
    <x v="66"/>
    <x v="49"/>
    <x v="274"/>
    <x v="56"/>
    <x v="0"/>
  </r>
  <r>
    <x v="2"/>
    <s v="E0067 - Mission*Interface"/>
    <x v="66"/>
    <x v="1"/>
    <x v="275"/>
    <x v="1"/>
    <x v="0"/>
  </r>
  <r>
    <x v="3"/>
    <s v="E0067 - Mission*Sanitation"/>
    <x v="66"/>
    <x v="53"/>
    <x v="276"/>
    <x v="88"/>
    <x v="0"/>
  </r>
  <r>
    <x v="4"/>
    <s v="E0067 - Mission*Water &amp; Sewer"/>
    <x v="66"/>
    <x v="72"/>
    <x v="277"/>
    <x v="89"/>
    <x v="0"/>
  </r>
  <r>
    <x v="6"/>
    <s v="E0067 - Mission*Water &amp; Sewer 2"/>
    <x v="66"/>
    <x v="73"/>
    <x v="278"/>
    <x v="90"/>
    <x v="0"/>
  </r>
  <r>
    <x v="0"/>
    <s v="E0068 - Nacogdoches*Electric"/>
    <x v="67"/>
    <x v="74"/>
    <x v="279"/>
    <x v="91"/>
    <x v="0"/>
  </r>
  <r>
    <x v="2"/>
    <s v="E0068 - Nacogdoches*Interface"/>
    <x v="67"/>
    <x v="1"/>
    <x v="280"/>
    <x v="1"/>
    <x v="0"/>
  </r>
  <r>
    <x v="3"/>
    <s v="E0068 - Nacogdoches*Sanitation"/>
    <x v="67"/>
    <x v="106"/>
    <x v="281"/>
    <x v="125"/>
    <x v="0"/>
  </r>
  <r>
    <x v="4"/>
    <s v="E0068 - Nacogdoches*Water &amp; Sewer"/>
    <x v="67"/>
    <x v="106"/>
    <x v="282"/>
    <x v="125"/>
    <x v="0"/>
  </r>
  <r>
    <x v="0"/>
    <s v="E0069 - Gloucester*Electric"/>
    <x v="68"/>
    <x v="107"/>
    <x v="283"/>
    <x v="126"/>
    <x v="0"/>
  </r>
  <r>
    <x v="2"/>
    <s v="E0069 - Gloucester*Interface"/>
    <x v="68"/>
    <x v="1"/>
    <x v="284"/>
    <x v="1"/>
    <x v="0"/>
  </r>
  <r>
    <x v="3"/>
    <s v="E0069 - Gloucester*Sanitation"/>
    <x v="68"/>
    <x v="53"/>
    <x v="285"/>
    <x v="127"/>
    <x v="0"/>
  </r>
  <r>
    <x v="4"/>
    <s v="E0069 - Gloucester*Water &amp; Sewer"/>
    <x v="68"/>
    <x v="108"/>
    <x v="286"/>
    <x v="128"/>
    <x v="0"/>
  </r>
  <r>
    <x v="6"/>
    <s v="E0069 - Gloucester*Water &amp; Sewer 2"/>
    <x v="68"/>
    <x v="108"/>
    <x v="287"/>
    <x v="128"/>
    <x v="0"/>
  </r>
  <r>
    <x v="8"/>
    <s v="E0069 - Gloucester*Water &amp; Sewer 3"/>
    <x v="68"/>
    <x v="109"/>
    <x v="288"/>
    <x v="129"/>
    <x v="0"/>
  </r>
  <r>
    <x v="9"/>
    <s v="E0069 - Gloucester*Water &amp; Sewer 4"/>
    <x v="68"/>
    <x v="109"/>
    <x v="289"/>
    <x v="129"/>
    <x v="0"/>
  </r>
  <r>
    <x v="0"/>
    <s v="E0070 - Baytown*Electric"/>
    <x v="69"/>
    <x v="74"/>
    <x v="290"/>
    <x v="91"/>
    <x v="0"/>
  </r>
  <r>
    <x v="2"/>
    <s v="E0070 - Baytown*Interface"/>
    <x v="69"/>
    <x v="1"/>
    <x v="291"/>
    <x v="1"/>
    <x v="0"/>
  </r>
  <r>
    <x v="3"/>
    <s v="E0070 - Baytown*Sanitation"/>
    <x v="69"/>
    <x v="110"/>
    <x v="292"/>
    <x v="130"/>
    <x v="0"/>
  </r>
  <r>
    <x v="4"/>
    <s v="E0070 - Baytown*Water &amp; Sewer"/>
    <x v="69"/>
    <x v="111"/>
    <x v="293"/>
    <x v="131"/>
    <x v="0"/>
  </r>
  <r>
    <x v="0"/>
    <s v="E0071 - S Marietta Pkwy / Square*Electric"/>
    <x v="70"/>
    <x v="58"/>
    <x v="294"/>
    <x v="68"/>
    <x v="0"/>
  </r>
  <r>
    <x v="2"/>
    <s v="E0071 - S Marietta Pkwy / Square*Interface"/>
    <x v="70"/>
    <x v="1"/>
    <x v="295"/>
    <x v="1"/>
    <x v="0"/>
  </r>
  <r>
    <x v="3"/>
    <s v="E0071 - S Marietta Pkwy / Square*Sanitation"/>
    <x v="70"/>
    <x v="53"/>
    <x v="296"/>
    <x v="62"/>
    <x v="0"/>
  </r>
  <r>
    <x v="4"/>
    <s v="E0071 - S Marietta Pkwy / Square*Water &amp; Sewer"/>
    <x v="70"/>
    <x v="58"/>
    <x v="294"/>
    <x v="68"/>
    <x v="0"/>
  </r>
  <r>
    <x v="0"/>
    <s v="E0072 - Williamsburg*Electric"/>
    <x v="71"/>
    <x v="107"/>
    <x v="297"/>
    <x v="126"/>
    <x v="0"/>
  </r>
  <r>
    <x v="2"/>
    <s v="E0072 - Williamsburg*Interface"/>
    <x v="71"/>
    <x v="1"/>
    <x v="298"/>
    <x v="1"/>
    <x v="0"/>
  </r>
  <r>
    <x v="3"/>
    <s v="E0072 - Williamsburg*Sanitation"/>
    <x v="71"/>
    <x v="53"/>
    <x v="299"/>
    <x v="127"/>
    <x v="0"/>
  </r>
  <r>
    <x v="4"/>
    <s v="E0072 - Williamsburg*Water &amp; Sewer"/>
    <x v="71"/>
    <x v="109"/>
    <x v="300"/>
    <x v="132"/>
    <x v="0"/>
  </r>
  <r>
    <x v="6"/>
    <s v="E0072 - Williamsburg*Water &amp; Sewer 2"/>
    <x v="71"/>
    <x v="112"/>
    <x v="301"/>
    <x v="133"/>
    <x v="0"/>
  </r>
  <r>
    <x v="8"/>
    <s v="E0072 - Williamsburg*Water &amp; Sewer 3"/>
    <x v="71"/>
    <x v="113"/>
    <x v="302"/>
    <x v="134"/>
    <x v="0"/>
  </r>
  <r>
    <x v="9"/>
    <s v="E0072 - Williamsburg*Water &amp; Sewer 4"/>
    <x v="71"/>
    <x v="113"/>
    <x v="303"/>
    <x v="135"/>
    <x v="0"/>
  </r>
  <r>
    <x v="0"/>
    <s v="E0073 - Bellevue NE*Electric"/>
    <x v="72"/>
    <x v="114"/>
    <x v="304"/>
    <x v="136"/>
    <x v="0"/>
  </r>
  <r>
    <x v="2"/>
    <s v="E0073 - Bellevue NE*Interface"/>
    <x v="72"/>
    <x v="1"/>
    <x v="305"/>
    <x v="1"/>
    <x v="0"/>
  </r>
  <r>
    <x v="3"/>
    <s v="E0073 - Bellevue NE*Sanitation"/>
    <x v="72"/>
    <x v="115"/>
    <x v="306"/>
    <x v="137"/>
    <x v="0"/>
  </r>
  <r>
    <x v="4"/>
    <s v="E0073 - Bellevue NE*Water &amp; Sewer"/>
    <x v="72"/>
    <x v="116"/>
    <x v="307"/>
    <x v="138"/>
    <x v="0"/>
  </r>
  <r>
    <x v="0"/>
    <s v="E0074 - Coralville*Electric"/>
    <x v="73"/>
    <x v="117"/>
    <x v="308"/>
    <x v="139"/>
    <x v="0"/>
  </r>
  <r>
    <x v="2"/>
    <s v="E0074 - Coralville*Interface"/>
    <x v="73"/>
    <x v="1"/>
    <x v="309"/>
    <x v="1"/>
    <x v="0"/>
  </r>
  <r>
    <x v="3"/>
    <s v="E0074 - Coralville*Sanitation"/>
    <x v="73"/>
    <x v="53"/>
    <x v="310"/>
    <x v="140"/>
    <x v="0"/>
  </r>
  <r>
    <x v="4"/>
    <s v="E0074 - Coralville*Water &amp; Sewer"/>
    <x v="73"/>
    <x v="118"/>
    <x v="311"/>
    <x v="141"/>
    <x v="0"/>
  </r>
  <r>
    <x v="0"/>
    <s v="E0075 - Chesapeake*Electric"/>
    <x v="74"/>
    <x v="107"/>
    <x v="312"/>
    <x v="126"/>
    <x v="0"/>
  </r>
  <r>
    <x v="2"/>
    <s v="E0075 - Chesapeake*Interface"/>
    <x v="74"/>
    <x v="1"/>
    <x v="313"/>
    <x v="1"/>
    <x v="0"/>
  </r>
  <r>
    <x v="3"/>
    <s v="E0075 - Chesapeake*Sanitation"/>
    <x v="74"/>
    <x v="53"/>
    <x v="314"/>
    <x v="127"/>
    <x v="0"/>
  </r>
  <r>
    <x v="4"/>
    <s v="E0075 - Chesapeake*Water &amp; Sewer"/>
    <x v="74"/>
    <x v="119"/>
    <x v="315"/>
    <x v="142"/>
    <x v="0"/>
  </r>
  <r>
    <x v="0"/>
    <s v="E0076 - Americus*Electric"/>
    <x v="75"/>
    <x v="0"/>
    <x v="316"/>
    <x v="0"/>
    <x v="0"/>
  </r>
  <r>
    <x v="2"/>
    <s v="E0076 - Americus*Interface"/>
    <x v="75"/>
    <x v="1"/>
    <x v="317"/>
    <x v="1"/>
    <x v="0"/>
  </r>
  <r>
    <x v="3"/>
    <s v="E0076 - Americus*Sanitation"/>
    <x v="75"/>
    <x v="120"/>
    <x v="318"/>
    <x v="143"/>
    <x v="0"/>
  </r>
  <r>
    <x v="4"/>
    <s v="E0076 - Americus*Water &amp; Sewer"/>
    <x v="75"/>
    <x v="120"/>
    <x v="318"/>
    <x v="143"/>
    <x v="0"/>
  </r>
  <r>
    <x v="0"/>
    <s v="E0077 - PCB Back Beach*Electric"/>
    <x v="76"/>
    <x v="65"/>
    <x v="319"/>
    <x v="77"/>
    <x v="0"/>
  </r>
  <r>
    <x v="2"/>
    <s v="E0077 - PCB Back Beach*Interface"/>
    <x v="76"/>
    <x v="1"/>
    <x v="320"/>
    <x v="1"/>
    <x v="0"/>
  </r>
  <r>
    <x v="3"/>
    <s v="E0077 - PCB Back Beach*Sanitation"/>
    <x v="76"/>
    <x v="121"/>
    <x v="321"/>
    <x v="144"/>
    <x v="0"/>
  </r>
  <r>
    <x v="4"/>
    <s v="E0077 - PCB Back Beach*Water &amp; Sewer"/>
    <x v="76"/>
    <x v="122"/>
    <x v="322"/>
    <x v="145"/>
    <x v="0"/>
  </r>
  <r>
    <x v="0"/>
    <s v="E0078 - Tyndall Pkwy*Electric"/>
    <x v="77"/>
    <x v="65"/>
    <x v="323"/>
    <x v="77"/>
    <x v="0"/>
  </r>
  <r>
    <x v="2"/>
    <s v="E0078 - Tyndall Pkwy*Interface"/>
    <x v="77"/>
    <x v="1"/>
    <x v="324"/>
    <x v="1"/>
    <x v="0"/>
  </r>
  <r>
    <x v="3"/>
    <s v="E0078 - Tyndall Pkwy*Sanitation"/>
    <x v="77"/>
    <x v="121"/>
    <x v="325"/>
    <x v="144"/>
    <x v="0"/>
  </r>
  <r>
    <x v="4"/>
    <s v="E0078 - Tyndall Pkwy*Water &amp; Sewer"/>
    <x v="77"/>
    <x v="123"/>
    <x v="326"/>
    <x v="146"/>
    <x v="0"/>
  </r>
  <r>
    <x v="0"/>
    <s v="E0079 - Cedar Falls*Electric"/>
    <x v="78"/>
    <x v="124"/>
    <x v="327"/>
    <x v="147"/>
    <x v="0"/>
  </r>
  <r>
    <x v="2"/>
    <s v="E0079 - Cedar Falls*Interface"/>
    <x v="78"/>
    <x v="1"/>
    <x v="328"/>
    <x v="1"/>
    <x v="0"/>
  </r>
  <r>
    <x v="3"/>
    <s v="E0079 - Cedar Falls*Sanitation"/>
    <x v="78"/>
    <x v="53"/>
    <x v="329"/>
    <x v="148"/>
    <x v="0"/>
  </r>
  <r>
    <x v="4"/>
    <s v="E0079 - Cedar Falls*Water &amp; Sewer"/>
    <x v="78"/>
    <x v="124"/>
    <x v="327"/>
    <x v="147"/>
    <x v="0"/>
  </r>
  <r>
    <x v="0"/>
    <s v="E0080 - Quaker Road*Electric"/>
    <x v="79"/>
    <x v="125"/>
    <x v="330"/>
    <x v="149"/>
    <x v="1"/>
  </r>
  <r>
    <x v="2"/>
    <s v="E0080 - Quaker Road*Interface"/>
    <x v="79"/>
    <x v="1"/>
    <x v="331"/>
    <x v="1"/>
    <x v="1"/>
  </r>
  <r>
    <x v="3"/>
    <s v="E0080 - Quaker Road*Sanitation"/>
    <x v="79"/>
    <x v="53"/>
    <x v="332"/>
    <x v="150"/>
    <x v="1"/>
  </r>
  <r>
    <x v="4"/>
    <s v="E0080 - Quaker Road*Water &amp; Sewer"/>
    <x v="79"/>
    <x v="126"/>
    <x v="333"/>
    <x v="151"/>
    <x v="1"/>
  </r>
  <r>
    <x v="6"/>
    <s v="E0080 - Quaker Road*Water &amp; Sewer 2"/>
    <x v="79"/>
    <x v="126"/>
    <x v="334"/>
    <x v="151"/>
    <x v="1"/>
  </r>
  <r>
    <x v="0"/>
    <s v="E0081 - South Glens Falls*Electric"/>
    <x v="80"/>
    <x v="125"/>
    <x v="335"/>
    <x v="152"/>
    <x v="0"/>
  </r>
  <r>
    <x v="2"/>
    <s v="E0081 - South Glens Falls*Interface"/>
    <x v="80"/>
    <x v="1"/>
    <x v="336"/>
    <x v="1"/>
    <x v="0"/>
  </r>
  <r>
    <x v="3"/>
    <s v="E0081 - South Glens Falls*Sanitation"/>
    <x v="80"/>
    <x v="127"/>
    <x v="337"/>
    <x v="153"/>
    <x v="0"/>
  </r>
  <r>
    <x v="4"/>
    <s v="E0081 - South Glens Falls*Water &amp; Sewer"/>
    <x v="80"/>
    <x v="128"/>
    <x v="338"/>
    <x v="154"/>
    <x v="0"/>
  </r>
  <r>
    <x v="0"/>
    <s v="E0082 - Ocala*Electric"/>
    <x v="81"/>
    <x v="129"/>
    <x v="339"/>
    <x v="155"/>
    <x v="0"/>
  </r>
  <r>
    <x v="2"/>
    <s v="E0082 - Ocala*Interface"/>
    <x v="81"/>
    <x v="1"/>
    <x v="340"/>
    <x v="1"/>
    <x v="0"/>
  </r>
  <r>
    <x v="3"/>
    <s v="E0082 - Ocala*Sanitation"/>
    <x v="81"/>
    <x v="129"/>
    <x v="341"/>
    <x v="155"/>
    <x v="0"/>
  </r>
  <r>
    <x v="4"/>
    <s v="E0082 - Ocala*Water &amp; Sewer"/>
    <x v="81"/>
    <x v="129"/>
    <x v="341"/>
    <x v="155"/>
    <x v="0"/>
  </r>
  <r>
    <x v="0"/>
    <s v="E0083 - Laurinburg*Electric"/>
    <x v="82"/>
    <x v="130"/>
    <x v="342"/>
    <x v="156"/>
    <x v="0"/>
  </r>
  <r>
    <x v="2"/>
    <s v="E0083 - Laurinburg*Interface"/>
    <x v="82"/>
    <x v="1"/>
    <x v="343"/>
    <x v="1"/>
    <x v="0"/>
  </r>
  <r>
    <x v="3"/>
    <s v="E0083 - Laurinburg*Sanitation"/>
    <x v="82"/>
    <x v="130"/>
    <x v="342"/>
    <x v="156"/>
    <x v="0"/>
  </r>
  <r>
    <x v="4"/>
    <s v="E0083 - Laurinburg*Water &amp; Sewer"/>
    <x v="82"/>
    <x v="130"/>
    <x v="342"/>
    <x v="156"/>
    <x v="0"/>
  </r>
  <r>
    <x v="0"/>
    <s v="E0084 - Omaha 120*Electric"/>
    <x v="83"/>
    <x v="114"/>
    <x v="344"/>
    <x v="136"/>
    <x v="0"/>
  </r>
  <r>
    <x v="2"/>
    <s v="E0084 - Omaha 120*Interface"/>
    <x v="83"/>
    <x v="1"/>
    <x v="345"/>
    <x v="1"/>
    <x v="0"/>
  </r>
  <r>
    <x v="3"/>
    <s v="E0084 - Omaha 120*Sanitation"/>
    <x v="83"/>
    <x v="53"/>
    <x v="346"/>
    <x v="157"/>
    <x v="0"/>
  </r>
  <r>
    <x v="4"/>
    <s v="E0084 - Omaha 120*Water &amp; Sewer"/>
    <x v="83"/>
    <x v="116"/>
    <x v="347"/>
    <x v="138"/>
    <x v="0"/>
  </r>
  <r>
    <x v="0"/>
    <s v="E0085 - Victoria*Electric"/>
    <x v="84"/>
    <x v="74"/>
    <x v="348"/>
    <x v="91"/>
    <x v="0"/>
  </r>
  <r>
    <x v="2"/>
    <s v="E0085 - Victoria*Interface"/>
    <x v="84"/>
    <x v="1"/>
    <x v="349"/>
    <x v="1"/>
    <x v="0"/>
  </r>
  <r>
    <x v="3"/>
    <s v="E0085 - Victoria*Sanitation"/>
    <x v="84"/>
    <x v="53"/>
    <x v="350"/>
    <x v="86"/>
    <x v="0"/>
  </r>
  <r>
    <x v="4"/>
    <s v="E0085 - Victoria*Water &amp; Sewer"/>
    <x v="84"/>
    <x v="131"/>
    <x v="351"/>
    <x v="158"/>
    <x v="0"/>
  </r>
  <r>
    <x v="0"/>
    <s v="E0086 - Palestine*Electric"/>
    <x v="85"/>
    <x v="74"/>
    <x v="348"/>
    <x v="91"/>
    <x v="0"/>
  </r>
  <r>
    <x v="2"/>
    <s v="E0086 - Palestine*Interface"/>
    <x v="85"/>
    <x v="1"/>
    <x v="352"/>
    <x v="1"/>
    <x v="0"/>
  </r>
  <r>
    <x v="3"/>
    <s v="E0086 - Palestine*Sanitation"/>
    <x v="85"/>
    <x v="132"/>
    <x v="353"/>
    <x v="159"/>
    <x v="0"/>
  </r>
  <r>
    <x v="4"/>
    <s v="E0086 - Palestine*Water &amp; Sewer"/>
    <x v="85"/>
    <x v="132"/>
    <x v="353"/>
    <x v="159"/>
    <x v="0"/>
  </r>
  <r>
    <x v="0"/>
    <s v="E0087 - Grand Forks*Electric"/>
    <x v="86"/>
    <x v="133"/>
    <x v="354"/>
    <x v="160"/>
    <x v="0"/>
  </r>
  <r>
    <x v="2"/>
    <s v="E0087 - Grand Forks*Interface"/>
    <x v="86"/>
    <x v="1"/>
    <x v="355"/>
    <x v="1"/>
    <x v="0"/>
  </r>
  <r>
    <x v="3"/>
    <s v="E0087 - Grand Forks*Sanitation"/>
    <x v="86"/>
    <x v="134"/>
    <x v="356"/>
    <x v="161"/>
    <x v="0"/>
  </r>
  <r>
    <x v="4"/>
    <s v="E0087 - Grand Forks*Water &amp; Sewer"/>
    <x v="86"/>
    <x v="134"/>
    <x v="356"/>
    <x v="161"/>
    <x v="0"/>
  </r>
  <r>
    <x v="6"/>
    <s v="E0087 - Grand Forks*Water &amp; Sewer 2"/>
    <x v="86"/>
    <x v="134"/>
    <x v="357"/>
    <x v="161"/>
    <x v="0"/>
  </r>
  <r>
    <x v="0"/>
    <s v="E0088 - Fargo*Electric"/>
    <x v="87"/>
    <x v="133"/>
    <x v="358"/>
    <x v="160"/>
    <x v="0"/>
  </r>
  <r>
    <x v="2"/>
    <s v="E0088 - Fargo*Interface"/>
    <x v="87"/>
    <x v="1"/>
    <x v="359"/>
    <x v="1"/>
    <x v="0"/>
  </r>
  <r>
    <x v="3"/>
    <s v="E0088 - Fargo*Sanitation"/>
    <x v="87"/>
    <x v="53"/>
    <x v="360"/>
    <x v="148"/>
    <x v="0"/>
  </r>
  <r>
    <x v="4"/>
    <s v="E0088 - Fargo*Water &amp; Sewer"/>
    <x v="87"/>
    <x v="135"/>
    <x v="361"/>
    <x v="162"/>
    <x v="0"/>
  </r>
  <r>
    <x v="0"/>
    <s v="E0089 - Omaha 88*Electric"/>
    <x v="88"/>
    <x v="114"/>
    <x v="344"/>
    <x v="136"/>
    <x v="0"/>
  </r>
  <r>
    <x v="2"/>
    <s v="E0089 - Omaha 88*Interface"/>
    <x v="88"/>
    <x v="1"/>
    <x v="362"/>
    <x v="1"/>
    <x v="0"/>
  </r>
  <r>
    <x v="3"/>
    <s v="E0089 - Omaha 88*Sanitation"/>
    <x v="88"/>
    <x v="53"/>
    <x v="363"/>
    <x v="157"/>
    <x v="0"/>
  </r>
  <r>
    <x v="4"/>
    <s v="E0089 - Omaha 88*Water &amp; Sewer"/>
    <x v="88"/>
    <x v="116"/>
    <x v="364"/>
    <x v="138"/>
    <x v="0"/>
  </r>
  <r>
    <x v="0"/>
    <s v="E0090 - Minot*Electric"/>
    <x v="89"/>
    <x v="133"/>
    <x v="365"/>
    <x v="160"/>
    <x v="0"/>
  </r>
  <r>
    <x v="2"/>
    <s v="E0090 - Minot*Interface"/>
    <x v="89"/>
    <x v="1"/>
    <x v="366"/>
    <x v="1"/>
    <x v="0"/>
  </r>
  <r>
    <x v="3"/>
    <s v="E0090 - Minot*Sanitation"/>
    <x v="89"/>
    <x v="53"/>
    <x v="367"/>
    <x v="148"/>
    <x v="0"/>
  </r>
  <r>
    <x v="4"/>
    <s v="E0090 - Minot*Water &amp; Sewer"/>
    <x v="89"/>
    <x v="136"/>
    <x v="368"/>
    <x v="163"/>
    <x v="0"/>
  </r>
  <r>
    <x v="0"/>
    <s v="E0091 - Maplewood*Electric"/>
    <x v="90"/>
    <x v="133"/>
    <x v="369"/>
    <x v="160"/>
    <x v="0"/>
  </r>
  <r>
    <x v="1"/>
    <s v="E0091 - Maplewood*Electric 2"/>
    <x v="90"/>
    <x v="133"/>
    <x v="370"/>
    <x v="160"/>
    <x v="0"/>
  </r>
  <r>
    <x v="2"/>
    <s v="E0091 - Maplewood*Interface"/>
    <x v="90"/>
    <x v="1"/>
    <x v="371"/>
    <x v="1"/>
    <x v="0"/>
  </r>
  <r>
    <x v="3"/>
    <s v="E0091 - Maplewood*Sanitation"/>
    <x v="90"/>
    <x v="21"/>
    <x v="372"/>
    <x v="164"/>
    <x v="0"/>
  </r>
  <r>
    <x v="4"/>
    <s v="E0091 - Maplewood*Water &amp; Sewer"/>
    <x v="90"/>
    <x v="137"/>
    <x v="373"/>
    <x v="165"/>
    <x v="0"/>
  </r>
  <r>
    <x v="0"/>
    <s v="E0092 - Leesburg*Electric"/>
    <x v="91"/>
    <x v="0"/>
    <x v="374"/>
    <x v="0"/>
    <x v="0"/>
  </r>
  <r>
    <x v="2"/>
    <s v="E0092 - Leesburg*Interface"/>
    <x v="91"/>
    <x v="1"/>
    <x v="375"/>
    <x v="1"/>
    <x v="0"/>
  </r>
  <r>
    <x v="3"/>
    <s v="E0092 - Leesburg*Sanitation"/>
    <x v="91"/>
    <x v="138"/>
    <x v="376"/>
    <x v="166"/>
    <x v="0"/>
  </r>
  <r>
    <x v="4"/>
    <s v="E0092 - Leesburg*Water &amp; Sewer"/>
    <x v="91"/>
    <x v="138"/>
    <x v="377"/>
    <x v="166"/>
    <x v="0"/>
  </r>
  <r>
    <x v="0"/>
    <s v="E0093 - Huntsville*Electric"/>
    <x v="92"/>
    <x v="139"/>
    <x v="378"/>
    <x v="167"/>
    <x v="0"/>
  </r>
  <r>
    <x v="2"/>
    <s v="E0093 - Huntsville*Interface"/>
    <x v="92"/>
    <x v="1"/>
    <x v="379"/>
    <x v="1"/>
    <x v="0"/>
  </r>
  <r>
    <x v="3"/>
    <s v="E0093 - Huntsville*Sanitation"/>
    <x v="92"/>
    <x v="53"/>
    <x v="380"/>
    <x v="168"/>
    <x v="0"/>
  </r>
  <r>
    <x v="4"/>
    <s v="E0093 - Huntsville*Water &amp; Sewer"/>
    <x v="92"/>
    <x v="139"/>
    <x v="378"/>
    <x v="167"/>
    <x v="0"/>
  </r>
  <r>
    <x v="0"/>
    <s v="E0094 - Statesboro*Electric"/>
    <x v="93"/>
    <x v="0"/>
    <x v="381"/>
    <x v="0"/>
    <x v="0"/>
  </r>
  <r>
    <x v="2"/>
    <s v="E0094 - Statesboro*Interface"/>
    <x v="93"/>
    <x v="1"/>
    <x v="382"/>
    <x v="1"/>
    <x v="0"/>
  </r>
  <r>
    <x v="3"/>
    <s v="E0094 - Statesboro*Sanitation"/>
    <x v="93"/>
    <x v="140"/>
    <x v="383"/>
    <x v="169"/>
    <x v="0"/>
  </r>
  <r>
    <x v="4"/>
    <s v="E0094 - Statesboro*Water &amp; Sewer"/>
    <x v="93"/>
    <x v="140"/>
    <x v="383"/>
    <x v="169"/>
    <x v="0"/>
  </r>
  <r>
    <x v="0"/>
    <s v="E0095 - Cornelia*Electric"/>
    <x v="94"/>
    <x v="0"/>
    <x v="384"/>
    <x v="0"/>
    <x v="0"/>
  </r>
  <r>
    <x v="2"/>
    <s v="E0095 - Cornelia*Interface"/>
    <x v="94"/>
    <x v="1"/>
    <x v="385"/>
    <x v="1"/>
    <x v="0"/>
  </r>
  <r>
    <x v="3"/>
    <s v="E0095 - Cornelia*Sanitation"/>
    <x v="94"/>
    <x v="141"/>
    <x v="386"/>
    <x v="170"/>
    <x v="0"/>
  </r>
  <r>
    <x v="4"/>
    <s v="E0095 - Cornelia*Water &amp; Sewer"/>
    <x v="94"/>
    <x v="142"/>
    <x v="387"/>
    <x v="171"/>
    <x v="0"/>
  </r>
  <r>
    <x v="6"/>
    <s v="E0095 - Cornelia*Water &amp; Sewer 2"/>
    <x v="94"/>
    <x v="142"/>
    <x v="388"/>
    <x v="171"/>
    <x v="0"/>
  </r>
  <r>
    <x v="0"/>
    <s v="E0096 - Athens / Athens GA 1*Electric"/>
    <x v="95"/>
    <x v="0"/>
    <x v="389"/>
    <x v="0"/>
    <x v="0"/>
  </r>
  <r>
    <x v="2"/>
    <s v="E0096 - Athens / Athens GA 1*Interface"/>
    <x v="95"/>
    <x v="1"/>
    <x v="390"/>
    <x v="1"/>
    <x v="0"/>
  </r>
  <r>
    <x v="3"/>
    <s v="E0096 - Athens / Athens GA 1*Sanitation"/>
    <x v="95"/>
    <x v="143"/>
    <x v="391"/>
    <x v="172"/>
    <x v="0"/>
  </r>
  <r>
    <x v="4"/>
    <s v="E0096 - Athens / Athens GA 1*Water &amp; Sewer"/>
    <x v="95"/>
    <x v="144"/>
    <x v="392"/>
    <x v="173"/>
    <x v="0"/>
  </r>
  <r>
    <x v="0"/>
    <s v="E0097 - Brevard*Electric"/>
    <x v="96"/>
    <x v="8"/>
    <x v="393"/>
    <x v="33"/>
    <x v="0"/>
  </r>
  <r>
    <x v="2"/>
    <s v="E0097 - Brevard*Interface"/>
    <x v="96"/>
    <x v="1"/>
    <x v="394"/>
    <x v="1"/>
    <x v="0"/>
  </r>
  <r>
    <x v="3"/>
    <s v="E0097 - Brevard*Sanitation"/>
    <x v="96"/>
    <x v="145"/>
    <x v="395"/>
    <x v="174"/>
    <x v="0"/>
  </r>
  <r>
    <x v="4"/>
    <s v="E0097 - Brevard*Water &amp; Sewer"/>
    <x v="96"/>
    <x v="146"/>
    <x v="396"/>
    <x v="175"/>
    <x v="0"/>
  </r>
  <r>
    <x v="0"/>
    <s v="E0098 - Bethlehem*Electric"/>
    <x v="97"/>
    <x v="29"/>
    <x v="397"/>
    <x v="30"/>
    <x v="0"/>
  </r>
  <r>
    <x v="2"/>
    <s v="E0098 - Bethlehem*Interface"/>
    <x v="97"/>
    <x v="1"/>
    <x v="398"/>
    <x v="1"/>
    <x v="0"/>
  </r>
  <r>
    <x v="3"/>
    <s v="E0098 - Bethlehem*Sanitation"/>
    <x v="97"/>
    <x v="143"/>
    <x v="399"/>
    <x v="176"/>
    <x v="0"/>
  </r>
  <r>
    <x v="4"/>
    <s v="E0098 - Bethlehem*Water &amp; Sewer"/>
    <x v="97"/>
    <x v="147"/>
    <x v="400"/>
    <x v="177"/>
    <x v="0"/>
  </r>
  <r>
    <x v="0"/>
    <s v="E0099 - Alexandria*Electric"/>
    <x v="98"/>
    <x v="8"/>
    <x v="401"/>
    <x v="178"/>
    <x v="0"/>
  </r>
  <r>
    <x v="1"/>
    <s v="E0099 - Alexandria*Electric 2"/>
    <x v="98"/>
    <x v="8"/>
    <x v="402"/>
    <x v="178"/>
    <x v="0"/>
  </r>
  <r>
    <x v="2"/>
    <s v="E0099 - Alexandria*Interface"/>
    <x v="98"/>
    <x v="1"/>
    <x v="403"/>
    <x v="1"/>
    <x v="0"/>
  </r>
  <r>
    <x v="3"/>
    <s v="E0099 - Alexandria*Sanitation"/>
    <x v="98"/>
    <x v="148"/>
    <x v="404"/>
    <x v="179"/>
    <x v="0"/>
  </r>
  <r>
    <x v="4"/>
    <s v="E0099 - Alexandria*Water &amp; Sewer"/>
    <x v="98"/>
    <x v="149"/>
    <x v="405"/>
    <x v="180"/>
    <x v="0"/>
  </r>
  <r>
    <x v="6"/>
    <s v="E0099 - Alexandria*Water &amp; Sewer 2"/>
    <x v="98"/>
    <x v="150"/>
    <x v="406"/>
    <x v="181"/>
    <x v="0"/>
  </r>
  <r>
    <x v="0"/>
    <s v="E0100 - Richmond*Electric"/>
    <x v="99"/>
    <x v="151"/>
    <x v="407"/>
    <x v="182"/>
    <x v="0"/>
  </r>
  <r>
    <x v="2"/>
    <s v="E0100 - Richmond*Interface"/>
    <x v="99"/>
    <x v="1"/>
    <x v="408"/>
    <x v="1"/>
    <x v="0"/>
  </r>
  <r>
    <x v="3"/>
    <s v="E0100 - Richmond*Sanitation"/>
    <x v="99"/>
    <x v="148"/>
    <x v="409"/>
    <x v="179"/>
    <x v="0"/>
  </r>
  <r>
    <x v="4"/>
    <s v="E0100 - Richmond*Water &amp; Sewer"/>
    <x v="99"/>
    <x v="152"/>
    <x v="410"/>
    <x v="183"/>
    <x v="0"/>
  </r>
  <r>
    <x v="0"/>
    <s v="E0101 - Victory Square*Electric"/>
    <x v="100"/>
    <x v="0"/>
    <x v="411"/>
    <x v="0"/>
    <x v="2"/>
  </r>
  <r>
    <x v="1"/>
    <s v="E0101 - Victory Square*Electric 2"/>
    <x v="100"/>
    <x v="0"/>
    <x v="412"/>
    <x v="0"/>
    <x v="2"/>
  </r>
  <r>
    <x v="2"/>
    <s v="E0101 - Victory Square*Interface"/>
    <x v="100"/>
    <x v="1"/>
    <x v="413"/>
    <x v="1"/>
    <x v="2"/>
  </r>
  <r>
    <x v="3"/>
    <s v="E0101 - Victory Square*Sanitation"/>
    <x v="100"/>
    <x v="21"/>
    <x v="414"/>
    <x v="184"/>
    <x v="2"/>
  </r>
  <r>
    <x v="4"/>
    <s v="E0101 - Victory Square*Water &amp; Sewer"/>
    <x v="100"/>
    <x v="153"/>
    <x v="415"/>
    <x v="185"/>
    <x v="2"/>
  </r>
  <r>
    <x v="0"/>
    <s v="E0102 - Bluffton*Electric"/>
    <x v="101"/>
    <x v="154"/>
    <x v="416"/>
    <x v="186"/>
    <x v="0"/>
  </r>
  <r>
    <x v="2"/>
    <s v="E0102 - Bluffton*Interface"/>
    <x v="101"/>
    <x v="1"/>
    <x v="417"/>
    <x v="1"/>
    <x v="0"/>
  </r>
  <r>
    <x v="3"/>
    <s v="E0102 - Bluffton*Sanitation"/>
    <x v="101"/>
    <x v="155"/>
    <x v="418"/>
    <x v="187"/>
    <x v="0"/>
  </r>
  <r>
    <x v="4"/>
    <s v="E0102 - Bluffton*Water &amp; Sewer"/>
    <x v="101"/>
    <x v="35"/>
    <x v="419"/>
    <x v="38"/>
    <x v="0"/>
  </r>
  <r>
    <x v="0"/>
    <s v="E0103 - Greensboro-Oconee*Electric"/>
    <x v="102"/>
    <x v="0"/>
    <x v="420"/>
    <x v="0"/>
    <x v="0"/>
  </r>
  <r>
    <x v="2"/>
    <s v="E0103 - Greensboro-Oconee*Interface"/>
    <x v="102"/>
    <x v="1"/>
    <x v="421"/>
    <x v="1"/>
    <x v="0"/>
  </r>
  <r>
    <x v="3"/>
    <s v="E0103 - Greensboro-Oconee*Sanitation"/>
    <x v="102"/>
    <x v="143"/>
    <x v="399"/>
    <x v="172"/>
    <x v="0"/>
  </r>
  <r>
    <x v="4"/>
    <s v="E0103 - Greensboro-Oconee*Water &amp; Sewer"/>
    <x v="102"/>
    <x v="156"/>
    <x v="422"/>
    <x v="188"/>
    <x v="0"/>
  </r>
  <r>
    <x v="0"/>
    <s v="E0104 - Holiday*Electric"/>
    <x v="103"/>
    <x v="8"/>
    <x v="423"/>
    <x v="189"/>
    <x v="0"/>
  </r>
  <r>
    <x v="2"/>
    <s v="E0104 - Holiday*Interface"/>
    <x v="103"/>
    <x v="1"/>
    <x v="424"/>
    <x v="1"/>
    <x v="0"/>
  </r>
  <r>
    <x v="3"/>
    <s v="E0104 - Holiday*Sanitation"/>
    <x v="103"/>
    <x v="53"/>
    <x v="425"/>
    <x v="123"/>
    <x v="0"/>
  </r>
  <r>
    <x v="4"/>
    <s v="E0104 - Holiday*Water &amp; Sewer"/>
    <x v="103"/>
    <x v="105"/>
    <x v="426"/>
    <x v="124"/>
    <x v="0"/>
  </r>
  <r>
    <x v="0"/>
    <s v="E0105 - St Augustine*Electric"/>
    <x v="104"/>
    <x v="65"/>
    <x v="427"/>
    <x v="190"/>
    <x v="0"/>
  </r>
  <r>
    <x v="2"/>
    <s v="E0105 - St Augustine*Interface"/>
    <x v="104"/>
    <x v="1"/>
    <x v="428"/>
    <x v="1"/>
    <x v="0"/>
  </r>
  <r>
    <x v="3"/>
    <s v="E0105 - St Augustine*Sanitation"/>
    <x v="104"/>
    <x v="53"/>
    <x v="429"/>
    <x v="191"/>
    <x v="0"/>
  </r>
  <r>
    <x v="4"/>
    <s v="E0105 - St Augustine*Water &amp; Sewer"/>
    <x v="104"/>
    <x v="157"/>
    <x v="430"/>
    <x v="192"/>
    <x v="0"/>
  </r>
  <r>
    <x v="0"/>
    <s v="E0106 - Pensacola*Electric"/>
    <x v="105"/>
    <x v="65"/>
    <x v="431"/>
    <x v="77"/>
    <x v="0"/>
  </r>
  <r>
    <x v="2"/>
    <s v="E0106 - Pensacola*Interface"/>
    <x v="105"/>
    <x v="1"/>
    <x v="432"/>
    <x v="1"/>
    <x v="0"/>
  </r>
  <r>
    <x v="3"/>
    <s v="E0106 - Pensacola*Sanitation"/>
    <x v="105"/>
    <x v="53"/>
    <x v="433"/>
    <x v="78"/>
    <x v="0"/>
  </r>
  <r>
    <x v="4"/>
    <s v="E0106 - Pensacola*Water &amp; Sewer"/>
    <x v="105"/>
    <x v="158"/>
    <x v="434"/>
    <x v="193"/>
    <x v="0"/>
  </r>
  <r>
    <x v="0"/>
    <s v="E0107 - Gainesville*Electric"/>
    <x v="106"/>
    <x v="0"/>
    <x v="435"/>
    <x v="0"/>
    <x v="0"/>
  </r>
  <r>
    <x v="1"/>
    <s v="E0107 - Gainesville*Electric 2"/>
    <x v="106"/>
    <x v="0"/>
    <x v="436"/>
    <x v="0"/>
    <x v="0"/>
  </r>
  <r>
    <x v="2"/>
    <s v="E0107 - Gainesville*Interface"/>
    <x v="106"/>
    <x v="1"/>
    <x v="437"/>
    <x v="1"/>
    <x v="0"/>
  </r>
  <r>
    <x v="3"/>
    <s v="E0107 - Gainesville*Sanitation"/>
    <x v="106"/>
    <x v="143"/>
    <x v="399"/>
    <x v="172"/>
    <x v="0"/>
  </r>
  <r>
    <x v="4"/>
    <s v="E0107 - Gainesville*Water &amp; Sewer"/>
    <x v="106"/>
    <x v="90"/>
    <x v="438"/>
    <x v="108"/>
    <x v="0"/>
  </r>
  <r>
    <x v="0"/>
    <s v="E0108 - Sylacauga*Electric"/>
    <x v="107"/>
    <x v="159"/>
    <x v="439"/>
    <x v="194"/>
    <x v="0"/>
  </r>
  <r>
    <x v="2"/>
    <s v="E0108 - Sylacauga*Interface"/>
    <x v="107"/>
    <x v="1"/>
    <x v="440"/>
    <x v="1"/>
    <x v="0"/>
  </r>
  <r>
    <x v="3"/>
    <s v="E0108 - Sylacauga*Sanitation"/>
    <x v="107"/>
    <x v="53"/>
    <x v="441"/>
    <x v="195"/>
    <x v="0"/>
  </r>
  <r>
    <x v="4"/>
    <s v="E0108 - Sylacauga*Water &amp; Sewer"/>
    <x v="107"/>
    <x v="159"/>
    <x v="442"/>
    <x v="194"/>
    <x v="0"/>
  </r>
  <r>
    <x v="0"/>
    <s v="E0109 - Madison Heights*Electric"/>
    <x v="108"/>
    <x v="160"/>
    <x v="443"/>
    <x v="196"/>
    <x v="0"/>
  </r>
  <r>
    <x v="2"/>
    <s v="E0109 - Madison Heights*Interface"/>
    <x v="108"/>
    <x v="1"/>
    <x v="444"/>
    <x v="1"/>
    <x v="0"/>
  </r>
  <r>
    <x v="3"/>
    <s v="E0109 - Madison Heights*Sanitation"/>
    <x v="108"/>
    <x v="24"/>
    <x v="445"/>
    <x v="197"/>
    <x v="0"/>
  </r>
  <r>
    <x v="4"/>
    <s v="E0109 - Madison Heights*Water &amp; Sewer"/>
    <x v="108"/>
    <x v="161"/>
    <x v="446"/>
    <x v="198"/>
    <x v="0"/>
  </r>
  <r>
    <x v="6"/>
    <s v="E0109 - Madison Heights*Water &amp; Sewer 2"/>
    <x v="108"/>
    <x v="161"/>
    <x v="447"/>
    <x v="198"/>
    <x v="0"/>
  </r>
  <r>
    <x v="0"/>
    <s v="E0110 - Bon Air*Electric"/>
    <x v="109"/>
    <x v="107"/>
    <x v="448"/>
    <x v="126"/>
    <x v="0"/>
  </r>
  <r>
    <x v="2"/>
    <s v="E0110 - Bon Air*Interface"/>
    <x v="109"/>
    <x v="1"/>
    <x v="449"/>
    <x v="1"/>
    <x v="0"/>
  </r>
  <r>
    <x v="3"/>
    <s v="E0110 - Bon Air*Sanitation"/>
    <x v="109"/>
    <x v="53"/>
    <x v="450"/>
    <x v="199"/>
    <x v="0"/>
  </r>
  <r>
    <x v="4"/>
    <s v="E0110 - Bon Air*Water &amp; Sewer"/>
    <x v="109"/>
    <x v="162"/>
    <x v="451"/>
    <x v="200"/>
    <x v="0"/>
  </r>
  <r>
    <x v="0"/>
    <s v="E0111 - Bainbridge*Electric"/>
    <x v="110"/>
    <x v="0"/>
    <x v="452"/>
    <x v="0"/>
    <x v="0"/>
  </r>
  <r>
    <x v="2"/>
    <s v="E0111 - Bainbridge*Interface"/>
    <x v="110"/>
    <x v="1"/>
    <x v="453"/>
    <x v="1"/>
    <x v="0"/>
  </r>
  <r>
    <x v="3"/>
    <s v="E0111 - Bainbridge*Sanitation"/>
    <x v="110"/>
    <x v="163"/>
    <x v="454"/>
    <x v="201"/>
    <x v="0"/>
  </r>
  <r>
    <x v="4"/>
    <s v="E0111 - Bainbridge*Water &amp; Sewer"/>
    <x v="110"/>
    <x v="163"/>
    <x v="454"/>
    <x v="201"/>
    <x v="0"/>
  </r>
  <r>
    <x v="0"/>
    <s v="E0112 - Scottsboro*Electric"/>
    <x v="111"/>
    <x v="164"/>
    <x v="455"/>
    <x v="202"/>
    <x v="0"/>
  </r>
  <r>
    <x v="2"/>
    <s v="E0112 - Scottsboro*Interface"/>
    <x v="111"/>
    <x v="1"/>
    <x v="456"/>
    <x v="1"/>
    <x v="0"/>
  </r>
  <r>
    <x v="3"/>
    <s v="E0112 - Scottsboro*Sanitation"/>
    <x v="111"/>
    <x v="165"/>
    <x v="457"/>
    <x v="203"/>
    <x v="0"/>
  </r>
  <r>
    <x v="4"/>
    <s v="E0112 - Scottsboro*Water &amp; Sewer"/>
    <x v="111"/>
    <x v="165"/>
    <x v="457"/>
    <x v="203"/>
    <x v="0"/>
  </r>
  <r>
    <x v="0"/>
    <s v="E0113 - Hopkinsville*Electric"/>
    <x v="112"/>
    <x v="166"/>
    <x v="458"/>
    <x v="204"/>
    <x v="0"/>
  </r>
  <r>
    <x v="2"/>
    <s v="E0113 - Hopkinsville*Interface"/>
    <x v="112"/>
    <x v="1"/>
    <x v="459"/>
    <x v="1"/>
    <x v="0"/>
  </r>
  <r>
    <x v="3"/>
    <s v="E0113 - Hopkinsville*Sanitation"/>
    <x v="112"/>
    <x v="167"/>
    <x v="460"/>
    <x v="205"/>
    <x v="0"/>
  </r>
  <r>
    <x v="4"/>
    <s v="E0113 - Hopkinsville*Water &amp; Sewer"/>
    <x v="112"/>
    <x v="167"/>
    <x v="461"/>
    <x v="205"/>
    <x v="0"/>
  </r>
  <r>
    <x v="0"/>
    <s v="E0114 - Paris*Electric"/>
    <x v="113"/>
    <x v="168"/>
    <x v="462"/>
    <x v="206"/>
    <x v="0"/>
  </r>
  <r>
    <x v="2"/>
    <s v="E0114 - Paris*Interface"/>
    <x v="113"/>
    <x v="1"/>
    <x v="463"/>
    <x v="1"/>
    <x v="0"/>
  </r>
  <r>
    <x v="3"/>
    <s v="E0114 - Paris*Sanitation"/>
    <x v="113"/>
    <x v="168"/>
    <x v="462"/>
    <x v="206"/>
    <x v="0"/>
  </r>
  <r>
    <x v="4"/>
    <s v="E0114 - Paris*Water &amp; Sewer"/>
    <x v="113"/>
    <x v="168"/>
    <x v="462"/>
    <x v="206"/>
    <x v="0"/>
  </r>
  <r>
    <x v="0"/>
    <s v="E0115 - Temperance Hill*Electric"/>
    <x v="114"/>
    <x v="169"/>
    <x v="464"/>
    <x v="207"/>
    <x v="0"/>
  </r>
  <r>
    <x v="1"/>
    <s v="E0115 - Temperance Hill*Electric 2"/>
    <x v="114"/>
    <x v="169"/>
    <x v="465"/>
    <x v="207"/>
    <x v="0"/>
  </r>
  <r>
    <x v="2"/>
    <s v="E0115 - Temperance Hill*Interface"/>
    <x v="114"/>
    <x v="1"/>
    <x v="466"/>
    <x v="1"/>
    <x v="0"/>
  </r>
  <r>
    <x v="3"/>
    <s v="E0115 - Temperance Hill*Sanitation"/>
    <x v="114"/>
    <x v="170"/>
    <x v="467"/>
    <x v="208"/>
    <x v="0"/>
  </r>
  <r>
    <x v="4"/>
    <s v="E0115 - Temperance Hill*Water &amp; Sewer"/>
    <x v="114"/>
    <x v="171"/>
    <x v="468"/>
    <x v="208"/>
    <x v="0"/>
  </r>
  <r>
    <x v="0"/>
    <s v="E0116 - Clive*Electric"/>
    <x v="115"/>
    <x v="172"/>
    <x v="469"/>
    <x v="209"/>
    <x v="0"/>
  </r>
  <r>
    <x v="2"/>
    <s v="E0116 - Clive*Interface"/>
    <x v="115"/>
    <x v="1"/>
    <x v="470"/>
    <x v="1"/>
    <x v="0"/>
  </r>
  <r>
    <x v="3"/>
    <s v="E0116 - Clive*Sanitation"/>
    <x v="115"/>
    <x v="53"/>
    <x v="471"/>
    <x v="157"/>
    <x v="0"/>
  </r>
  <r>
    <x v="4"/>
    <s v="E0116 - Clive*Water &amp; Sewer"/>
    <x v="115"/>
    <x v="173"/>
    <x v="472"/>
    <x v="210"/>
    <x v="0"/>
  </r>
  <r>
    <x v="0"/>
    <s v="E0117 - Springdale*Electric"/>
    <x v="116"/>
    <x v="174"/>
    <x v="473"/>
    <x v="211"/>
    <x v="0"/>
  </r>
  <r>
    <x v="2"/>
    <s v="E0117 - Springdale*Interface"/>
    <x v="116"/>
    <x v="1"/>
    <x v="474"/>
    <x v="1"/>
    <x v="0"/>
  </r>
  <r>
    <x v="3"/>
    <s v="E0117 - Springdale*Sanitation"/>
    <x v="116"/>
    <x v="53"/>
    <x v="475"/>
    <x v="195"/>
    <x v="0"/>
  </r>
  <r>
    <x v="4"/>
    <s v="E0117 - Springdale*Water &amp; Sewer"/>
    <x v="116"/>
    <x v="175"/>
    <x v="476"/>
    <x v="212"/>
    <x v="0"/>
  </r>
  <r>
    <x v="0"/>
    <s v="E0118 - Staunton*Electric"/>
    <x v="117"/>
    <x v="107"/>
    <x v="477"/>
    <x v="126"/>
    <x v="0"/>
  </r>
  <r>
    <x v="2"/>
    <s v="E0118 - Staunton*Interface"/>
    <x v="117"/>
    <x v="1"/>
    <x v="478"/>
    <x v="1"/>
    <x v="0"/>
  </r>
  <r>
    <x v="3"/>
    <s v="E0118 - Staunton*Sanitation"/>
    <x v="117"/>
    <x v="53"/>
    <x v="479"/>
    <x v="213"/>
    <x v="0"/>
  </r>
  <r>
    <x v="4"/>
    <s v="E0118 - Staunton*Water &amp; Sewer"/>
    <x v="117"/>
    <x v="176"/>
    <x v="480"/>
    <x v="214"/>
    <x v="0"/>
  </r>
  <r>
    <x v="0"/>
    <s v="E0119 - Athens - Decatur*Electric"/>
    <x v="118"/>
    <x v="177"/>
    <x v="481"/>
    <x v="215"/>
    <x v="0"/>
  </r>
  <r>
    <x v="2"/>
    <s v="E0119 - Athens - Decatur*Interface"/>
    <x v="118"/>
    <x v="1"/>
    <x v="482"/>
    <x v="1"/>
    <x v="0"/>
  </r>
  <r>
    <x v="3"/>
    <s v="E0119 - Athens - Decatur*Sanitation"/>
    <x v="118"/>
    <x v="178"/>
    <x v="483"/>
    <x v="216"/>
    <x v="0"/>
  </r>
  <r>
    <x v="4"/>
    <s v="E0119 - Athens - Decatur*Water &amp; Sewer"/>
    <x v="118"/>
    <x v="177"/>
    <x v="481"/>
    <x v="215"/>
    <x v="0"/>
  </r>
  <r>
    <x v="0"/>
    <s v="E0120 - Manassas Park*Electric"/>
    <x v="119"/>
    <x v="179"/>
    <x v="484"/>
    <x v="217"/>
    <x v="0"/>
  </r>
  <r>
    <x v="2"/>
    <s v="E0120 - Manassas Park*Interface"/>
    <x v="119"/>
    <x v="1"/>
    <x v="485"/>
    <x v="1"/>
    <x v="0"/>
  </r>
  <r>
    <x v="3"/>
    <s v="E0120 - Manassas Park*Sanitation"/>
    <x v="119"/>
    <x v="180"/>
    <x v="486"/>
    <x v="218"/>
    <x v="0"/>
  </r>
  <r>
    <x v="4"/>
    <s v="E0120 - Manassas Park*Water &amp; Sewer"/>
    <x v="119"/>
    <x v="180"/>
    <x v="487"/>
    <x v="218"/>
    <x v="0"/>
  </r>
  <r>
    <x v="0"/>
    <s v="E0121 - Hilton Head*Electric"/>
    <x v="120"/>
    <x v="154"/>
    <x v="488"/>
    <x v="18"/>
    <x v="0"/>
  </r>
  <r>
    <x v="2"/>
    <s v="E0121 - Hilton Head*Interface"/>
    <x v="120"/>
    <x v="1"/>
    <x v="489"/>
    <x v="1"/>
    <x v="0"/>
  </r>
  <r>
    <x v="3"/>
    <s v="E0121 - Hilton Head*Sanitation"/>
    <x v="120"/>
    <x v="53"/>
    <x v="490"/>
    <x v="62"/>
    <x v="0"/>
  </r>
  <r>
    <x v="4"/>
    <s v="E0121 - Hilton Head*Water &amp; Sewer"/>
    <x v="120"/>
    <x v="181"/>
    <x v="491"/>
    <x v="219"/>
    <x v="0"/>
  </r>
  <r>
    <x v="0"/>
    <s v="E0122 - TN Lawrenceburg*Electric"/>
    <x v="121"/>
    <x v="182"/>
    <x v="492"/>
    <x v="220"/>
    <x v="0"/>
  </r>
  <r>
    <x v="2"/>
    <s v="E0122 - TN Lawrenceburg*Interface"/>
    <x v="121"/>
    <x v="1"/>
    <x v="493"/>
    <x v="1"/>
    <x v="0"/>
  </r>
  <r>
    <x v="3"/>
    <s v="E0122 - TN Lawrenceburg*Sanitation"/>
    <x v="121"/>
    <x v="182"/>
    <x v="492"/>
    <x v="220"/>
    <x v="0"/>
  </r>
  <r>
    <x v="4"/>
    <s v="E0122 - TN Lawrenceburg*Water &amp; Sewer"/>
    <x v="121"/>
    <x v="182"/>
    <x v="492"/>
    <x v="220"/>
    <x v="0"/>
  </r>
  <r>
    <x v="0"/>
    <s v="E0123 - Shelbyville*Electric"/>
    <x v="122"/>
    <x v="183"/>
    <x v="494"/>
    <x v="221"/>
    <x v="0"/>
  </r>
  <r>
    <x v="2"/>
    <s v="E0123 - Shelbyville*Interface"/>
    <x v="122"/>
    <x v="1"/>
    <x v="495"/>
    <x v="1"/>
    <x v="0"/>
  </r>
  <r>
    <x v="3"/>
    <s v="E0123 - Shelbyville*Sanitation"/>
    <x v="122"/>
    <x v="53"/>
    <x v="496"/>
    <x v="222"/>
    <x v="0"/>
  </r>
  <r>
    <x v="4"/>
    <s v="E0123 - Shelbyville*Water &amp; Sewer"/>
    <x v="122"/>
    <x v="183"/>
    <x v="494"/>
    <x v="221"/>
    <x v="0"/>
  </r>
  <r>
    <x v="0"/>
    <s v="E0124 - Watertown*Electric"/>
    <x v="123"/>
    <x v="184"/>
    <x v="497"/>
    <x v="223"/>
    <x v="0"/>
  </r>
  <r>
    <x v="2"/>
    <s v="E0124 - Watertown*Interface"/>
    <x v="123"/>
    <x v="1"/>
    <x v="498"/>
    <x v="1"/>
    <x v="0"/>
  </r>
  <r>
    <x v="3"/>
    <s v="E0124 - Watertown*Sanitation"/>
    <x v="123"/>
    <x v="185"/>
    <x v="51"/>
    <x v="224"/>
    <x v="0"/>
  </r>
  <r>
    <x v="4"/>
    <s v="E0124 - Watertown*Water &amp; Sewer"/>
    <x v="123"/>
    <x v="184"/>
    <x v="499"/>
    <x v="223"/>
    <x v="0"/>
  </r>
  <r>
    <x v="0"/>
    <s v="E0125 - North Richland Hills*Electric"/>
    <x v="124"/>
    <x v="74"/>
    <x v="348"/>
    <x v="91"/>
    <x v="0"/>
  </r>
  <r>
    <x v="2"/>
    <s v="E0125 - North Richland Hills*Interface"/>
    <x v="124"/>
    <x v="1"/>
    <x v="500"/>
    <x v="1"/>
    <x v="0"/>
  </r>
  <r>
    <x v="3"/>
    <s v="E0125 - North Richland Hills*Sanitation"/>
    <x v="124"/>
    <x v="186"/>
    <x v="501"/>
    <x v="225"/>
    <x v="0"/>
  </r>
  <r>
    <x v="4"/>
    <s v="E0125 - North Richland Hills*Water &amp; Sewer"/>
    <x v="124"/>
    <x v="186"/>
    <x v="502"/>
    <x v="226"/>
    <x v="0"/>
  </r>
  <r>
    <x v="0"/>
    <s v="E0126 - Charlottesville*Electric"/>
    <x v="125"/>
    <x v="107"/>
    <x v="503"/>
    <x v="126"/>
    <x v="0"/>
  </r>
  <r>
    <x v="2"/>
    <s v="E0126 - Charlottesville*Interface"/>
    <x v="125"/>
    <x v="1"/>
    <x v="504"/>
    <x v="1"/>
    <x v="0"/>
  </r>
  <r>
    <x v="3"/>
    <s v="E0126 - Charlottesville*Sanitation"/>
    <x v="125"/>
    <x v="53"/>
    <x v="505"/>
    <x v="213"/>
    <x v="0"/>
  </r>
  <r>
    <x v="4"/>
    <s v="E0126 - Charlottesville*Water &amp; Sewer"/>
    <x v="125"/>
    <x v="187"/>
    <x v="506"/>
    <x v="227"/>
    <x v="0"/>
  </r>
  <r>
    <x v="0"/>
    <s v="E0127 - Winchester*Electric"/>
    <x v="126"/>
    <x v="188"/>
    <x v="507"/>
    <x v="18"/>
    <x v="0"/>
  </r>
  <r>
    <x v="2"/>
    <s v="E0127 - Winchester*Interface"/>
    <x v="126"/>
    <x v="1"/>
    <x v="508"/>
    <x v="1"/>
    <x v="0"/>
  </r>
  <r>
    <x v="3"/>
    <s v="E0127 - Winchester*Sanitation"/>
    <x v="126"/>
    <x v="53"/>
    <x v="509"/>
    <x v="228"/>
    <x v="0"/>
  </r>
  <r>
    <x v="4"/>
    <s v="E0127 - Winchester*Water &amp; Sewer"/>
    <x v="126"/>
    <x v="189"/>
    <x v="510"/>
    <x v="229"/>
    <x v="0"/>
  </r>
  <r>
    <x v="6"/>
    <s v="E0127 - Winchester*Water &amp; Sewer 2"/>
    <x v="126"/>
    <x v="189"/>
    <x v="511"/>
    <x v="229"/>
    <x v="0"/>
  </r>
  <r>
    <x v="0"/>
    <s v="E0128 - Valdosta*Electric"/>
    <x v="127"/>
    <x v="0"/>
    <x v="512"/>
    <x v="0"/>
    <x v="0"/>
  </r>
  <r>
    <x v="1"/>
    <s v="E0128 - Valdosta*Electric 2"/>
    <x v="127"/>
    <x v="0"/>
    <x v="513"/>
    <x v="0"/>
    <x v="0"/>
  </r>
  <r>
    <x v="2"/>
    <s v="E0128 - Valdosta*Interface"/>
    <x v="127"/>
    <x v="1"/>
    <x v="514"/>
    <x v="1"/>
    <x v="0"/>
  </r>
  <r>
    <x v="3"/>
    <s v="E0128 - Valdosta*Sanitation"/>
    <x v="127"/>
    <x v="53"/>
    <x v="515"/>
    <x v="62"/>
    <x v="0"/>
  </r>
  <r>
    <x v="4"/>
    <s v="E0128 - Valdosta*Water &amp; Sewer"/>
    <x v="127"/>
    <x v="190"/>
    <x v="516"/>
    <x v="230"/>
    <x v="0"/>
  </r>
  <r>
    <x v="6"/>
    <s v="E0128 - Valdosta*Water &amp; Sewer 2"/>
    <x v="127"/>
    <x v="190"/>
    <x v="517"/>
    <x v="230"/>
    <x v="0"/>
  </r>
  <r>
    <x v="0"/>
    <s v="E0129 - Fort Wright*Electric"/>
    <x v="128"/>
    <x v="8"/>
    <x v="518"/>
    <x v="178"/>
    <x v="0"/>
  </r>
  <r>
    <x v="1"/>
    <s v="E0129 - Fort Wright*Electric 2"/>
    <x v="128"/>
    <x v="8"/>
    <x v="519"/>
    <x v="178"/>
    <x v="0"/>
  </r>
  <r>
    <x v="2"/>
    <s v="E0129 - Fort Wright*Interface"/>
    <x v="128"/>
    <x v="1"/>
    <x v="520"/>
    <x v="1"/>
    <x v="0"/>
  </r>
  <r>
    <x v="3"/>
    <s v="E0129 - Fort Wright*Sanitation"/>
    <x v="128"/>
    <x v="148"/>
    <x v="521"/>
    <x v="179"/>
    <x v="0"/>
  </r>
  <r>
    <x v="4"/>
    <s v="E0129 - Fort Wright*Water &amp; Sewer"/>
    <x v="128"/>
    <x v="149"/>
    <x v="522"/>
    <x v="180"/>
    <x v="0"/>
  </r>
  <r>
    <x v="6"/>
    <s v="E0129 - Fort Wright*Water &amp; Sewer 2"/>
    <x v="128"/>
    <x v="150"/>
    <x v="523"/>
    <x v="181"/>
    <x v="0"/>
  </r>
  <r>
    <x v="0"/>
    <s v="E0130 - Mobile*Electric"/>
    <x v="129"/>
    <x v="67"/>
    <x v="524"/>
    <x v="80"/>
    <x v="0"/>
  </r>
  <r>
    <x v="2"/>
    <s v="E0130 - Mobile*Interface"/>
    <x v="129"/>
    <x v="1"/>
    <x v="525"/>
    <x v="1"/>
    <x v="0"/>
  </r>
  <r>
    <x v="3"/>
    <s v="E0130 - Mobile*Sanitation"/>
    <x v="129"/>
    <x v="53"/>
    <x v="526"/>
    <x v="78"/>
    <x v="0"/>
  </r>
  <r>
    <x v="4"/>
    <s v="E0130 - Mobile*Water &amp; Sewer"/>
    <x v="129"/>
    <x v="191"/>
    <x v="527"/>
    <x v="231"/>
    <x v="0"/>
  </r>
  <r>
    <x v="0"/>
    <s v="E0135 - Omaha Millard*Electric"/>
    <x v="130"/>
    <x v="114"/>
    <x v="344"/>
    <x v="136"/>
    <x v="0"/>
  </r>
  <r>
    <x v="2"/>
    <s v="E0135 - Omaha Millard*Interface"/>
    <x v="130"/>
    <x v="1"/>
    <x v="528"/>
    <x v="1"/>
    <x v="0"/>
  </r>
  <r>
    <x v="3"/>
    <s v="E0135 - Omaha Millard*Sanitation"/>
    <x v="130"/>
    <x v="53"/>
    <x v="529"/>
    <x v="157"/>
    <x v="0"/>
  </r>
  <r>
    <x v="4"/>
    <s v="E0135 - Omaha Millard*Water &amp; Sewer"/>
    <x v="130"/>
    <x v="116"/>
    <x v="530"/>
    <x v="232"/>
    <x v="0"/>
  </r>
  <r>
    <x v="0"/>
    <s v="E0136 - Kirksville*Electric"/>
    <x v="131"/>
    <x v="192"/>
    <x v="531"/>
    <x v="233"/>
    <x v="0"/>
  </r>
  <r>
    <x v="2"/>
    <s v="E0136 - Kirksville*Interface"/>
    <x v="131"/>
    <x v="1"/>
    <x v="532"/>
    <x v="1"/>
    <x v="0"/>
  </r>
  <r>
    <x v="3"/>
    <s v="E0136 - Kirksville*Sanitation"/>
    <x v="131"/>
    <x v="53"/>
    <x v="533"/>
    <x v="234"/>
    <x v="0"/>
  </r>
  <r>
    <x v="4"/>
    <s v="E0136 - Kirksville*Water &amp; Sewer"/>
    <x v="131"/>
    <x v="193"/>
    <x v="534"/>
    <x v="235"/>
    <x v="0"/>
  </r>
  <r>
    <x v="0"/>
    <s v="E0137 - Pickens*Electric"/>
    <x v="132"/>
    <x v="8"/>
    <x v="535"/>
    <x v="33"/>
    <x v="0"/>
  </r>
  <r>
    <x v="2"/>
    <s v="E0137 - Pickens*Interface"/>
    <x v="132"/>
    <x v="1"/>
    <x v="536"/>
    <x v="1"/>
    <x v="0"/>
  </r>
  <r>
    <x v="3"/>
    <s v="E0137 - Pickens*Sanitation"/>
    <x v="132"/>
    <x v="53"/>
    <x v="537"/>
    <x v="236"/>
    <x v="0"/>
  </r>
  <r>
    <x v="4"/>
    <s v="E0137 - Pickens*Water &amp; Sewer"/>
    <x v="132"/>
    <x v="194"/>
    <x v="538"/>
    <x v="237"/>
    <x v="0"/>
  </r>
  <r>
    <x v="6"/>
    <s v="E0137 - Pickens*Water &amp; Sewer 2"/>
    <x v="132"/>
    <x v="194"/>
    <x v="539"/>
    <x v="237"/>
    <x v="0"/>
  </r>
  <r>
    <x v="0"/>
    <s v="E0138 - Dubuque*Electric"/>
    <x v="133"/>
    <x v="195"/>
    <x v="540"/>
    <x v="238"/>
    <x v="0"/>
  </r>
  <r>
    <x v="2"/>
    <s v="E0138 - Dubuque*Interface"/>
    <x v="133"/>
    <x v="1"/>
    <x v="541"/>
    <x v="1"/>
    <x v="0"/>
  </r>
  <r>
    <x v="3"/>
    <s v="E0138 - Dubuque*Sanitation"/>
    <x v="133"/>
    <x v="21"/>
    <x v="542"/>
    <x v="239"/>
    <x v="0"/>
  </r>
  <r>
    <x v="4"/>
    <s v="E0138 - Dubuque*Water &amp; Sewer"/>
    <x v="133"/>
    <x v="196"/>
    <x v="543"/>
    <x v="240"/>
    <x v="0"/>
  </r>
  <r>
    <x v="0"/>
    <s v="E0139 - Gretna*Electric"/>
    <x v="134"/>
    <x v="96"/>
    <x v="544"/>
    <x v="115"/>
    <x v="0"/>
  </r>
  <r>
    <x v="1"/>
    <s v="E0139 - Gretna*Electric 2"/>
    <x v="134"/>
    <x v="114"/>
    <x v="344"/>
    <x v="136"/>
    <x v="0"/>
  </r>
  <r>
    <x v="2"/>
    <s v="E0139 - Gretna*Interface"/>
    <x v="134"/>
    <x v="1"/>
    <x v="545"/>
    <x v="1"/>
    <x v="0"/>
  </r>
  <r>
    <x v="3"/>
    <s v="E0139 - Gretna*Sanitation"/>
    <x v="134"/>
    <x v="53"/>
    <x v="546"/>
    <x v="157"/>
    <x v="0"/>
  </r>
  <r>
    <x v="4"/>
    <s v="E0139 - Gretna*Water &amp; Sewer"/>
    <x v="134"/>
    <x v="116"/>
    <x v="547"/>
    <x v="241"/>
    <x v="0"/>
  </r>
  <r>
    <x v="0"/>
    <s v="E0140 - Moore*Electric"/>
    <x v="135"/>
    <x v="197"/>
    <x v="548"/>
    <x v="242"/>
    <x v="0"/>
  </r>
  <r>
    <x v="1"/>
    <s v="E0140 - Moore*Electric 2"/>
    <x v="135"/>
    <x v="197"/>
    <x v="549"/>
    <x v="242"/>
    <x v="0"/>
  </r>
  <r>
    <x v="2"/>
    <s v="E0140 - Moore*Interface"/>
    <x v="135"/>
    <x v="1"/>
    <x v="550"/>
    <x v="1"/>
    <x v="0"/>
  </r>
  <r>
    <x v="3"/>
    <s v="E0140 - Moore*Sanitation"/>
    <x v="135"/>
    <x v="198"/>
    <x v="551"/>
    <x v="243"/>
    <x v="0"/>
  </r>
  <r>
    <x v="4"/>
    <s v="E0140 - Moore*Water &amp; Sewer"/>
    <x v="135"/>
    <x v="198"/>
    <x v="551"/>
    <x v="243"/>
    <x v="0"/>
  </r>
  <r>
    <x v="0"/>
    <s v="E0141 - Northwood Park*Electric"/>
    <x v="136"/>
    <x v="199"/>
    <x v="552"/>
    <x v="244"/>
    <x v="0"/>
  </r>
  <r>
    <x v="2"/>
    <s v="E0141 - Northwood Park*Interface"/>
    <x v="136"/>
    <x v="1"/>
    <x v="553"/>
    <x v="1"/>
    <x v="0"/>
  </r>
  <r>
    <x v="3"/>
    <s v="E0141 - Northwood Park*Sanitation"/>
    <x v="136"/>
    <x v="200"/>
    <x v="554"/>
    <x v="245"/>
    <x v="0"/>
  </r>
  <r>
    <x v="4"/>
    <s v="E0141 - Northwood Park*Water &amp; Sewer"/>
    <x v="136"/>
    <x v="201"/>
    <x v="554"/>
    <x v="246"/>
    <x v="0"/>
  </r>
  <r>
    <x v="0"/>
    <s v="E0142 - Bristol*Electric"/>
    <x v="137"/>
    <x v="202"/>
    <x v="555"/>
    <x v="247"/>
    <x v="0"/>
  </r>
  <r>
    <x v="2"/>
    <s v="E0142 - Bristol*Interface"/>
    <x v="137"/>
    <x v="1"/>
    <x v="556"/>
    <x v="1"/>
    <x v="0"/>
  </r>
  <r>
    <x v="3"/>
    <s v="E0142 - Bristol*Sanitation"/>
    <x v="137"/>
    <x v="53"/>
    <x v="557"/>
    <x v="248"/>
    <x v="0"/>
  </r>
  <r>
    <x v="4"/>
    <s v="E0142 - Bristol*Water &amp; Sewer"/>
    <x v="137"/>
    <x v="202"/>
    <x v="558"/>
    <x v="247"/>
    <x v="0"/>
  </r>
  <r>
    <x v="0"/>
    <s v="E0143 - Austin*Electric"/>
    <x v="138"/>
    <x v="203"/>
    <x v="559"/>
    <x v="249"/>
    <x v="0"/>
  </r>
  <r>
    <x v="2"/>
    <s v="E0143 - Austin*Interface"/>
    <x v="138"/>
    <x v="1"/>
    <x v="560"/>
    <x v="1"/>
    <x v="0"/>
  </r>
  <r>
    <x v="3"/>
    <s v="E0143 - Austin*Sanitation"/>
    <x v="138"/>
    <x v="53"/>
    <x v="561"/>
    <x v="148"/>
    <x v="0"/>
  </r>
  <r>
    <x v="4"/>
    <s v="E0143 - Austin*Water &amp; Sewer"/>
    <x v="138"/>
    <x v="203"/>
    <x v="559"/>
    <x v="249"/>
    <x v="0"/>
  </r>
  <r>
    <x v="0"/>
    <s v="E0144 - Fitzgerald*Electric"/>
    <x v="139"/>
    <x v="204"/>
    <x v="562"/>
    <x v="250"/>
    <x v="0"/>
  </r>
  <r>
    <x v="2"/>
    <s v="E0144 - Fitzgerald*Interface"/>
    <x v="139"/>
    <x v="1"/>
    <x v="563"/>
    <x v="1"/>
    <x v="0"/>
  </r>
  <r>
    <x v="3"/>
    <s v="E0144 - Fitzgerald*Sanitation"/>
    <x v="139"/>
    <x v="204"/>
    <x v="562"/>
    <x v="250"/>
    <x v="0"/>
  </r>
  <r>
    <x v="4"/>
    <s v="E0144 - Fitzgerald*Water &amp; Sewer"/>
    <x v="139"/>
    <x v="204"/>
    <x v="562"/>
    <x v="250"/>
    <x v="0"/>
  </r>
  <r>
    <x v="0"/>
    <s v="E0145 - Pulaski*Electric"/>
    <x v="140"/>
    <x v="205"/>
    <x v="564"/>
    <x v="251"/>
    <x v="0"/>
  </r>
  <r>
    <x v="2"/>
    <s v="E0145 - Pulaski*Interface"/>
    <x v="140"/>
    <x v="1"/>
    <x v="565"/>
    <x v="1"/>
    <x v="0"/>
  </r>
  <r>
    <x v="3"/>
    <s v="E0145 - Pulaski*Sanitation"/>
    <x v="140"/>
    <x v="53"/>
    <x v="566"/>
    <x v="222"/>
    <x v="0"/>
  </r>
  <r>
    <x v="4"/>
    <s v="E0145 - Pulaski*Water &amp; Sewer"/>
    <x v="140"/>
    <x v="206"/>
    <x v="567"/>
    <x v="252"/>
    <x v="0"/>
  </r>
  <r>
    <x v="0"/>
    <s v="E0146 - N Road Orangeburg*Electric"/>
    <x v="141"/>
    <x v="85"/>
    <x v="568"/>
    <x v="102"/>
    <x v="0"/>
  </r>
  <r>
    <x v="2"/>
    <s v="E0146 - N Road Orangeburg*Interface"/>
    <x v="141"/>
    <x v="1"/>
    <x v="569"/>
    <x v="1"/>
    <x v="0"/>
  </r>
  <r>
    <x v="3"/>
    <s v="E0146 - N Road Orangeburg*Sanitation"/>
    <x v="141"/>
    <x v="53"/>
    <x v="570"/>
    <x v="62"/>
    <x v="0"/>
  </r>
  <r>
    <x v="4"/>
    <s v="E0146 - N Road Orangeburg*Water &amp; Sewer"/>
    <x v="141"/>
    <x v="85"/>
    <x v="571"/>
    <x v="102"/>
    <x v="0"/>
  </r>
  <r>
    <x v="0"/>
    <s v="E0147 - Winona*Electric"/>
    <x v="142"/>
    <x v="133"/>
    <x v="572"/>
    <x v="160"/>
    <x v="0"/>
  </r>
  <r>
    <x v="2"/>
    <s v="E0147 - Winona*Interface"/>
    <x v="142"/>
    <x v="1"/>
    <x v="573"/>
    <x v="1"/>
    <x v="0"/>
  </r>
  <r>
    <x v="3"/>
    <s v="E0147 - Winona*Sanitation"/>
    <x v="142"/>
    <x v="53"/>
    <x v="574"/>
    <x v="148"/>
    <x v="0"/>
  </r>
  <r>
    <x v="4"/>
    <s v="E0147 - Winona*Water &amp; Sewer"/>
    <x v="142"/>
    <x v="207"/>
    <x v="575"/>
    <x v="253"/>
    <x v="0"/>
  </r>
  <r>
    <x v="6"/>
    <s v="E0147 - Winona*Water &amp; Sewer 2"/>
    <x v="142"/>
    <x v="207"/>
    <x v="576"/>
    <x v="253"/>
    <x v="0"/>
  </r>
  <r>
    <x v="0"/>
    <s v="E0148 - Marshall*Electric"/>
    <x v="143"/>
    <x v="208"/>
    <x v="577"/>
    <x v="254"/>
    <x v="0"/>
  </r>
  <r>
    <x v="2"/>
    <s v="E0148 - Marshall*Interface"/>
    <x v="143"/>
    <x v="1"/>
    <x v="578"/>
    <x v="1"/>
    <x v="0"/>
  </r>
  <r>
    <x v="3"/>
    <s v="E0148 - Marshall*Sanitation"/>
    <x v="143"/>
    <x v="209"/>
    <x v="579"/>
    <x v="255"/>
    <x v="0"/>
  </r>
  <r>
    <x v="4"/>
    <s v="E0148 - Marshall*Water &amp; Sewer"/>
    <x v="143"/>
    <x v="209"/>
    <x v="579"/>
    <x v="255"/>
    <x v="0"/>
  </r>
  <r>
    <x v="0"/>
    <s v="E0149 - Radcliff*Electric"/>
    <x v="144"/>
    <x v="151"/>
    <x v="580"/>
    <x v="182"/>
    <x v="0"/>
  </r>
  <r>
    <x v="2"/>
    <s v="E0149 - Radcliff*Interface"/>
    <x v="144"/>
    <x v="1"/>
    <x v="581"/>
    <x v="1"/>
    <x v="0"/>
  </r>
  <r>
    <x v="3"/>
    <s v="E0149 - Radcliff*Sanitation"/>
    <x v="144"/>
    <x v="53"/>
    <x v="582"/>
    <x v="256"/>
    <x v="0"/>
  </r>
  <r>
    <x v="4"/>
    <s v="E0149 - Radcliff*Water &amp; Sewer"/>
    <x v="144"/>
    <x v="210"/>
    <x v="583"/>
    <x v="257"/>
    <x v="0"/>
  </r>
  <r>
    <x v="6"/>
    <s v="E0149 - Radcliff*Water &amp; Sewer 2"/>
    <x v="144"/>
    <x v="210"/>
    <x v="584"/>
    <x v="257"/>
    <x v="0"/>
  </r>
  <r>
    <x v="8"/>
    <s v="E0149 - Radcliff*Water &amp; Sewer 3"/>
    <x v="144"/>
    <x v="210"/>
    <x v="585"/>
    <x v="257"/>
    <x v="0"/>
  </r>
  <r>
    <x v="0"/>
    <s v="E0150 - Surf City*Electric"/>
    <x v="145"/>
    <x v="211"/>
    <x v="586"/>
    <x v="258"/>
    <x v="0"/>
  </r>
  <r>
    <x v="2"/>
    <s v="E0150 - Surf City*Interface"/>
    <x v="145"/>
    <x v="1"/>
    <x v="587"/>
    <x v="1"/>
    <x v="0"/>
  </r>
  <r>
    <x v="3"/>
    <s v="E0150 - Surf City*Sanitation"/>
    <x v="145"/>
    <x v="53"/>
    <x v="588"/>
    <x v="62"/>
    <x v="0"/>
  </r>
  <r>
    <x v="4"/>
    <s v="E0150 - Surf City*Water &amp; Sewer"/>
    <x v="145"/>
    <x v="212"/>
    <x v="589"/>
    <x v="259"/>
    <x v="0"/>
  </r>
  <r>
    <x v="6"/>
    <s v="E0150 - Surf City*Water &amp; Sewer 2"/>
    <x v="145"/>
    <x v="212"/>
    <x v="590"/>
    <x v="259"/>
    <x v="0"/>
  </r>
  <r>
    <x v="0"/>
    <s v="E0151 - Helena, AL*Electric"/>
    <x v="146"/>
    <x v="67"/>
    <x v="591"/>
    <x v="80"/>
    <x v="0"/>
  </r>
  <r>
    <x v="2"/>
    <s v="E0151 - Helena, AL*Interface"/>
    <x v="146"/>
    <x v="1"/>
    <x v="592"/>
    <x v="1"/>
    <x v="0"/>
  </r>
  <r>
    <x v="3"/>
    <s v="E0151 - Helena, AL*Sanitation"/>
    <x v="146"/>
    <x v="53"/>
    <x v="593"/>
    <x v="81"/>
    <x v="0"/>
  </r>
  <r>
    <x v="4"/>
    <s v="E0151 - Helena, AL*Water &amp; Sewer"/>
    <x v="146"/>
    <x v="213"/>
    <x v="594"/>
    <x v="260"/>
    <x v="0"/>
  </r>
  <r>
    <x v="0"/>
    <s v="E0152 - North Charleston*Electric"/>
    <x v="147"/>
    <x v="13"/>
    <x v="595"/>
    <x v="261"/>
    <x v="0"/>
  </r>
  <r>
    <x v="2"/>
    <s v="E0152 - North Charleston*Interface"/>
    <x v="147"/>
    <x v="1"/>
    <x v="596"/>
    <x v="1"/>
    <x v="0"/>
  </r>
  <r>
    <x v="3"/>
    <s v="E0152 - North Charleston*Sanitation"/>
    <x v="147"/>
    <x v="214"/>
    <x v="597"/>
    <x v="262"/>
    <x v="0"/>
  </r>
  <r>
    <x v="4"/>
    <s v="E0152 - North Charleston*Water &amp; Sewer"/>
    <x v="147"/>
    <x v="215"/>
    <x v="598"/>
    <x v="263"/>
    <x v="0"/>
  </r>
  <r>
    <x v="6"/>
    <s v="E0152 - North Charleston*Water &amp; Sewer 2"/>
    <x v="147"/>
    <x v="215"/>
    <x v="599"/>
    <x v="263"/>
    <x v="0"/>
  </r>
  <r>
    <x v="0"/>
    <s v="E0153 - Willmar*Electric"/>
    <x v="148"/>
    <x v="216"/>
    <x v="600"/>
    <x v="264"/>
    <x v="0"/>
  </r>
  <r>
    <x v="2"/>
    <s v="E0153 - Willmar*Interface"/>
    <x v="148"/>
    <x v="1"/>
    <x v="601"/>
    <x v="1"/>
    <x v="0"/>
  </r>
  <r>
    <x v="3"/>
    <s v="E0153 - Willmar*Sanitation"/>
    <x v="148"/>
    <x v="217"/>
    <x v="602"/>
    <x v="265"/>
    <x v="0"/>
  </r>
  <r>
    <x v="4"/>
    <s v="E0153 - Willmar*Water &amp; Sewer"/>
    <x v="148"/>
    <x v="216"/>
    <x v="600"/>
    <x v="264"/>
    <x v="0"/>
  </r>
  <r>
    <x v="0"/>
    <s v="E0154 - Lawton*Electric"/>
    <x v="149"/>
    <x v="218"/>
    <x v="603"/>
    <x v="266"/>
    <x v="0"/>
  </r>
  <r>
    <x v="2"/>
    <s v="E0154 - Lawton*Interface"/>
    <x v="149"/>
    <x v="1"/>
    <x v="604"/>
    <x v="1"/>
    <x v="0"/>
  </r>
  <r>
    <x v="3"/>
    <s v="E0154 - Lawton*Sanitation"/>
    <x v="149"/>
    <x v="219"/>
    <x v="605"/>
    <x v="267"/>
    <x v="0"/>
  </r>
  <r>
    <x v="4"/>
    <s v="E0154 - Lawton*Water &amp; Sewer"/>
    <x v="149"/>
    <x v="219"/>
    <x v="606"/>
    <x v="268"/>
    <x v="0"/>
  </r>
  <r>
    <x v="6"/>
    <s v="E0154 - Lawton*Water &amp; Sewer 2"/>
    <x v="149"/>
    <x v="219"/>
    <x v="607"/>
    <x v="268"/>
    <x v="0"/>
  </r>
  <r>
    <x v="0"/>
    <s v="E0155 - Columbia SC*Electric"/>
    <x v="150"/>
    <x v="13"/>
    <x v="608"/>
    <x v="36"/>
    <x v="0"/>
  </r>
  <r>
    <x v="2"/>
    <s v="E0155 - Columbia SC*Interface"/>
    <x v="150"/>
    <x v="1"/>
    <x v="609"/>
    <x v="1"/>
    <x v="0"/>
  </r>
  <r>
    <x v="3"/>
    <s v="E0155 - Columbia SC*Sanitation"/>
    <x v="150"/>
    <x v="53"/>
    <x v="610"/>
    <x v="62"/>
    <x v="0"/>
  </r>
  <r>
    <x v="4"/>
    <s v="E0155 - Columbia SC*Water &amp; Sewer"/>
    <x v="150"/>
    <x v="220"/>
    <x v="611"/>
    <x v="269"/>
    <x v="0"/>
  </r>
  <r>
    <x v="0"/>
    <s v="E0156 - Clute, TX*Electric"/>
    <x v="151"/>
    <x v="74"/>
    <x v="193"/>
    <x v="91"/>
    <x v="0"/>
  </r>
  <r>
    <x v="2"/>
    <s v="E0156 - Clute, TX*Interface"/>
    <x v="151"/>
    <x v="1"/>
    <x v="612"/>
    <x v="1"/>
    <x v="0"/>
  </r>
  <r>
    <x v="3"/>
    <s v="E0156 - Clute, TX*Sanitation"/>
    <x v="151"/>
    <x v="53"/>
    <x v="613"/>
    <x v="86"/>
    <x v="0"/>
  </r>
  <r>
    <x v="4"/>
    <s v="E0156 - Clute, TX*Water &amp; Sewer"/>
    <x v="151"/>
    <x v="221"/>
    <x v="614"/>
    <x v="270"/>
    <x v="0"/>
  </r>
  <r>
    <x v="0"/>
    <s v="E0157 - Alexander City, AL*Electric"/>
    <x v="152"/>
    <x v="222"/>
    <x v="615"/>
    <x v="271"/>
    <x v="0"/>
  </r>
  <r>
    <x v="2"/>
    <s v="E0157 - Alexander City, AL*Interface"/>
    <x v="152"/>
    <x v="1"/>
    <x v="616"/>
    <x v="1"/>
    <x v="0"/>
  </r>
  <r>
    <x v="3"/>
    <s v="E0157 - Alexander City, AL*Sanitation"/>
    <x v="152"/>
    <x v="24"/>
    <x v="617"/>
    <x v="272"/>
    <x v="0"/>
  </r>
  <r>
    <x v="4"/>
    <s v="E0157 - Alexander City, AL*Water &amp; Sewer"/>
    <x v="152"/>
    <x v="222"/>
    <x v="615"/>
    <x v="271"/>
    <x v="0"/>
  </r>
  <r>
    <x v="0"/>
    <s v="E0158 - Waconia, MN*Electric"/>
    <x v="153"/>
    <x v="223"/>
    <x v="618"/>
    <x v="273"/>
    <x v="1"/>
  </r>
  <r>
    <x v="2"/>
    <s v="E0158 - Waconia, MN*Interface"/>
    <x v="153"/>
    <x v="1"/>
    <x v="413"/>
    <x v="1"/>
    <x v="1"/>
  </r>
  <r>
    <x v="3"/>
    <s v="E0158 - Waconia, MN*Sanitation"/>
    <x v="153"/>
    <x v="223"/>
    <x v="618"/>
    <x v="273"/>
    <x v="1"/>
  </r>
  <r>
    <x v="4"/>
    <s v="E0158 - Waconia, MN*Water &amp; Sewer"/>
    <x v="153"/>
    <x v="223"/>
    <x v="618"/>
    <x v="273"/>
    <x v="1"/>
  </r>
  <r>
    <x v="0"/>
    <s v="E0159 - Muscle Shoals, AL*Electric"/>
    <x v="154"/>
    <x v="224"/>
    <x v="619"/>
    <x v="274"/>
    <x v="0"/>
  </r>
  <r>
    <x v="2"/>
    <s v="E0159 - Muscle Shoals, AL*Interface"/>
    <x v="154"/>
    <x v="1"/>
    <x v="620"/>
    <x v="1"/>
    <x v="0"/>
  </r>
  <r>
    <x v="3"/>
    <s v="E0159 - Muscle Shoals, AL*Sanitation"/>
    <x v="154"/>
    <x v="53"/>
    <x v="621"/>
    <x v="78"/>
    <x v="0"/>
  </r>
  <r>
    <x v="4"/>
    <s v="E0159 - Muscle Shoals, AL*Water &amp; Sewer"/>
    <x v="154"/>
    <x v="224"/>
    <x v="619"/>
    <x v="274"/>
    <x v="0"/>
  </r>
  <r>
    <x v="0"/>
    <s v="E0160 - Cookeville,TN*Electric"/>
    <x v="155"/>
    <x v="225"/>
    <x v="622"/>
    <x v="275"/>
    <x v="0"/>
  </r>
  <r>
    <x v="2"/>
    <s v="E0160 - Cookeville,TN*Interface"/>
    <x v="155"/>
    <x v="1"/>
    <x v="623"/>
    <x v="1"/>
    <x v="0"/>
  </r>
  <r>
    <x v="3"/>
    <s v="E0160 - Cookeville,TN*Sanitation"/>
    <x v="155"/>
    <x v="53"/>
    <x v="624"/>
    <x v="222"/>
    <x v="0"/>
  </r>
  <r>
    <x v="4"/>
    <s v="E0160 - Cookeville,TN*Water &amp; Sewer"/>
    <x v="155"/>
    <x v="225"/>
    <x v="625"/>
    <x v="275"/>
    <x v="0"/>
  </r>
  <r>
    <x v="0"/>
    <s v="E0161 - West Marietta, GA*Electric"/>
    <x v="156"/>
    <x v="59"/>
    <x v="626"/>
    <x v="69"/>
    <x v="0"/>
  </r>
  <r>
    <x v="2"/>
    <s v="E0161 - West Marietta, GA*Interface"/>
    <x v="156"/>
    <x v="1"/>
    <x v="627"/>
    <x v="1"/>
    <x v="0"/>
  </r>
  <r>
    <x v="3"/>
    <s v="E0161 - West Marietta, GA*Sanitation"/>
    <x v="156"/>
    <x v="53"/>
    <x v="141"/>
    <x v="62"/>
    <x v="0"/>
  </r>
  <r>
    <x v="4"/>
    <s v="E0161 - West Marietta, GA*Water &amp; Sewer"/>
    <x v="156"/>
    <x v="60"/>
    <x v="628"/>
    <x v="70"/>
    <x v="0"/>
  </r>
  <r>
    <x v="0"/>
    <s v="E0162 - Lake City, FL*Electric"/>
    <x v="157"/>
    <x v="65"/>
    <x v="629"/>
    <x v="190"/>
    <x v="0"/>
  </r>
  <r>
    <x v="2"/>
    <s v="E0162 - Lake City, FL*Interface"/>
    <x v="157"/>
    <x v="1"/>
    <x v="630"/>
    <x v="1"/>
    <x v="0"/>
  </r>
  <r>
    <x v="3"/>
    <s v="E0162 - Lake City, FL*Sanitation"/>
    <x v="157"/>
    <x v="226"/>
    <x v="631"/>
    <x v="276"/>
    <x v="0"/>
  </r>
  <r>
    <x v="4"/>
    <s v="E0162 - Lake City, FL*Water &amp; Sewer"/>
    <x v="157"/>
    <x v="227"/>
    <x v="632"/>
    <x v="277"/>
    <x v="0"/>
  </r>
  <r>
    <x v="0"/>
    <s v="E0164 - Harvest, AL*Electric"/>
    <x v="158"/>
    <x v="139"/>
    <x v="633"/>
    <x v="278"/>
    <x v="0"/>
  </r>
  <r>
    <x v="2"/>
    <s v="E0164 - Harvest, AL*Interface"/>
    <x v="158"/>
    <x v="1"/>
    <x v="634"/>
    <x v="1"/>
    <x v="0"/>
  </r>
  <r>
    <x v="3"/>
    <s v="E0164 - Harvest, AL*Sanitation"/>
    <x v="158"/>
    <x v="53"/>
    <x v="635"/>
    <x v="168"/>
    <x v="0"/>
  </r>
  <r>
    <x v="7"/>
    <s v="E0164 - Harvest, AL*Sanitation 2"/>
    <x v="158"/>
    <x v="139"/>
    <x v="633"/>
    <x v="278"/>
    <x v="0"/>
  </r>
  <r>
    <x v="4"/>
    <s v="E0164 - Harvest, AL*Water &amp; Sewer"/>
    <x v="158"/>
    <x v="228"/>
    <x v="636"/>
    <x v="279"/>
    <x v="0"/>
  </r>
  <r>
    <x v="6"/>
    <s v="E0164 - Harvest, AL*Water &amp; Sewer 2"/>
    <x v="158"/>
    <x v="228"/>
    <x v="637"/>
    <x v="279"/>
    <x v="0"/>
  </r>
  <r>
    <x v="0"/>
    <s v="E0165 - White House, TN*Electric"/>
    <x v="159"/>
    <x v="229"/>
    <x v="638"/>
    <x v="280"/>
    <x v="0"/>
  </r>
  <r>
    <x v="2"/>
    <s v="E0165 - White House, TN*Interface"/>
    <x v="159"/>
    <x v="1"/>
    <x v="639"/>
    <x v="1"/>
    <x v="0"/>
  </r>
  <r>
    <x v="3"/>
    <s v="E0165 - White House, TN*Sanitation"/>
    <x v="159"/>
    <x v="53"/>
    <x v="640"/>
    <x v="222"/>
    <x v="0"/>
  </r>
  <r>
    <x v="4"/>
    <s v="E0165 - White House, TN*Water &amp; Sewer"/>
    <x v="159"/>
    <x v="230"/>
    <x v="641"/>
    <x v="281"/>
    <x v="0"/>
  </r>
  <r>
    <x v="6"/>
    <s v="E0165 - White House, TN*Water &amp; Sewer 2"/>
    <x v="159"/>
    <x v="231"/>
    <x v="642"/>
    <x v="282"/>
    <x v="0"/>
  </r>
  <r>
    <x v="0"/>
    <s v="E0166 - Hartselle, AL*Electric"/>
    <x v="160"/>
    <x v="232"/>
    <x v="643"/>
    <x v="283"/>
    <x v="0"/>
  </r>
  <r>
    <x v="2"/>
    <s v="E0166 - Hartselle, AL*Interface"/>
    <x v="160"/>
    <x v="1"/>
    <x v="644"/>
    <x v="1"/>
    <x v="0"/>
  </r>
  <r>
    <x v="3"/>
    <s v="E0166 - Hartselle, AL*Sanitation"/>
    <x v="160"/>
    <x v="53"/>
    <x v="645"/>
    <x v="168"/>
    <x v="0"/>
  </r>
  <r>
    <x v="4"/>
    <s v="E0166 - Hartselle, AL*Water &amp; Sewer"/>
    <x v="160"/>
    <x v="232"/>
    <x v="643"/>
    <x v="283"/>
    <x v="0"/>
  </r>
  <r>
    <x v="0"/>
    <s v="E0167 - Athens - Mayberry, AL*Electric"/>
    <x v="161"/>
    <x v="233"/>
    <x v="646"/>
    <x v="284"/>
    <x v="0"/>
  </r>
  <r>
    <x v="2"/>
    <s v="E0167 - Athens - Mayberry, AL*Interface"/>
    <x v="161"/>
    <x v="1"/>
    <x v="647"/>
    <x v="1"/>
    <x v="0"/>
  </r>
  <r>
    <x v="3"/>
    <s v="E0167 - Athens - Mayberry, AL*Sanitation"/>
    <x v="161"/>
    <x v="53"/>
    <x v="648"/>
    <x v="168"/>
    <x v="0"/>
  </r>
  <r>
    <x v="4"/>
    <s v="E0167 - Athens - Mayberry, AL*Water &amp; Sewer"/>
    <x v="161"/>
    <x v="233"/>
    <x v="646"/>
    <x v="284"/>
    <x v="0"/>
  </r>
  <r>
    <x v="0"/>
    <s v="E0181 - Great Falls*Electric"/>
    <x v="162"/>
    <x v="234"/>
    <x v="649"/>
    <x v="285"/>
    <x v="0"/>
  </r>
  <r>
    <x v="2"/>
    <s v="E0181 - Great Falls*Interface"/>
    <x v="162"/>
    <x v="1"/>
    <x v="650"/>
    <x v="1"/>
    <x v="0"/>
  </r>
  <r>
    <x v="3"/>
    <s v="E0181 - Great Falls*Sanitation"/>
    <x v="162"/>
    <x v="235"/>
    <x v="651"/>
    <x v="286"/>
    <x v="0"/>
  </r>
  <r>
    <x v="4"/>
    <s v="E0181 - Great Falls*Water &amp; Sewer"/>
    <x v="162"/>
    <x v="235"/>
    <x v="651"/>
    <x v="286"/>
    <x v="0"/>
  </r>
  <r>
    <x v="0"/>
    <s v="E0182 - Morristown, TN*Electric"/>
    <x v="163"/>
    <x v="236"/>
    <x v="652"/>
    <x v="287"/>
    <x v="0"/>
  </r>
  <r>
    <x v="2"/>
    <s v="E0182 - Morristown, TN*Interface"/>
    <x v="163"/>
    <x v="1"/>
    <x v="653"/>
    <x v="1"/>
    <x v="0"/>
  </r>
  <r>
    <x v="3"/>
    <s v="E0182 - Morristown, TN*Sanitation"/>
    <x v="163"/>
    <x v="237"/>
    <x v="654"/>
    <x v="288"/>
    <x v="0"/>
  </r>
  <r>
    <x v="4"/>
    <s v="E0182 - Morristown, TN*Water &amp; Sewer"/>
    <x v="163"/>
    <x v="236"/>
    <x v="652"/>
    <x v="287"/>
    <x v="0"/>
  </r>
  <r>
    <x v="0"/>
    <s v="E0183 - Newport, TN*Electric"/>
    <x v="164"/>
    <x v="238"/>
    <x v="655"/>
    <x v="289"/>
    <x v="0"/>
  </r>
  <r>
    <x v="2"/>
    <s v="E0183 - Newport, TN*Interface"/>
    <x v="164"/>
    <x v="1"/>
    <x v="656"/>
    <x v="1"/>
    <x v="0"/>
  </r>
  <r>
    <x v="3"/>
    <s v="E0183 - Newport, TN*Sanitation"/>
    <x v="164"/>
    <x v="24"/>
    <x v="657"/>
    <x v="290"/>
    <x v="0"/>
  </r>
  <r>
    <x v="4"/>
    <s v="E0183 - Newport, TN*Water &amp; Sewer"/>
    <x v="164"/>
    <x v="238"/>
    <x v="658"/>
    <x v="289"/>
    <x v="0"/>
  </r>
  <r>
    <x v="0"/>
    <s v="E0184 - La Vergne, TN*Electric"/>
    <x v="165"/>
    <x v="239"/>
    <x v="659"/>
    <x v="291"/>
    <x v="0"/>
  </r>
  <r>
    <x v="2"/>
    <s v="E0184 - La Vergne, TN*Interface"/>
    <x v="165"/>
    <x v="1"/>
    <x v="660"/>
    <x v="1"/>
    <x v="0"/>
  </r>
  <r>
    <x v="3"/>
    <s v="E0184 - La Vergne, TN*Sanitation"/>
    <x v="165"/>
    <x v="53"/>
    <x v="661"/>
    <x v="222"/>
    <x v="0"/>
  </r>
  <r>
    <x v="4"/>
    <s v="E0184 - La Vergne, TN*Water &amp; Sewer"/>
    <x v="165"/>
    <x v="240"/>
    <x v="662"/>
    <x v="292"/>
    <x v="0"/>
  </r>
  <r>
    <x v="0"/>
    <s v="E0185 - S. Oates Street*Electric"/>
    <x v="166"/>
    <x v="241"/>
    <x v="663"/>
    <x v="293"/>
    <x v="0"/>
  </r>
  <r>
    <x v="2"/>
    <s v="E0185 - S. Oates Street*Interface"/>
    <x v="166"/>
    <x v="1"/>
    <x v="664"/>
    <x v="1"/>
    <x v="0"/>
  </r>
  <r>
    <x v="3"/>
    <s v="E0185 - S. Oates Street*Sanitation"/>
    <x v="166"/>
    <x v="53"/>
    <x v="665"/>
    <x v="294"/>
    <x v="0"/>
  </r>
  <r>
    <x v="4"/>
    <s v="E0185 - S. Oates Street*Water &amp; Sewer"/>
    <x v="166"/>
    <x v="241"/>
    <x v="663"/>
    <x v="293"/>
    <x v="0"/>
  </r>
  <r>
    <x v="0"/>
    <s v="E0186 - Horn Lake, MS*Electric"/>
    <x v="167"/>
    <x v="169"/>
    <x v="666"/>
    <x v="207"/>
    <x v="0"/>
  </r>
  <r>
    <x v="2"/>
    <s v="E0186 - Horn Lake, MS*Interface"/>
    <x v="167"/>
    <x v="1"/>
    <x v="667"/>
    <x v="1"/>
    <x v="0"/>
  </r>
  <r>
    <x v="3"/>
    <s v="E0186 - Horn Lake, MS*Sanitation"/>
    <x v="167"/>
    <x v="21"/>
    <x v="668"/>
    <x v="295"/>
    <x v="0"/>
  </r>
  <r>
    <x v="4"/>
    <s v="E0186 - Horn Lake, MS*Water &amp; Sewer"/>
    <x v="167"/>
    <x v="242"/>
    <x v="669"/>
    <x v="296"/>
    <x v="0"/>
  </r>
  <r>
    <x v="6"/>
    <s v="E0186 - Horn Lake, MS*Water &amp; Sewer 2"/>
    <x v="167"/>
    <x v="242"/>
    <x v="670"/>
    <x v="296"/>
    <x v="0"/>
  </r>
  <r>
    <x v="0"/>
    <s v="E0187 - TN Fayetteville*Electric"/>
    <x v="168"/>
    <x v="243"/>
    <x v="671"/>
    <x v="297"/>
    <x v="0"/>
  </r>
  <r>
    <x v="2"/>
    <s v="E0187 - TN Fayetteville*Interface"/>
    <x v="168"/>
    <x v="1"/>
    <x v="672"/>
    <x v="1"/>
    <x v="0"/>
  </r>
  <r>
    <x v="3"/>
    <s v="E0187 - TN Fayetteville*Sanitation"/>
    <x v="168"/>
    <x v="53"/>
    <x v="673"/>
    <x v="222"/>
    <x v="0"/>
  </r>
  <r>
    <x v="4"/>
    <s v="E0187 - TN Fayetteville*Water &amp; Sewer"/>
    <x v="168"/>
    <x v="243"/>
    <x v="671"/>
    <x v="297"/>
    <x v="0"/>
  </r>
  <r>
    <x v="0"/>
    <s v="E0188 - Springfield, TN*Electric"/>
    <x v="169"/>
    <x v="244"/>
    <x v="674"/>
    <x v="298"/>
    <x v="0"/>
  </r>
  <r>
    <x v="2"/>
    <s v="E0188 - Springfield, TN*Interface"/>
    <x v="169"/>
    <x v="1"/>
    <x v="675"/>
    <x v="1"/>
    <x v="0"/>
  </r>
  <r>
    <x v="3"/>
    <s v="E0188 - Springfield, TN*Sanitation"/>
    <x v="169"/>
    <x v="53"/>
    <x v="676"/>
    <x v="222"/>
    <x v="0"/>
  </r>
  <r>
    <x v="4"/>
    <s v="E0188 - Springfield, TN*Water &amp; Sewer"/>
    <x v="169"/>
    <x v="244"/>
    <x v="677"/>
    <x v="298"/>
    <x v="0"/>
  </r>
  <r>
    <x v="0"/>
    <s v="E0189 - Athens GA 2 Lexington Rd*Electric"/>
    <x v="170"/>
    <x v="0"/>
    <x v="678"/>
    <x v="0"/>
    <x v="0"/>
  </r>
  <r>
    <x v="2"/>
    <s v="E0189 - Athens GA 2 Lexington Rd*Interface"/>
    <x v="170"/>
    <x v="1"/>
    <x v="679"/>
    <x v="1"/>
    <x v="0"/>
  </r>
  <r>
    <x v="3"/>
    <s v="E0189 - Athens GA 2 Lexington Rd*Sanitation"/>
    <x v="170"/>
    <x v="143"/>
    <x v="399"/>
    <x v="172"/>
    <x v="0"/>
  </r>
  <r>
    <x v="4"/>
    <s v="E0189 - Athens GA 2 Lexington Rd*Water &amp; Sewer"/>
    <x v="170"/>
    <x v="144"/>
    <x v="680"/>
    <x v="173"/>
    <x v="0"/>
  </r>
  <r>
    <x v="0"/>
    <s v="E0190 - Fort Dodge, IA*Electric"/>
    <x v="171"/>
    <x v="172"/>
    <x v="681"/>
    <x v="209"/>
    <x v="0"/>
  </r>
  <r>
    <x v="2"/>
    <s v="E0190 - Fort Dodge, IA*Interface"/>
    <x v="171"/>
    <x v="1"/>
    <x v="682"/>
    <x v="1"/>
    <x v="0"/>
  </r>
  <r>
    <x v="3"/>
    <s v="E0190 - Fort Dodge, IA*Sanitation"/>
    <x v="171"/>
    <x v="245"/>
    <x v="683"/>
    <x v="299"/>
    <x v="0"/>
  </r>
  <r>
    <x v="4"/>
    <s v="E0190 - Fort Dodge, IA*Water &amp; Sewer"/>
    <x v="171"/>
    <x v="246"/>
    <x v="684"/>
    <x v="300"/>
    <x v="0"/>
  </r>
  <r>
    <x v="0"/>
    <s v="E0191 - Emily Drive*Electric"/>
    <x v="172"/>
    <x v="247"/>
    <x v="685"/>
    <x v="301"/>
    <x v="0"/>
  </r>
  <r>
    <x v="1"/>
    <s v="E0191 - Emily Drive*Electric 2"/>
    <x v="172"/>
    <x v="247"/>
    <x v="686"/>
    <x v="301"/>
    <x v="0"/>
  </r>
  <r>
    <x v="2"/>
    <s v="E0191 - Emily Drive*Interface"/>
    <x v="172"/>
    <x v="1"/>
    <x v="687"/>
    <x v="1"/>
    <x v="0"/>
  </r>
  <r>
    <x v="3"/>
    <s v="E0191 - Emily Drive*Sanitation"/>
    <x v="172"/>
    <x v="53"/>
    <x v="688"/>
    <x v="228"/>
    <x v="0"/>
  </r>
  <r>
    <x v="4"/>
    <s v="E0191 - Emily Drive*Water &amp; Sewer"/>
    <x v="172"/>
    <x v="248"/>
    <x v="689"/>
    <x v="302"/>
    <x v="0"/>
  </r>
  <r>
    <x v="6"/>
    <s v="E0191 - Emily Drive*Water &amp; Sewer 2"/>
    <x v="172"/>
    <x v="249"/>
    <x v="690"/>
    <x v="303"/>
    <x v="0"/>
  </r>
  <r>
    <x v="0"/>
    <s v="E0192 - Clinton Plaza West*Electric"/>
    <x v="173"/>
    <x v="195"/>
    <x v="691"/>
    <x v="238"/>
    <x v="0"/>
  </r>
  <r>
    <x v="2"/>
    <s v="E0192 - Clinton Plaza West*Interface"/>
    <x v="173"/>
    <x v="1"/>
    <x v="692"/>
    <x v="1"/>
    <x v="0"/>
  </r>
  <r>
    <x v="3"/>
    <s v="E0192 - Clinton Plaza West*Sanitation"/>
    <x v="173"/>
    <x v="21"/>
    <x v="693"/>
    <x v="304"/>
    <x v="0"/>
  </r>
  <r>
    <x v="4"/>
    <s v="E0192 - Clinton Plaza West*Water &amp; Sewer"/>
    <x v="173"/>
    <x v="250"/>
    <x v="694"/>
    <x v="305"/>
    <x v="0"/>
  </r>
  <r>
    <x v="0"/>
    <s v="E0193 - Dahlonega, GA*Electric"/>
    <x v="174"/>
    <x v="0"/>
    <x v="695"/>
    <x v="306"/>
    <x v="0"/>
  </r>
  <r>
    <x v="2"/>
    <s v="E0193 - Dahlonega, GA*Interface"/>
    <x v="174"/>
    <x v="1"/>
    <x v="696"/>
    <x v="1"/>
    <x v="0"/>
  </r>
  <r>
    <x v="3"/>
    <s v="E0193 - Dahlonega, GA*Sanitation"/>
    <x v="174"/>
    <x v="53"/>
    <x v="697"/>
    <x v="307"/>
    <x v="0"/>
  </r>
  <r>
    <x v="4"/>
    <s v="E0193 - Dahlonega, GA*Water &amp; Sewer"/>
    <x v="174"/>
    <x v="251"/>
    <x v="698"/>
    <x v="308"/>
    <x v="0"/>
  </r>
  <r>
    <x v="0"/>
    <s v="E0194 - Jefferson City, MO*Electric"/>
    <x v="175"/>
    <x v="192"/>
    <x v="699"/>
    <x v="233"/>
    <x v="0"/>
  </r>
  <r>
    <x v="2"/>
    <s v="E0194 - Jefferson City, MO*Interface"/>
    <x v="175"/>
    <x v="1"/>
    <x v="700"/>
    <x v="1"/>
    <x v="0"/>
  </r>
  <r>
    <x v="3"/>
    <s v="E0194 - Jefferson City, MO*Sanitation"/>
    <x v="175"/>
    <x v="21"/>
    <x v="701"/>
    <x v="309"/>
    <x v="0"/>
  </r>
  <r>
    <x v="4"/>
    <s v="E0194 - Jefferson City, MO*Water &amp; Sewer"/>
    <x v="175"/>
    <x v="252"/>
    <x v="702"/>
    <x v="310"/>
    <x v="0"/>
  </r>
  <r>
    <x v="6"/>
    <s v="E0194 - Jefferson City, MO*Water &amp; Sewer 2"/>
    <x v="175"/>
    <x v="253"/>
    <x v="703"/>
    <x v="311"/>
    <x v="0"/>
  </r>
  <r>
    <x v="8"/>
    <s v="E0194 - Jefferson City, MO*Water &amp; Sewer 3"/>
    <x v="175"/>
    <x v="253"/>
    <x v="704"/>
    <x v="311"/>
    <x v="0"/>
  </r>
  <r>
    <x v="0"/>
    <s v="E0195 - Florence, AL*Electric"/>
    <x v="176"/>
    <x v="254"/>
    <x v="705"/>
    <x v="312"/>
    <x v="0"/>
  </r>
  <r>
    <x v="2"/>
    <s v="E0195 - Florence, AL*Interface"/>
    <x v="176"/>
    <x v="1"/>
    <x v="706"/>
    <x v="1"/>
    <x v="0"/>
  </r>
  <r>
    <x v="3"/>
    <s v="E0195 - Florence, AL*Sanitation"/>
    <x v="176"/>
    <x v="254"/>
    <x v="705"/>
    <x v="312"/>
    <x v="0"/>
  </r>
  <r>
    <x v="4"/>
    <s v="E0195 - Florence, AL*Water &amp; Sewer"/>
    <x v="176"/>
    <x v="254"/>
    <x v="705"/>
    <x v="312"/>
    <x v="0"/>
  </r>
  <r>
    <x v="0"/>
    <s v="E0196 - Theydon Bend*Electric"/>
    <x v="177"/>
    <x v="255"/>
    <x v="707"/>
    <x v="313"/>
    <x v="0"/>
  </r>
  <r>
    <x v="2"/>
    <s v="E0196 - Theydon Bend*Interface"/>
    <x v="177"/>
    <x v="1"/>
    <x v="708"/>
    <x v="1"/>
    <x v="0"/>
  </r>
  <r>
    <x v="3"/>
    <s v="E0196 - Theydon Bend*Sanitation"/>
    <x v="177"/>
    <x v="53"/>
    <x v="709"/>
    <x v="62"/>
    <x v="0"/>
  </r>
  <r>
    <x v="4"/>
    <s v="E0196 - Theydon Bend*Water &amp; Sewer"/>
    <x v="177"/>
    <x v="256"/>
    <x v="710"/>
    <x v="314"/>
    <x v="0"/>
  </r>
  <r>
    <x v="0"/>
    <s v="E0197 - Timothy*Electric"/>
    <x v="178"/>
    <x v="257"/>
    <x v="711"/>
    <x v="315"/>
    <x v="1"/>
  </r>
  <r>
    <x v="2"/>
    <s v="E0197 - Timothy*Interface"/>
    <x v="178"/>
    <x v="1"/>
    <x v="413"/>
    <x v="1"/>
    <x v="1"/>
  </r>
  <r>
    <x v="0"/>
    <s v="E0270 - Lecanto, FL*Electric"/>
    <x v="179"/>
    <x v="258"/>
    <x v="712"/>
    <x v="48"/>
    <x v="1"/>
  </r>
  <r>
    <x v="4"/>
    <s v="E0197 - Timothy*Water &amp; Sewer"/>
    <x v="178"/>
    <x v="259"/>
    <x v="713"/>
    <x v="316"/>
    <x v="1"/>
  </r>
  <r>
    <x v="2"/>
    <s v="E0198 - Wesleyan Road*Interface"/>
    <x v="180"/>
    <x v="1"/>
    <x v="413"/>
    <x v="1"/>
    <x v="1"/>
  </r>
  <r>
    <x v="3"/>
    <s v="E0270 - Lecanto, FL*Sanitation"/>
    <x v="179"/>
    <x v="258"/>
    <x v="712"/>
    <x v="48"/>
    <x v="1"/>
  </r>
  <r>
    <x v="3"/>
    <s v="E0198 - Wesleyan Road*Sanitation"/>
    <x v="180"/>
    <x v="260"/>
    <x v="714"/>
    <x v="317"/>
    <x v="1"/>
  </r>
  <r>
    <x v="4"/>
    <s v="E0198 - Wesleyan Road*Water &amp; Sewer"/>
    <x v="180"/>
    <x v="260"/>
    <x v="714"/>
    <x v="317"/>
    <x v="1"/>
  </r>
  <r>
    <x v="0"/>
    <s v="E0199 - Searcy, AR*Electric"/>
    <x v="181"/>
    <x v="169"/>
    <x v="715"/>
    <x v="318"/>
    <x v="0"/>
  </r>
  <r>
    <x v="2"/>
    <s v="E0199 - Searcy, AR*Interface"/>
    <x v="181"/>
    <x v="1"/>
    <x v="716"/>
    <x v="1"/>
    <x v="0"/>
  </r>
  <r>
    <x v="3"/>
    <s v="E0199 - Searcy, AR*Sanitation"/>
    <x v="181"/>
    <x v="261"/>
    <x v="717"/>
    <x v="319"/>
    <x v="0"/>
  </r>
  <r>
    <x v="4"/>
    <s v="E0199 - Searcy, AR*Water &amp; Sewer"/>
    <x v="181"/>
    <x v="261"/>
    <x v="717"/>
    <x v="319"/>
    <x v="0"/>
  </r>
  <r>
    <x v="4"/>
    <s v="E0270 - Lecanto, FL*Water &amp; Sewer"/>
    <x v="179"/>
    <x v="262"/>
    <x v="712"/>
    <x v="320"/>
    <x v="1"/>
  </r>
  <r>
    <x v="2"/>
    <s v="E0200 - Kings Mill*Interface"/>
    <x v="182"/>
    <x v="1"/>
    <x v="413"/>
    <x v="1"/>
    <x v="1"/>
  </r>
  <r>
    <x v="0"/>
    <s v="E0231 - Trinity Point*Electric"/>
    <x v="183"/>
    <x v="263"/>
    <x v="712"/>
    <x v="321"/>
    <x v="1"/>
  </r>
  <r>
    <x v="3"/>
    <s v="E0231 - Trinity Point*Sanitation"/>
    <x v="183"/>
    <x v="258"/>
    <x v="712"/>
    <x v="48"/>
    <x v="1"/>
  </r>
  <r>
    <x v="2"/>
    <s v="E0201 - Culpeper, VA*Interface"/>
    <x v="184"/>
    <x v="1"/>
    <x v="413"/>
    <x v="1"/>
    <x v="1"/>
  </r>
  <r>
    <x v="4"/>
    <s v="E0231 - Trinity Point*Water &amp; Sewer"/>
    <x v="183"/>
    <x v="264"/>
    <x v="712"/>
    <x v="322"/>
    <x v="1"/>
  </r>
  <r>
    <x v="6"/>
    <s v="E0231 - Trinity Point*Water &amp; Sewer 2"/>
    <x v="183"/>
    <x v="265"/>
    <x v="712"/>
    <x v="323"/>
    <x v="1"/>
  </r>
  <r>
    <x v="0"/>
    <s v="E0264 - Red Dog Way*Electric"/>
    <x v="185"/>
    <x v="266"/>
    <x v="712"/>
    <x v="324"/>
    <x v="1"/>
  </r>
  <r>
    <x v="2"/>
    <s v="E0202 - Petoskey, MI*Interface"/>
    <x v="186"/>
    <x v="1"/>
    <x v="413"/>
    <x v="1"/>
    <x v="1"/>
  </r>
  <r>
    <x v="0"/>
    <s v="E0202 - Petoskey, MI*Electric"/>
    <x v="186"/>
    <x v="267"/>
    <x v="718"/>
    <x v="325"/>
    <x v="1"/>
  </r>
  <r>
    <x v="3"/>
    <s v="E0264 - Red Dog Way*Sanitation"/>
    <x v="185"/>
    <x v="258"/>
    <x v="712"/>
    <x v="48"/>
    <x v="1"/>
  </r>
  <r>
    <x v="0"/>
    <s v="E0236 - University Square*Electric"/>
    <x v="187"/>
    <x v="234"/>
    <x v="712"/>
    <x v="48"/>
    <x v="1"/>
  </r>
  <r>
    <x v="3"/>
    <s v="E0236 - University Square*Sanitation"/>
    <x v="187"/>
    <x v="21"/>
    <x v="712"/>
    <x v="48"/>
    <x v="1"/>
  </r>
  <r>
    <x v="2"/>
    <s v="E0203 - Walton Court*Interface"/>
    <x v="188"/>
    <x v="1"/>
    <x v="413"/>
    <x v="1"/>
    <x v="1"/>
  </r>
  <r>
    <x v="0"/>
    <s v="E0350 - Clayton Plaza*Electric"/>
    <x v="189"/>
    <x v="258"/>
    <x v="712"/>
    <x v="48"/>
    <x v="1"/>
  </r>
  <r>
    <x v="3"/>
    <s v="E0350 - Clayton Plaza*Sanitation"/>
    <x v="189"/>
    <x v="258"/>
    <x v="712"/>
    <x v="48"/>
    <x v="1"/>
  </r>
  <r>
    <x v="4"/>
    <s v="E0203 - Walton Court*Water &amp; Sewer"/>
    <x v="188"/>
    <x v="268"/>
    <x v="719"/>
    <x v="326"/>
    <x v="1"/>
  </r>
  <r>
    <x v="2"/>
    <s v="E0204 - Bartlesville, OK*Interface"/>
    <x v="190"/>
    <x v="1"/>
    <x v="413"/>
    <x v="1"/>
    <x v="1"/>
  </r>
  <r>
    <x v="0"/>
    <s v="E0234- Canopy Oaks*Electric"/>
    <x v="191"/>
    <x v="269"/>
    <x v="712"/>
    <x v="327"/>
    <x v="1"/>
  </r>
  <r>
    <x v="3"/>
    <s v="E0234- Canopy Oaks*Sanitation"/>
    <x v="191"/>
    <x v="270"/>
    <x v="712"/>
    <x v="48"/>
    <x v="1"/>
  </r>
  <r>
    <x v="4"/>
    <s v="E0204 - Bartlesville, OK*Water &amp; Sewer"/>
    <x v="190"/>
    <x v="271"/>
    <x v="720"/>
    <x v="328"/>
    <x v="1"/>
  </r>
  <r>
    <x v="2"/>
    <s v="E0205 - Beltline Road SW*Interface"/>
    <x v="192"/>
    <x v="1"/>
    <x v="413"/>
    <x v="1"/>
    <x v="1"/>
  </r>
  <r>
    <x v="4"/>
    <s v="E0234- Canopy Oaks*Water &amp; Sewer"/>
    <x v="191"/>
    <x v="272"/>
    <x v="712"/>
    <x v="329"/>
    <x v="1"/>
  </r>
  <r>
    <x v="0"/>
    <s v="E0309 - Bozeman, MT*Electric"/>
    <x v="193"/>
    <x v="258"/>
    <x v="712"/>
    <x v="48"/>
    <x v="1"/>
  </r>
  <r>
    <x v="3"/>
    <s v="E0309 - Bozeman, MT*Sanitation"/>
    <x v="193"/>
    <x v="258"/>
    <x v="712"/>
    <x v="48"/>
    <x v="1"/>
  </r>
  <r>
    <x v="4"/>
    <s v="E0309 - Bozeman, MT*Water &amp; Sewer"/>
    <x v="193"/>
    <x v="258"/>
    <x v="712"/>
    <x v="48"/>
    <x v="1"/>
  </r>
  <r>
    <x v="2"/>
    <s v="E0207 - Lawrenceburg, IN*Interface"/>
    <x v="194"/>
    <x v="1"/>
    <x v="413"/>
    <x v="1"/>
    <x v="1"/>
  </r>
  <r>
    <x v="3"/>
    <s v="E0230 - 34th Street*Sanitation"/>
    <x v="195"/>
    <x v="273"/>
    <x v="721"/>
    <x v="330"/>
    <x v="1"/>
  </r>
  <r>
    <x v="0"/>
    <s v="E0201 - Culpeper, VA*Electric"/>
    <x v="184"/>
    <x v="274"/>
    <x v="712"/>
    <x v="331"/>
    <x v="1"/>
  </r>
  <r>
    <x v="0"/>
    <s v="E0209 - Tarboro, NC*Electric"/>
    <x v="196"/>
    <x v="275"/>
    <x v="722"/>
    <x v="332"/>
    <x v="0"/>
  </r>
  <r>
    <x v="2"/>
    <s v="E0209 - Tarboro, NC*Interface"/>
    <x v="196"/>
    <x v="1"/>
    <x v="723"/>
    <x v="1"/>
    <x v="0"/>
  </r>
  <r>
    <x v="3"/>
    <s v="E0209 - Tarboro, NC*Sanitation"/>
    <x v="196"/>
    <x v="24"/>
    <x v="724"/>
    <x v="333"/>
    <x v="0"/>
  </r>
  <r>
    <x v="4"/>
    <s v="E0209 - Tarboro, NC*Water &amp; Sewer"/>
    <x v="196"/>
    <x v="275"/>
    <x v="722"/>
    <x v="332"/>
    <x v="0"/>
  </r>
  <r>
    <x v="0"/>
    <s v="E0210 - Center Avenue*Electric"/>
    <x v="197"/>
    <x v="276"/>
    <x v="725"/>
    <x v="334"/>
    <x v="0"/>
  </r>
  <r>
    <x v="2"/>
    <s v="E0210 - Center Avenue*Interface"/>
    <x v="197"/>
    <x v="1"/>
    <x v="726"/>
    <x v="1"/>
    <x v="0"/>
  </r>
  <r>
    <x v="3"/>
    <s v="E0210 - Center Avenue*Sanitation"/>
    <x v="197"/>
    <x v="53"/>
    <x v="727"/>
    <x v="335"/>
    <x v="0"/>
  </r>
  <r>
    <x v="4"/>
    <s v="E0210 - Center Avenue*Water &amp; Sewer"/>
    <x v="197"/>
    <x v="277"/>
    <x v="728"/>
    <x v="336"/>
    <x v="0"/>
  </r>
  <r>
    <x v="6"/>
    <s v="E0210 - Center Avenue*Water &amp; Sewer 2"/>
    <x v="197"/>
    <x v="277"/>
    <x v="729"/>
    <x v="337"/>
    <x v="0"/>
  </r>
  <r>
    <x v="0"/>
    <s v="E0211 - Hamilton Crossing*Electric"/>
    <x v="198"/>
    <x v="278"/>
    <x v="730"/>
    <x v="338"/>
    <x v="0"/>
  </r>
  <r>
    <x v="2"/>
    <s v="E0211 - Hamilton Crossing*Interface"/>
    <x v="198"/>
    <x v="1"/>
    <x v="731"/>
    <x v="1"/>
    <x v="0"/>
  </r>
  <r>
    <x v="3"/>
    <s v="E0211 - Hamilton Crossing*Sanitation"/>
    <x v="198"/>
    <x v="53"/>
    <x v="732"/>
    <x v="339"/>
    <x v="0"/>
  </r>
  <r>
    <x v="4"/>
    <s v="E0211 - Hamilton Crossing*Water &amp; Sewer"/>
    <x v="198"/>
    <x v="278"/>
    <x v="733"/>
    <x v="338"/>
    <x v="0"/>
  </r>
  <r>
    <x v="0"/>
    <s v="E0212 - Vickridge Park*Electric"/>
    <x v="199"/>
    <x v="279"/>
    <x v="734"/>
    <x v="340"/>
    <x v="0"/>
  </r>
  <r>
    <x v="2"/>
    <s v="E0212 - Vickridge Park*Interface"/>
    <x v="199"/>
    <x v="1"/>
    <x v="735"/>
    <x v="1"/>
    <x v="0"/>
  </r>
  <r>
    <x v="3"/>
    <s v="E0212 - Vickridge Park*Sanitation"/>
    <x v="199"/>
    <x v="53"/>
    <x v="736"/>
    <x v="88"/>
    <x v="0"/>
  </r>
  <r>
    <x v="4"/>
    <s v="E0212 - Vickridge Park*Water &amp; Sewer"/>
    <x v="199"/>
    <x v="280"/>
    <x v="737"/>
    <x v="341"/>
    <x v="0"/>
  </r>
  <r>
    <x v="6"/>
    <s v="E0212 - Vickridge Park*Water &amp; Sewer 2"/>
    <x v="199"/>
    <x v="281"/>
    <x v="738"/>
    <x v="89"/>
    <x v="0"/>
  </r>
  <r>
    <x v="0"/>
    <s v="E0213 - Millington, TN*Electric"/>
    <x v="200"/>
    <x v="282"/>
    <x v="739"/>
    <x v="342"/>
    <x v="0"/>
  </r>
  <r>
    <x v="2"/>
    <s v="E0213 - Millington, TN*Interface"/>
    <x v="200"/>
    <x v="1"/>
    <x v="740"/>
    <x v="1"/>
    <x v="0"/>
  </r>
  <r>
    <x v="3"/>
    <s v="E0213 - Millington, TN*Sanitation"/>
    <x v="200"/>
    <x v="53"/>
    <x v="741"/>
    <x v="343"/>
    <x v="0"/>
  </r>
  <r>
    <x v="4"/>
    <s v="E0213 - Millington, TN*Water &amp; Sewer"/>
    <x v="200"/>
    <x v="283"/>
    <x v="742"/>
    <x v="344"/>
    <x v="0"/>
  </r>
  <r>
    <x v="6"/>
    <s v="E0213 - Millington, TN*Water &amp; Sewer 2"/>
    <x v="200"/>
    <x v="283"/>
    <x v="743"/>
    <x v="344"/>
    <x v="0"/>
  </r>
  <r>
    <x v="2"/>
    <s v="E0214 - Doe Run Blvd*Interface"/>
    <x v="201"/>
    <x v="1"/>
    <x v="744"/>
    <x v="1"/>
    <x v="0"/>
  </r>
  <r>
    <x v="0"/>
    <s v="E0214 - Doe Run Blvd*Electric"/>
    <x v="201"/>
    <x v="284"/>
    <x v="745"/>
    <x v="48"/>
    <x v="0"/>
  </r>
  <r>
    <x v="3"/>
    <s v="E0201 - Culpeper, VA*Sanitation"/>
    <x v="184"/>
    <x v="258"/>
    <x v="712"/>
    <x v="48"/>
    <x v="1"/>
  </r>
  <r>
    <x v="6"/>
    <s v="E0214 - Doe Run Blvd*Water &amp; Sewer 2"/>
    <x v="201"/>
    <x v="285"/>
    <x v="746"/>
    <x v="48"/>
    <x v="0"/>
  </r>
  <r>
    <x v="4"/>
    <s v="E0214 - Doe Run Blvd*Water &amp; Sewer"/>
    <x v="201"/>
    <x v="284"/>
    <x v="747"/>
    <x v="48"/>
    <x v="0"/>
  </r>
  <r>
    <x v="0"/>
    <s v="E0216 - West Manheim*Electric"/>
    <x v="202"/>
    <x v="286"/>
    <x v="748"/>
    <x v="334"/>
    <x v="0"/>
  </r>
  <r>
    <x v="2"/>
    <s v="E0216 - West Manheim*Interface"/>
    <x v="202"/>
    <x v="1"/>
    <x v="749"/>
    <x v="1"/>
    <x v="0"/>
  </r>
  <r>
    <x v="3"/>
    <s v="E0216 - West Manheim*Sanitation"/>
    <x v="202"/>
    <x v="53"/>
    <x v="750"/>
    <x v="345"/>
    <x v="0"/>
  </r>
  <r>
    <x v="4"/>
    <s v="E0216 - West Manheim*Water &amp; Sewer"/>
    <x v="202"/>
    <x v="287"/>
    <x v="751"/>
    <x v="346"/>
    <x v="0"/>
  </r>
  <r>
    <x v="2"/>
    <s v="E0217 - Grant Avenue*Interface"/>
    <x v="203"/>
    <x v="1"/>
    <x v="413"/>
    <x v="1"/>
    <x v="1"/>
  </r>
  <r>
    <x v="0"/>
    <s v="E0217 - Grant Avenue*Electric"/>
    <x v="203"/>
    <x v="288"/>
    <x v="752"/>
    <x v="347"/>
    <x v="1"/>
  </r>
  <r>
    <x v="4"/>
    <s v="E0201 - Culpeper, VA*Water &amp; Sewer"/>
    <x v="184"/>
    <x v="274"/>
    <x v="712"/>
    <x v="331"/>
    <x v="1"/>
  </r>
  <r>
    <x v="0"/>
    <s v="E0302 - Paradise Crossing*Electric"/>
    <x v="204"/>
    <x v="258"/>
    <x v="712"/>
    <x v="48"/>
    <x v="1"/>
  </r>
  <r>
    <x v="0"/>
    <s v="E0218 - Borger, TX*Electric"/>
    <x v="205"/>
    <x v="133"/>
    <x v="753"/>
    <x v="160"/>
    <x v="0"/>
  </r>
  <r>
    <x v="2"/>
    <s v="E0218 - Borger, TX*Interface"/>
    <x v="205"/>
    <x v="1"/>
    <x v="754"/>
    <x v="1"/>
    <x v="0"/>
  </r>
  <r>
    <x v="3"/>
    <s v="E0218 - Borger, TX*Sanitation"/>
    <x v="205"/>
    <x v="289"/>
    <x v="755"/>
    <x v="348"/>
    <x v="0"/>
  </r>
  <r>
    <x v="4"/>
    <s v="E0218 - Borger, TX*Water &amp; Sewer"/>
    <x v="205"/>
    <x v="290"/>
    <x v="755"/>
    <x v="348"/>
    <x v="0"/>
  </r>
  <r>
    <x v="0"/>
    <s v="E0219 - Heritage Harbour*Electric"/>
    <x v="206"/>
    <x v="65"/>
    <x v="756"/>
    <x v="190"/>
    <x v="0"/>
  </r>
  <r>
    <x v="1"/>
    <s v="E0219 - Heritage Harbour*Electric 2"/>
    <x v="206"/>
    <x v="65"/>
    <x v="427"/>
    <x v="190"/>
    <x v="0"/>
  </r>
  <r>
    <x v="2"/>
    <s v="E0219 - Heritage Harbour*Interface"/>
    <x v="206"/>
    <x v="1"/>
    <x v="757"/>
    <x v="1"/>
    <x v="0"/>
  </r>
  <r>
    <x v="4"/>
    <s v="E0219 - Heritage Harbour*Water &amp; Sewer"/>
    <x v="206"/>
    <x v="291"/>
    <x v="758"/>
    <x v="349"/>
    <x v="0"/>
  </r>
  <r>
    <x v="3"/>
    <s v="E0219 - Heritage Harbour*Sanitation"/>
    <x v="206"/>
    <x v="291"/>
    <x v="758"/>
    <x v="349"/>
    <x v="0"/>
  </r>
  <r>
    <x v="0"/>
    <s v="E0220 - Cambridge, MN*Electric"/>
    <x v="207"/>
    <x v="292"/>
    <x v="759"/>
    <x v="350"/>
    <x v="0"/>
  </r>
  <r>
    <x v="2"/>
    <s v="E0220 - Cambridge, MN*Interface"/>
    <x v="207"/>
    <x v="1"/>
    <x v="760"/>
    <x v="1"/>
    <x v="0"/>
  </r>
  <r>
    <x v="3"/>
    <s v="E0220 - Cambridge, MN*Sanitation"/>
    <x v="207"/>
    <x v="53"/>
    <x v="761"/>
    <x v="148"/>
    <x v="0"/>
  </r>
  <r>
    <x v="4"/>
    <s v="E0220 - Cambridge, MN*Water &amp; Sewer"/>
    <x v="207"/>
    <x v="293"/>
    <x v="762"/>
    <x v="351"/>
    <x v="0"/>
  </r>
  <r>
    <x v="0"/>
    <s v="E0221 - Somerset, KY*Electric"/>
    <x v="208"/>
    <x v="294"/>
    <x v="763"/>
    <x v="352"/>
    <x v="0"/>
  </r>
  <r>
    <x v="2"/>
    <s v="E0221 - Somerset, KY*Interface"/>
    <x v="208"/>
    <x v="1"/>
    <x v="764"/>
    <x v="1"/>
    <x v="0"/>
  </r>
  <r>
    <x v="3"/>
    <s v="E0221 - Somerset, KY*Sanitation"/>
    <x v="208"/>
    <x v="295"/>
    <x v="765"/>
    <x v="353"/>
    <x v="0"/>
  </r>
  <r>
    <x v="4"/>
    <s v="E0221 - Somerset, KY*Water &amp; Sewer"/>
    <x v="208"/>
    <x v="295"/>
    <x v="766"/>
    <x v="353"/>
    <x v="0"/>
  </r>
  <r>
    <x v="6"/>
    <s v="E0221 - Somerset, KY*Water &amp; Sewer 2"/>
    <x v="208"/>
    <x v="295"/>
    <x v="765"/>
    <x v="353"/>
    <x v="0"/>
  </r>
  <r>
    <x v="2"/>
    <s v="E0222 - Cordova, TN*Interface"/>
    <x v="209"/>
    <x v="1"/>
    <x v="767"/>
    <x v="1"/>
    <x v="1"/>
  </r>
  <r>
    <x v="3"/>
    <s v="E0302 - Paradise Crossing*Sanitation"/>
    <x v="204"/>
    <x v="258"/>
    <x v="712"/>
    <x v="48"/>
    <x v="1"/>
  </r>
  <r>
    <x v="4"/>
    <s v="E0302 - Paradise Crossing*Water &amp; Sewer"/>
    <x v="204"/>
    <x v="258"/>
    <x v="712"/>
    <x v="48"/>
    <x v="1"/>
  </r>
  <r>
    <x v="4"/>
    <s v="E0223 - Otter Lake Road*Water &amp; Sewer"/>
    <x v="210"/>
    <x v="296"/>
    <x v="712"/>
    <x v="48"/>
    <x v="0"/>
  </r>
  <r>
    <x v="0"/>
    <s v="E0223 - Otter Lake Road*Electric"/>
    <x v="210"/>
    <x v="297"/>
    <x v="768"/>
    <x v="354"/>
    <x v="0"/>
  </r>
  <r>
    <x v="2"/>
    <s v="E0223 - Otter Lake Road*Interface"/>
    <x v="210"/>
    <x v="1"/>
    <x v="769"/>
    <x v="1"/>
    <x v="0"/>
  </r>
  <r>
    <x v="3"/>
    <s v="E0223 - Otter Lake Road*Sanitation"/>
    <x v="210"/>
    <x v="53"/>
    <x v="770"/>
    <x v="355"/>
    <x v="0"/>
  </r>
  <r>
    <x v="3"/>
    <s v="E0248 - Ridge Road*Sanitation"/>
    <x v="211"/>
    <x v="53"/>
    <x v="712"/>
    <x v="48"/>
    <x v="1"/>
  </r>
  <r>
    <x v="2"/>
    <s v="E0224 - Glenwood Commons*Interface"/>
    <x v="212"/>
    <x v="1"/>
    <x v="413"/>
    <x v="1"/>
    <x v="1"/>
  </r>
  <r>
    <x v="4"/>
    <s v="E0248 - Ridge Road*Water &amp; Sewer"/>
    <x v="211"/>
    <x v="105"/>
    <x v="712"/>
    <x v="356"/>
    <x v="1"/>
  </r>
  <r>
    <x v="0"/>
    <s v="E0256 - Sturbridge*Electric"/>
    <x v="213"/>
    <x v="258"/>
    <x v="712"/>
    <x v="48"/>
    <x v="1"/>
  </r>
  <r>
    <x v="3"/>
    <s v="E0256 - Sturbridge*Sanitation"/>
    <x v="213"/>
    <x v="258"/>
    <x v="712"/>
    <x v="48"/>
    <x v="1"/>
  </r>
  <r>
    <x v="0"/>
    <s v="E0225 - Dill Creek*Electric"/>
    <x v="214"/>
    <x v="298"/>
    <x v="771"/>
    <x v="357"/>
    <x v="0"/>
  </r>
  <r>
    <x v="2"/>
    <s v="E0225 - Dill Creek*Interface"/>
    <x v="214"/>
    <x v="1"/>
    <x v="772"/>
    <x v="1"/>
    <x v="0"/>
  </r>
  <r>
    <x v="3"/>
    <s v="E0225 - Dill Creek*Sanitation"/>
    <x v="214"/>
    <x v="53"/>
    <x v="773"/>
    <x v="294"/>
    <x v="0"/>
  </r>
  <r>
    <x v="4"/>
    <s v="E0225 - Dill Creek*Water &amp; Sewer"/>
    <x v="214"/>
    <x v="298"/>
    <x v="771"/>
    <x v="357"/>
    <x v="0"/>
  </r>
  <r>
    <x v="0"/>
    <s v="E0226 - Forum Drive SC*Electric"/>
    <x v="215"/>
    <x v="13"/>
    <x v="774"/>
    <x v="36"/>
    <x v="0"/>
  </r>
  <r>
    <x v="2"/>
    <s v="E0226 - Forum Drive SC*Interface"/>
    <x v="215"/>
    <x v="1"/>
    <x v="775"/>
    <x v="1"/>
    <x v="0"/>
  </r>
  <r>
    <x v="3"/>
    <s v="E0226 - Forum Drive SC*Sanitation"/>
    <x v="215"/>
    <x v="53"/>
    <x v="776"/>
    <x v="62"/>
    <x v="0"/>
  </r>
  <r>
    <x v="4"/>
    <s v="E0226 - Forum Drive SC*Water &amp; Sewer"/>
    <x v="215"/>
    <x v="220"/>
    <x v="777"/>
    <x v="269"/>
    <x v="0"/>
  </r>
  <r>
    <x v="6"/>
    <s v="E0226 - Forum Drive SC*Water &amp; Sewer 2"/>
    <x v="215"/>
    <x v="299"/>
    <x v="778"/>
    <x v="358"/>
    <x v="0"/>
  </r>
  <r>
    <x v="2"/>
    <s v="E0227 - Bolger Square*Interface"/>
    <x v="216"/>
    <x v="1"/>
    <x v="413"/>
    <x v="1"/>
    <x v="1"/>
  </r>
  <r>
    <x v="0"/>
    <s v="E0310 - Garrett*Electric"/>
    <x v="217"/>
    <x v="258"/>
    <x v="712"/>
    <x v="48"/>
    <x v="1"/>
  </r>
  <r>
    <x v="3"/>
    <s v="E0310 - Garrett*Sanitation"/>
    <x v="217"/>
    <x v="258"/>
    <x v="712"/>
    <x v="48"/>
    <x v="1"/>
  </r>
  <r>
    <x v="4"/>
    <s v="E0310 - Garrett*Water &amp; Sewer"/>
    <x v="217"/>
    <x v="258"/>
    <x v="712"/>
    <x v="48"/>
    <x v="1"/>
  </r>
  <r>
    <x v="0"/>
    <s v="E0228 - Jefferson City, TN*Electric"/>
    <x v="218"/>
    <x v="300"/>
    <x v="779"/>
    <x v="359"/>
    <x v="0"/>
  </r>
  <r>
    <x v="2"/>
    <s v="E0228 - Jefferson City, TN*Interface"/>
    <x v="218"/>
    <x v="1"/>
    <x v="780"/>
    <x v="1"/>
    <x v="0"/>
  </r>
  <r>
    <x v="3"/>
    <s v="E0228 - Jefferson City, TN*Sanitation"/>
    <x v="218"/>
    <x v="301"/>
    <x v="781"/>
    <x v="360"/>
    <x v="0"/>
  </r>
  <r>
    <x v="4"/>
    <s v="E0228 - Jefferson City, TN*Water &amp; Sewer"/>
    <x v="218"/>
    <x v="302"/>
    <x v="702"/>
    <x v="361"/>
    <x v="0"/>
  </r>
  <r>
    <x v="2"/>
    <s v="E0229 - Bentonville*Interface"/>
    <x v="219"/>
    <x v="1"/>
    <x v="782"/>
    <x v="1"/>
    <x v="0"/>
  </r>
  <r>
    <x v="0"/>
    <s v="E0229 - Bentonville*Electric"/>
    <x v="219"/>
    <x v="303"/>
    <x v="783"/>
    <x v="362"/>
    <x v="0"/>
  </r>
  <r>
    <x v="3"/>
    <s v="E0229 - Bentonville*Sanitation"/>
    <x v="219"/>
    <x v="53"/>
    <x v="784"/>
    <x v="195"/>
    <x v="0"/>
  </r>
  <r>
    <x v="4"/>
    <s v="E0229 - Bentonville*Water &amp; Sewer"/>
    <x v="219"/>
    <x v="304"/>
    <x v="785"/>
    <x v="363"/>
    <x v="0"/>
  </r>
  <r>
    <x v="2"/>
    <s v="E0230 - 34th Street*Interface"/>
    <x v="195"/>
    <x v="1"/>
    <x v="413"/>
    <x v="1"/>
    <x v="1"/>
  </r>
  <r>
    <x v="0"/>
    <s v="E0230 - 34th Street*Electric"/>
    <x v="195"/>
    <x v="8"/>
    <x v="786"/>
    <x v="189"/>
    <x v="1"/>
  </r>
  <r>
    <x v="0"/>
    <s v="E0354 - Trooper, PA*Electric"/>
    <x v="220"/>
    <x v="258"/>
    <x v="712"/>
    <x v="48"/>
    <x v="1"/>
  </r>
  <r>
    <x v="6"/>
    <s v="E0230 - 34th Street*Water &amp; Sewer 2"/>
    <x v="195"/>
    <x v="305"/>
    <x v="787"/>
    <x v="330"/>
    <x v="1"/>
  </r>
  <r>
    <x v="4"/>
    <s v="E0230 - 34th Street*Water &amp; Sewer"/>
    <x v="195"/>
    <x v="306"/>
    <x v="788"/>
    <x v="330"/>
    <x v="1"/>
  </r>
  <r>
    <x v="3"/>
    <s v="E0354 - Trooper, PA*Sanitation"/>
    <x v="220"/>
    <x v="258"/>
    <x v="712"/>
    <x v="48"/>
    <x v="1"/>
  </r>
  <r>
    <x v="2"/>
    <s v="E0231 - Trinity Point*Interface"/>
    <x v="183"/>
    <x v="1"/>
    <x v="413"/>
    <x v="1"/>
    <x v="1"/>
  </r>
  <r>
    <x v="4"/>
    <s v="E0354 - Trooper, PA*Water &amp; Sewer"/>
    <x v="220"/>
    <x v="258"/>
    <x v="712"/>
    <x v="48"/>
    <x v="1"/>
  </r>
  <r>
    <x v="0"/>
    <s v="E0284 - Niagara Falls, NY*Electric"/>
    <x v="221"/>
    <x v="258"/>
    <x v="712"/>
    <x v="48"/>
    <x v="1"/>
  </r>
  <r>
    <x v="3"/>
    <s v="E0284 - Niagara Falls, NY*Sanitation"/>
    <x v="221"/>
    <x v="258"/>
    <x v="712"/>
    <x v="48"/>
    <x v="1"/>
  </r>
  <r>
    <x v="4"/>
    <s v="E0284 - Niagara Falls, NY*Water &amp; Sewer"/>
    <x v="221"/>
    <x v="258"/>
    <x v="712"/>
    <x v="48"/>
    <x v="1"/>
  </r>
  <r>
    <x v="2"/>
    <s v="E0232 - North Madison*Interface"/>
    <x v="222"/>
    <x v="1"/>
    <x v="413"/>
    <x v="1"/>
    <x v="1"/>
  </r>
  <r>
    <x v="0"/>
    <s v="E0332 - New Baltimore, MI*Electric"/>
    <x v="223"/>
    <x v="258"/>
    <x v="712"/>
    <x v="48"/>
    <x v="1"/>
  </r>
  <r>
    <x v="3"/>
    <s v="E0332 - New Baltimore, MI*Sanitation"/>
    <x v="223"/>
    <x v="258"/>
    <x v="712"/>
    <x v="48"/>
    <x v="1"/>
  </r>
  <r>
    <x v="0"/>
    <s v="E0233 - Cobb Pkwy*Electric"/>
    <x v="224"/>
    <x v="59"/>
    <x v="789"/>
    <x v="69"/>
    <x v="0"/>
  </r>
  <r>
    <x v="2"/>
    <s v="E0233 - Cobb Pkwy*Interface"/>
    <x v="224"/>
    <x v="1"/>
    <x v="790"/>
    <x v="1"/>
    <x v="0"/>
  </r>
  <r>
    <x v="3"/>
    <s v="E0233 - Cobb Pkwy*Sanitation"/>
    <x v="224"/>
    <x v="53"/>
    <x v="791"/>
    <x v="62"/>
    <x v="0"/>
  </r>
  <r>
    <x v="4"/>
    <s v="E0233 - Cobb Pkwy*Water &amp; Sewer"/>
    <x v="224"/>
    <x v="60"/>
    <x v="792"/>
    <x v="70"/>
    <x v="0"/>
  </r>
  <r>
    <x v="2"/>
    <s v="E0234- Canopy Oaks*Interface"/>
    <x v="191"/>
    <x v="1"/>
    <x v="413"/>
    <x v="1"/>
    <x v="1"/>
  </r>
  <r>
    <x v="4"/>
    <s v="E0332 - New Baltimore, MI*Water &amp; Sewer"/>
    <x v="223"/>
    <x v="258"/>
    <x v="712"/>
    <x v="48"/>
    <x v="1"/>
  </r>
  <r>
    <x v="0"/>
    <s v="E0347 - Kaighn Avenue*Electric"/>
    <x v="225"/>
    <x v="258"/>
    <x v="712"/>
    <x v="48"/>
    <x v="1"/>
  </r>
  <r>
    <x v="3"/>
    <s v="E0347 - Kaighn Avenue*Sanitation"/>
    <x v="225"/>
    <x v="258"/>
    <x v="712"/>
    <x v="48"/>
    <x v="1"/>
  </r>
  <r>
    <x v="0"/>
    <s v="E0235 - Shelby, NC*Electric"/>
    <x v="226"/>
    <x v="307"/>
    <x v="793"/>
    <x v="364"/>
    <x v="0"/>
  </r>
  <r>
    <x v="2"/>
    <s v="E0235 - Shelby, NC*Interface"/>
    <x v="226"/>
    <x v="1"/>
    <x v="794"/>
    <x v="1"/>
    <x v="0"/>
  </r>
  <r>
    <x v="3"/>
    <s v="E0235 - Shelby, NC*Sanitation"/>
    <x v="226"/>
    <x v="53"/>
    <x v="795"/>
    <x v="343"/>
    <x v="0"/>
  </r>
  <r>
    <x v="4"/>
    <s v="E0235 - Shelby, NC*Water &amp; Sewer"/>
    <x v="226"/>
    <x v="307"/>
    <x v="793"/>
    <x v="364"/>
    <x v="0"/>
  </r>
  <r>
    <x v="4"/>
    <s v="E0347 - Kaighn Avenue*Water &amp; Sewer"/>
    <x v="225"/>
    <x v="258"/>
    <x v="712"/>
    <x v="48"/>
    <x v="1"/>
  </r>
  <r>
    <x v="2"/>
    <s v="E0236 - University Square*Interface"/>
    <x v="187"/>
    <x v="1"/>
    <x v="796"/>
    <x v="1"/>
    <x v="1"/>
  </r>
  <r>
    <x v="3"/>
    <s v="E0197 - Timothy*Sanitation"/>
    <x v="178"/>
    <x v="258"/>
    <x v="712"/>
    <x v="48"/>
    <x v="1"/>
  </r>
  <r>
    <x v="4"/>
    <s v="E0236 - University Square*Water &amp; Sewer"/>
    <x v="187"/>
    <x v="308"/>
    <x v="797"/>
    <x v="365"/>
    <x v="1"/>
  </r>
  <r>
    <x v="0"/>
    <s v="E0237 - Beau Rivage*Electric"/>
    <x v="227"/>
    <x v="8"/>
    <x v="798"/>
    <x v="366"/>
    <x v="0"/>
  </r>
  <r>
    <x v="2"/>
    <s v="E0237 - Beau Rivage*Interface"/>
    <x v="227"/>
    <x v="1"/>
    <x v="799"/>
    <x v="1"/>
    <x v="0"/>
  </r>
  <r>
    <x v="3"/>
    <s v="E0237 - Beau Rivage*Sanitation"/>
    <x v="227"/>
    <x v="53"/>
    <x v="800"/>
    <x v="62"/>
    <x v="0"/>
  </r>
  <r>
    <x v="4"/>
    <s v="E0237 - Beau Rivage*Water &amp; Sewer"/>
    <x v="227"/>
    <x v="309"/>
    <x v="801"/>
    <x v="367"/>
    <x v="0"/>
  </r>
  <r>
    <x v="2"/>
    <s v="E0238 - Campbellsville, KY*Interface"/>
    <x v="228"/>
    <x v="1"/>
    <x v="802"/>
    <x v="1"/>
    <x v="0"/>
  </r>
  <r>
    <x v="0"/>
    <s v="E0238 - Campbellsville, KY*Electric"/>
    <x v="228"/>
    <x v="310"/>
    <x v="803"/>
    <x v="368"/>
    <x v="0"/>
  </r>
  <r>
    <x v="3"/>
    <s v="E0238 - Campbellsville, KY*Sanitation"/>
    <x v="228"/>
    <x v="311"/>
    <x v="804"/>
    <x v="369"/>
    <x v="0"/>
  </r>
  <r>
    <x v="4"/>
    <s v="E0238 - Campbellsville, KY*Water &amp; Sewer"/>
    <x v="228"/>
    <x v="311"/>
    <x v="805"/>
    <x v="369"/>
    <x v="0"/>
  </r>
  <r>
    <x v="0"/>
    <s v="E0198 - Wesleyan Road*Electric"/>
    <x v="180"/>
    <x v="312"/>
    <x v="712"/>
    <x v="48"/>
    <x v="1"/>
  </r>
  <r>
    <x v="2"/>
    <s v="E0239 - Pampa, TX*Interface"/>
    <x v="229"/>
    <x v="1"/>
    <x v="806"/>
    <x v="1"/>
    <x v="0"/>
  </r>
  <r>
    <x v="3"/>
    <s v="E0239 - Pampa, TX*Sanitation"/>
    <x v="229"/>
    <x v="313"/>
    <x v="51"/>
    <x v="370"/>
    <x v="0"/>
  </r>
  <r>
    <x v="0"/>
    <s v="E0224 - Glenwood Commons*Electric"/>
    <x v="212"/>
    <x v="258"/>
    <x v="712"/>
    <x v="48"/>
    <x v="1"/>
  </r>
  <r>
    <x v="0"/>
    <s v="E0240 - Pike Street*Electric"/>
    <x v="230"/>
    <x v="314"/>
    <x v="807"/>
    <x v="371"/>
    <x v="0"/>
  </r>
  <r>
    <x v="2"/>
    <s v="E0240 - Pike Street*Interface"/>
    <x v="230"/>
    <x v="1"/>
    <x v="808"/>
    <x v="1"/>
    <x v="0"/>
  </r>
  <r>
    <x v="3"/>
    <s v="E0240 - Pike Street*Sanitation"/>
    <x v="230"/>
    <x v="53"/>
    <x v="809"/>
    <x v="343"/>
    <x v="0"/>
  </r>
  <r>
    <x v="4"/>
    <s v="E0240 - Pike Street*Water &amp; Sewer"/>
    <x v="230"/>
    <x v="315"/>
    <x v="810"/>
    <x v="372"/>
    <x v="0"/>
  </r>
  <r>
    <x v="3"/>
    <s v="E0224 - Glenwood Commons*Sanitation"/>
    <x v="212"/>
    <x v="258"/>
    <x v="712"/>
    <x v="48"/>
    <x v="1"/>
  </r>
  <r>
    <x v="2"/>
    <s v="E0241 - Tusculum*Interface"/>
    <x v="231"/>
    <x v="1"/>
    <x v="413"/>
    <x v="1"/>
    <x v="1"/>
  </r>
  <r>
    <x v="4"/>
    <s v="E0224 - Glenwood Commons*Water &amp; Sewer"/>
    <x v="212"/>
    <x v="258"/>
    <x v="712"/>
    <x v="48"/>
    <x v="1"/>
  </r>
  <r>
    <x v="0"/>
    <s v="E0338 - Deerfield*Electric"/>
    <x v="232"/>
    <x v="258"/>
    <x v="712"/>
    <x v="48"/>
    <x v="1"/>
  </r>
  <r>
    <x v="3"/>
    <s v="E0338 - Deerfield*Sanitation"/>
    <x v="232"/>
    <x v="258"/>
    <x v="712"/>
    <x v="48"/>
    <x v="1"/>
  </r>
  <r>
    <x v="2"/>
    <s v="E0242 - Salina, KS*Interface"/>
    <x v="233"/>
    <x v="1"/>
    <x v="811"/>
    <x v="1"/>
    <x v="0"/>
  </r>
  <r>
    <x v="3"/>
    <s v="E0242 - Salina, KS*Sanitation"/>
    <x v="233"/>
    <x v="316"/>
    <x v="812"/>
    <x v="373"/>
    <x v="0"/>
  </r>
  <r>
    <x v="4"/>
    <s v="E0242 - Salina, KS*Water &amp; Sewer"/>
    <x v="233"/>
    <x v="317"/>
    <x v="813"/>
    <x v="48"/>
    <x v="0"/>
  </r>
  <r>
    <x v="0"/>
    <s v="E0245 - E. Arlington Blvd*Electric"/>
    <x v="234"/>
    <x v="318"/>
    <x v="814"/>
    <x v="374"/>
    <x v="0"/>
  </r>
  <r>
    <x v="2"/>
    <s v="E0245 - E. Arlington Blvd*Interface"/>
    <x v="234"/>
    <x v="1"/>
    <x v="815"/>
    <x v="1"/>
    <x v="0"/>
  </r>
  <r>
    <x v="3"/>
    <s v="E0245 - E. Arlington Blvd*Sanitation"/>
    <x v="234"/>
    <x v="21"/>
    <x v="816"/>
    <x v="375"/>
    <x v="0"/>
  </r>
  <r>
    <x v="4"/>
    <s v="E0245 - E. Arlington Blvd*Water &amp; Sewer"/>
    <x v="234"/>
    <x v="319"/>
    <x v="814"/>
    <x v="376"/>
    <x v="0"/>
  </r>
  <r>
    <x v="0"/>
    <s v="E0246 - Washington, NC*Electric"/>
    <x v="235"/>
    <x v="320"/>
    <x v="817"/>
    <x v="377"/>
    <x v="0"/>
  </r>
  <r>
    <x v="2"/>
    <s v="E0246 - Washington, NC*Interface"/>
    <x v="235"/>
    <x v="1"/>
    <x v="818"/>
    <x v="1"/>
    <x v="0"/>
  </r>
  <r>
    <x v="3"/>
    <s v="E0246 - Washington, NC*Sanitation"/>
    <x v="235"/>
    <x v="21"/>
    <x v="819"/>
    <x v="378"/>
    <x v="0"/>
  </r>
  <r>
    <x v="4"/>
    <s v="E0246 - Washington, NC*Water &amp; Sewer"/>
    <x v="235"/>
    <x v="320"/>
    <x v="817"/>
    <x v="377"/>
    <x v="0"/>
  </r>
  <r>
    <x v="0"/>
    <s v="E0247 - Estes Pkwy*Electric"/>
    <x v="236"/>
    <x v="208"/>
    <x v="820"/>
    <x v="379"/>
    <x v="0"/>
  </r>
  <r>
    <x v="2"/>
    <s v="E0247 - Estes Pkwy*Interface"/>
    <x v="236"/>
    <x v="1"/>
    <x v="821"/>
    <x v="1"/>
    <x v="0"/>
  </r>
  <r>
    <x v="3"/>
    <s v="E0247 - Estes Pkwy*Sanitation"/>
    <x v="236"/>
    <x v="21"/>
    <x v="822"/>
    <x v="380"/>
    <x v="0"/>
  </r>
  <r>
    <x v="4"/>
    <s v="E0247 - Estes Pkwy*Water &amp; Sewer"/>
    <x v="236"/>
    <x v="321"/>
    <x v="823"/>
    <x v="381"/>
    <x v="0"/>
  </r>
  <r>
    <x v="6"/>
    <s v="E0247 - Estes Pkwy*Water &amp; Sewer 2"/>
    <x v="236"/>
    <x v="321"/>
    <x v="824"/>
    <x v="381"/>
    <x v="0"/>
  </r>
  <r>
    <x v="0"/>
    <s v="E0248 - Ridge Road*Electric"/>
    <x v="211"/>
    <x v="322"/>
    <x v="825"/>
    <x v="382"/>
    <x v="1"/>
  </r>
  <r>
    <x v="2"/>
    <s v="E0248 - Ridge Road*Interface"/>
    <x v="211"/>
    <x v="1"/>
    <x v="826"/>
    <x v="1"/>
    <x v="1"/>
  </r>
  <r>
    <x v="4"/>
    <s v="E0338 - Deerfield*Water &amp; Sewer"/>
    <x v="232"/>
    <x v="258"/>
    <x v="712"/>
    <x v="48"/>
    <x v="1"/>
  </r>
  <r>
    <x v="0"/>
    <s v="E0356 - Symmes, OH*Electric"/>
    <x v="237"/>
    <x v="258"/>
    <x v="712"/>
    <x v="48"/>
    <x v="1"/>
  </r>
  <r>
    <x v="0"/>
    <s v="E0249 - River Crossing*Electric"/>
    <x v="238"/>
    <x v="8"/>
    <x v="827"/>
    <x v="189"/>
    <x v="0"/>
  </r>
  <r>
    <x v="2"/>
    <s v="E0249 - River Crossing*Interface"/>
    <x v="238"/>
    <x v="1"/>
    <x v="828"/>
    <x v="1"/>
    <x v="0"/>
  </r>
  <r>
    <x v="3"/>
    <s v="E0249 - River Crossing*Sanitation"/>
    <x v="238"/>
    <x v="53"/>
    <x v="829"/>
    <x v="355"/>
    <x v="0"/>
  </r>
  <r>
    <x v="4"/>
    <s v="E0249 - River Crossing*Water &amp; Sewer"/>
    <x v="238"/>
    <x v="105"/>
    <x v="830"/>
    <x v="383"/>
    <x v="0"/>
  </r>
  <r>
    <x v="3"/>
    <s v="E0356 - Symmes, OH*Sanitation"/>
    <x v="237"/>
    <x v="258"/>
    <x v="712"/>
    <x v="48"/>
    <x v="1"/>
  </r>
  <r>
    <x v="2"/>
    <s v="E0250 - Aiken, SC*Interface"/>
    <x v="239"/>
    <x v="1"/>
    <x v="413"/>
    <x v="1"/>
    <x v="1"/>
  </r>
  <r>
    <x v="0"/>
    <s v="E0200 - Kings Mill*Electric"/>
    <x v="182"/>
    <x v="8"/>
    <x v="712"/>
    <x v="384"/>
    <x v="1"/>
  </r>
  <r>
    <x v="3"/>
    <s v="E0200 - Kings Mill*Sanitation"/>
    <x v="182"/>
    <x v="258"/>
    <x v="712"/>
    <x v="48"/>
    <x v="1"/>
  </r>
  <r>
    <x v="0"/>
    <s v="E0251 - Lewisburg, TN*Electric"/>
    <x v="240"/>
    <x v="323"/>
    <x v="831"/>
    <x v="385"/>
    <x v="0"/>
  </r>
  <r>
    <x v="2"/>
    <s v="E0251 - Lewisburg, TN*Interface"/>
    <x v="240"/>
    <x v="1"/>
    <x v="832"/>
    <x v="1"/>
    <x v="0"/>
  </r>
  <r>
    <x v="3"/>
    <s v="E0251 - Lewisburg, TN*Sanitation"/>
    <x v="240"/>
    <x v="53"/>
    <x v="833"/>
    <x v="222"/>
    <x v="0"/>
  </r>
  <r>
    <x v="4"/>
    <s v="E0251 - Lewisburg, TN*Water &amp; Sewer"/>
    <x v="240"/>
    <x v="324"/>
    <x v="834"/>
    <x v="386"/>
    <x v="0"/>
  </r>
  <r>
    <x v="0"/>
    <s v="E0252 - Jacksonville, TX*Electric"/>
    <x v="241"/>
    <x v="74"/>
    <x v="193"/>
    <x v="91"/>
    <x v="0"/>
  </r>
  <r>
    <x v="2"/>
    <s v="E0252 - Jacksonville, TX*Interface"/>
    <x v="241"/>
    <x v="1"/>
    <x v="835"/>
    <x v="1"/>
    <x v="0"/>
  </r>
  <r>
    <x v="3"/>
    <s v="E0252 - Jacksonville, TX*Sanitation"/>
    <x v="241"/>
    <x v="21"/>
    <x v="836"/>
    <x v="380"/>
    <x v="0"/>
  </r>
  <r>
    <x v="6"/>
    <s v="E0252 - Jacksonville, TX*Water &amp; Sewer 2"/>
    <x v="241"/>
    <x v="325"/>
    <x v="837"/>
    <x v="387"/>
    <x v="0"/>
  </r>
  <r>
    <x v="4"/>
    <s v="E0252 - Jacksonville, TX*Water &amp; Sewer"/>
    <x v="241"/>
    <x v="325"/>
    <x v="838"/>
    <x v="387"/>
    <x v="0"/>
  </r>
  <r>
    <x v="2"/>
    <s v="E0253 - Cullman, AL*Interface"/>
    <x v="242"/>
    <x v="1"/>
    <x v="413"/>
    <x v="1"/>
    <x v="1"/>
  </r>
  <r>
    <x v="4"/>
    <s v="E0200 - Kings Mill*Water &amp; Sewer"/>
    <x v="182"/>
    <x v="258"/>
    <x v="712"/>
    <x v="48"/>
    <x v="1"/>
  </r>
  <r>
    <x v="0"/>
    <s v="E0262 - Sangertown*Electric"/>
    <x v="243"/>
    <x v="258"/>
    <x v="712"/>
    <x v="48"/>
    <x v="1"/>
  </r>
  <r>
    <x v="3"/>
    <s v="E0262 - Sangertown*Sanitation"/>
    <x v="243"/>
    <x v="258"/>
    <x v="712"/>
    <x v="48"/>
    <x v="1"/>
  </r>
  <r>
    <x v="4"/>
    <s v="E0262 - Sangertown*Water &amp; Sewer"/>
    <x v="243"/>
    <x v="258"/>
    <x v="712"/>
    <x v="48"/>
    <x v="1"/>
  </r>
  <r>
    <x v="2"/>
    <s v="E0254 - Flowood, MS*Interface"/>
    <x v="244"/>
    <x v="1"/>
    <x v="413"/>
    <x v="1"/>
    <x v="1"/>
  </r>
  <r>
    <x v="0"/>
    <s v="E0335 - Landis Avenue*Electric"/>
    <x v="245"/>
    <x v="258"/>
    <x v="712"/>
    <x v="48"/>
    <x v="1"/>
  </r>
  <r>
    <x v="4"/>
    <s v="E0254 - Flowood, MS*Water &amp; Sewer"/>
    <x v="244"/>
    <x v="326"/>
    <x v="839"/>
    <x v="388"/>
    <x v="1"/>
  </r>
  <r>
    <x v="2"/>
    <s v="E0255 - Oakmont Blvd*Interface"/>
    <x v="246"/>
    <x v="1"/>
    <x v="413"/>
    <x v="1"/>
    <x v="1"/>
  </r>
  <r>
    <x v="3"/>
    <s v="E0335 - Landis Avenue*Sanitation"/>
    <x v="245"/>
    <x v="258"/>
    <x v="712"/>
    <x v="48"/>
    <x v="1"/>
  </r>
  <r>
    <x v="4"/>
    <s v="E0335 - Landis Avenue*Water &amp; Sewer"/>
    <x v="245"/>
    <x v="258"/>
    <x v="712"/>
    <x v="48"/>
    <x v="1"/>
  </r>
  <r>
    <x v="0"/>
    <s v="E0272 - North Wilmington*Electric"/>
    <x v="247"/>
    <x v="258"/>
    <x v="712"/>
    <x v="48"/>
    <x v="1"/>
  </r>
  <r>
    <x v="3"/>
    <s v="E0272 - North Wilmington*Sanitation"/>
    <x v="247"/>
    <x v="258"/>
    <x v="712"/>
    <x v="48"/>
    <x v="1"/>
  </r>
  <r>
    <x v="2"/>
    <s v="E0256 - Sturbridge*Interface"/>
    <x v="213"/>
    <x v="1"/>
    <x v="413"/>
    <x v="1"/>
    <x v="1"/>
  </r>
  <r>
    <x v="4"/>
    <s v="E0272 - North Wilmington*Water &amp; Sewer"/>
    <x v="247"/>
    <x v="258"/>
    <x v="712"/>
    <x v="48"/>
    <x v="1"/>
  </r>
  <r>
    <x v="4"/>
    <s v="E0256 - Sturbridge*Water &amp; Sewer"/>
    <x v="213"/>
    <x v="327"/>
    <x v="840"/>
    <x v="389"/>
    <x v="1"/>
  </r>
  <r>
    <x v="2"/>
    <s v="E0258 - Bandelier*Interface"/>
    <x v="248"/>
    <x v="1"/>
    <x v="413"/>
    <x v="1"/>
    <x v="1"/>
  </r>
  <r>
    <x v="0"/>
    <s v="E0294 - Thomson, GA*Electric"/>
    <x v="249"/>
    <x v="258"/>
    <x v="712"/>
    <x v="48"/>
    <x v="0"/>
  </r>
  <r>
    <x v="4"/>
    <s v="E0294 - Thomson, GA*Water &amp; Sewer"/>
    <x v="249"/>
    <x v="258"/>
    <x v="712"/>
    <x v="48"/>
    <x v="0"/>
  </r>
  <r>
    <x v="0"/>
    <s v="E0334 - Garden State Pavilion*Electric"/>
    <x v="250"/>
    <x v="258"/>
    <x v="712"/>
    <x v="48"/>
    <x v="1"/>
  </r>
  <r>
    <x v="2"/>
    <s v="E0259 - Belleview, FL*Interface"/>
    <x v="251"/>
    <x v="1"/>
    <x v="413"/>
    <x v="1"/>
    <x v="1"/>
  </r>
  <r>
    <x v="0"/>
    <s v="E0259 - Belleview, FL*Electric"/>
    <x v="251"/>
    <x v="8"/>
    <x v="841"/>
    <x v="189"/>
    <x v="1"/>
  </r>
  <r>
    <x v="3"/>
    <s v="E0334 - Garden State Pavilion*Sanitation"/>
    <x v="250"/>
    <x v="258"/>
    <x v="712"/>
    <x v="48"/>
    <x v="1"/>
  </r>
  <r>
    <x v="4"/>
    <s v="E0259 - Belleview, FL*Water &amp; Sewer"/>
    <x v="251"/>
    <x v="328"/>
    <x v="842"/>
    <x v="390"/>
    <x v="1"/>
  </r>
  <r>
    <x v="4"/>
    <s v="E0334 - Garden State Pavilion*Water &amp; Sewer"/>
    <x v="250"/>
    <x v="258"/>
    <x v="712"/>
    <x v="48"/>
    <x v="1"/>
  </r>
  <r>
    <x v="2"/>
    <s v="E0260 - Pebble Hills*Interface"/>
    <x v="252"/>
    <x v="1"/>
    <x v="843"/>
    <x v="1"/>
    <x v="1"/>
  </r>
  <r>
    <x v="0"/>
    <s v="E0227 - Bolger Square*Electric"/>
    <x v="216"/>
    <x v="258"/>
    <x v="712"/>
    <x v="48"/>
    <x v="1"/>
  </r>
  <r>
    <x v="3"/>
    <s v="E0227 - Bolger Square*Sanitation"/>
    <x v="216"/>
    <x v="258"/>
    <x v="712"/>
    <x v="48"/>
    <x v="1"/>
  </r>
  <r>
    <x v="4"/>
    <s v="E0227 - Bolger Square*Water &amp; Sewer"/>
    <x v="216"/>
    <x v="258"/>
    <x v="712"/>
    <x v="48"/>
    <x v="1"/>
  </r>
  <r>
    <x v="2"/>
    <s v="E0261- Wayne Road*Interface"/>
    <x v="253"/>
    <x v="1"/>
    <x v="844"/>
    <x v="1"/>
    <x v="0"/>
  </r>
  <r>
    <x v="3"/>
    <s v="E0261- Wayne Road*Sanitation"/>
    <x v="253"/>
    <x v="329"/>
    <x v="845"/>
    <x v="391"/>
    <x v="0"/>
  </r>
  <r>
    <x v="4"/>
    <s v="E0261- Wayne Road*Water &amp; Sewer"/>
    <x v="253"/>
    <x v="329"/>
    <x v="846"/>
    <x v="391"/>
    <x v="0"/>
  </r>
  <r>
    <x v="0"/>
    <s v="E0304 - Cliff Lake*Electric"/>
    <x v="254"/>
    <x v="258"/>
    <x v="712"/>
    <x v="48"/>
    <x v="1"/>
  </r>
  <r>
    <x v="2"/>
    <s v="E0262 - Sangertown*Interface"/>
    <x v="243"/>
    <x v="1"/>
    <x v="413"/>
    <x v="1"/>
    <x v="1"/>
  </r>
  <r>
    <x v="3"/>
    <s v="E0304 - Cliff Lake*Sanitation"/>
    <x v="254"/>
    <x v="258"/>
    <x v="712"/>
    <x v="48"/>
    <x v="1"/>
  </r>
  <r>
    <x v="4"/>
    <s v="E0304 - Cliff Lake*Water &amp; Sewer"/>
    <x v="254"/>
    <x v="258"/>
    <x v="712"/>
    <x v="48"/>
    <x v="1"/>
  </r>
  <r>
    <x v="0"/>
    <s v="E0263 - Winchester, KY*Electric"/>
    <x v="255"/>
    <x v="330"/>
    <x v="847"/>
    <x v="392"/>
    <x v="0"/>
  </r>
  <r>
    <x v="2"/>
    <s v="E0263 - Winchester, KY*Interface"/>
    <x v="255"/>
    <x v="1"/>
    <x v="848"/>
    <x v="1"/>
    <x v="0"/>
  </r>
  <r>
    <x v="3"/>
    <s v="E0263 - Winchester, KY*Sanitation"/>
    <x v="255"/>
    <x v="53"/>
    <x v="849"/>
    <x v="355"/>
    <x v="0"/>
  </r>
  <r>
    <x v="4"/>
    <s v="E0263 - Winchester, KY*Water &amp; Sewer"/>
    <x v="255"/>
    <x v="331"/>
    <x v="850"/>
    <x v="393"/>
    <x v="0"/>
  </r>
  <r>
    <x v="3"/>
    <s v="E0217 - Grant Avenue*Sanitation"/>
    <x v="203"/>
    <x v="258"/>
    <x v="712"/>
    <x v="48"/>
    <x v="1"/>
  </r>
  <r>
    <x v="2"/>
    <s v="E0264 - Red Dog Way*Interface"/>
    <x v="185"/>
    <x v="1"/>
    <x v="413"/>
    <x v="1"/>
    <x v="1"/>
  </r>
  <r>
    <x v="4"/>
    <s v="E0217 - Grant Avenue*Water &amp; Sewer"/>
    <x v="203"/>
    <x v="332"/>
    <x v="712"/>
    <x v="394"/>
    <x v="1"/>
  </r>
  <r>
    <x v="4"/>
    <s v="E0264 - Red Dog Way*Water &amp; Sewer"/>
    <x v="185"/>
    <x v="333"/>
    <x v="851"/>
    <x v="395"/>
    <x v="1"/>
  </r>
  <r>
    <x v="2"/>
    <s v="E0265 - Madison Street*Interface"/>
    <x v="256"/>
    <x v="1"/>
    <x v="852"/>
    <x v="1"/>
    <x v="0"/>
  </r>
  <r>
    <x v="0"/>
    <s v="E0266 - Mountain Home, ID*Electric"/>
    <x v="257"/>
    <x v="258"/>
    <x v="712"/>
    <x v="48"/>
    <x v="1"/>
  </r>
  <r>
    <x v="3"/>
    <s v="E0266 - Mountain Home, ID*Sanitation"/>
    <x v="257"/>
    <x v="258"/>
    <x v="712"/>
    <x v="48"/>
    <x v="1"/>
  </r>
  <r>
    <x v="3"/>
    <s v="E0259 - Belleview, FL*Sanitation"/>
    <x v="251"/>
    <x v="258"/>
    <x v="712"/>
    <x v="48"/>
    <x v="1"/>
  </r>
  <r>
    <x v="2"/>
    <s v="E0266 - Mountain Home, ID*Interface"/>
    <x v="257"/>
    <x v="1"/>
    <x v="413"/>
    <x v="1"/>
    <x v="1"/>
  </r>
  <r>
    <x v="0"/>
    <s v="E0344 - Surprise Marketplace*Electric"/>
    <x v="258"/>
    <x v="258"/>
    <x v="712"/>
    <x v="48"/>
    <x v="1"/>
  </r>
  <r>
    <x v="3"/>
    <s v="E0344 - Surprise Marketplace*Sanitation"/>
    <x v="258"/>
    <x v="258"/>
    <x v="712"/>
    <x v="48"/>
    <x v="1"/>
  </r>
  <r>
    <x v="4"/>
    <s v="E0266 - Mountain Home, ID*Water &amp; Sewer"/>
    <x v="257"/>
    <x v="334"/>
    <x v="853"/>
    <x v="396"/>
    <x v="1"/>
  </r>
  <r>
    <x v="2"/>
    <s v="E0267 - Biddeford, ME*Interface"/>
    <x v="259"/>
    <x v="1"/>
    <x v="413"/>
    <x v="1"/>
    <x v="1"/>
  </r>
  <r>
    <x v="4"/>
    <s v="E0344 - Surprise Marketplace*Water &amp; Sewer"/>
    <x v="258"/>
    <x v="258"/>
    <x v="712"/>
    <x v="48"/>
    <x v="1"/>
  </r>
  <r>
    <x v="0"/>
    <s v="E0255 - Oakmont Blvd*Electric"/>
    <x v="246"/>
    <x v="258"/>
    <x v="712"/>
    <x v="48"/>
    <x v="1"/>
  </r>
  <r>
    <x v="3"/>
    <s v="E0255 - Oakmont Blvd*Sanitation"/>
    <x v="246"/>
    <x v="258"/>
    <x v="712"/>
    <x v="48"/>
    <x v="1"/>
  </r>
  <r>
    <x v="2"/>
    <s v="E0268 - Bridgeville, PA*Interface"/>
    <x v="260"/>
    <x v="1"/>
    <x v="413"/>
    <x v="1"/>
    <x v="1"/>
  </r>
  <r>
    <x v="4"/>
    <s v="E0255 - Oakmont Blvd*Water &amp; Sewer"/>
    <x v="246"/>
    <x v="258"/>
    <x v="712"/>
    <x v="48"/>
    <x v="1"/>
  </r>
  <r>
    <x v="0"/>
    <s v="E0351 - Indian Trail, NC*Electric"/>
    <x v="261"/>
    <x v="258"/>
    <x v="712"/>
    <x v="48"/>
    <x v="1"/>
  </r>
  <r>
    <x v="3"/>
    <s v="E0351 - Indian Trail, NC*Sanitation"/>
    <x v="261"/>
    <x v="258"/>
    <x v="712"/>
    <x v="48"/>
    <x v="1"/>
  </r>
  <r>
    <x v="2"/>
    <s v="E0269 - Schillinger Road*Interface"/>
    <x v="262"/>
    <x v="1"/>
    <x v="413"/>
    <x v="1"/>
    <x v="1"/>
  </r>
  <r>
    <x v="4"/>
    <s v="E0351 - Indian Trail, NC*Water &amp; Sewer"/>
    <x v="261"/>
    <x v="258"/>
    <x v="712"/>
    <x v="48"/>
    <x v="1"/>
  </r>
  <r>
    <x v="0"/>
    <s v="E0204 - Bartlesville, OK*Electric"/>
    <x v="190"/>
    <x v="335"/>
    <x v="712"/>
    <x v="48"/>
    <x v="1"/>
  </r>
  <r>
    <x v="4"/>
    <s v="E0269 - Schillinger Road*Water &amp; Sewer"/>
    <x v="262"/>
    <x v="336"/>
    <x v="854"/>
    <x v="231"/>
    <x v="1"/>
  </r>
  <r>
    <x v="2"/>
    <s v="E0270 - Lecanto, FL*Interface"/>
    <x v="179"/>
    <x v="1"/>
    <x v="413"/>
    <x v="1"/>
    <x v="1"/>
  </r>
  <r>
    <x v="3"/>
    <s v="E0204 - Bartlesville, OK*Sanitation"/>
    <x v="190"/>
    <x v="337"/>
    <x v="712"/>
    <x v="48"/>
    <x v="1"/>
  </r>
  <r>
    <x v="3"/>
    <s v="E0275 - Cheraw, SC*Sanitation"/>
    <x v="263"/>
    <x v="258"/>
    <x v="712"/>
    <x v="48"/>
    <x v="0"/>
  </r>
  <r>
    <x v="0"/>
    <s v="E0285 - Surfside Commons*Electric"/>
    <x v="264"/>
    <x v="258"/>
    <x v="712"/>
    <x v="48"/>
    <x v="1"/>
  </r>
  <r>
    <x v="3"/>
    <s v="E0285 - Surfside Commons*Sanitation"/>
    <x v="264"/>
    <x v="258"/>
    <x v="712"/>
    <x v="48"/>
    <x v="1"/>
  </r>
  <r>
    <x v="2"/>
    <s v="E0271 - Arcadian Shores*Interface"/>
    <x v="265"/>
    <x v="1"/>
    <x v="413"/>
    <x v="1"/>
    <x v="1"/>
  </r>
  <r>
    <x v="3"/>
    <s v="E0202 - Petoskey, MI*Sanitation"/>
    <x v="186"/>
    <x v="258"/>
    <x v="712"/>
    <x v="48"/>
    <x v="1"/>
  </r>
  <r>
    <x v="6"/>
    <s v="E0271 - Arcadian Shores*Water &amp; Sewer 2"/>
    <x v="265"/>
    <x v="338"/>
    <x v="855"/>
    <x v="48"/>
    <x v="1"/>
  </r>
  <r>
    <x v="4"/>
    <s v="E0271 - Arcadian Shores*Water &amp; Sewer"/>
    <x v="265"/>
    <x v="338"/>
    <x v="856"/>
    <x v="48"/>
    <x v="1"/>
  </r>
  <r>
    <x v="6"/>
    <s v="E0202 - Petoskey, MI*Water &amp; Sewer 2"/>
    <x v="186"/>
    <x v="339"/>
    <x v="712"/>
    <x v="397"/>
    <x v="1"/>
  </r>
  <r>
    <x v="2"/>
    <s v="E0272 - North Wilmington*Interface"/>
    <x v="247"/>
    <x v="1"/>
    <x v="413"/>
    <x v="1"/>
    <x v="1"/>
  </r>
  <r>
    <x v="4"/>
    <s v="E0202 - Petoskey, MI*Water &amp; Sewer"/>
    <x v="186"/>
    <x v="340"/>
    <x v="712"/>
    <x v="398"/>
    <x v="1"/>
  </r>
  <r>
    <x v="0"/>
    <s v="E0357 - Colonie, NY*Electric"/>
    <x v="266"/>
    <x v="258"/>
    <x v="712"/>
    <x v="48"/>
    <x v="1"/>
  </r>
  <r>
    <x v="3"/>
    <s v="E0357 - Colonie, NY*Sanitation"/>
    <x v="266"/>
    <x v="258"/>
    <x v="712"/>
    <x v="48"/>
    <x v="1"/>
  </r>
  <r>
    <x v="2"/>
    <s v="E0273 - White Bluff*Interface"/>
    <x v="267"/>
    <x v="1"/>
    <x v="413"/>
    <x v="1"/>
    <x v="1"/>
  </r>
  <r>
    <x v="4"/>
    <s v="E0357 - Colonie, NY*Water &amp; Sewer"/>
    <x v="266"/>
    <x v="258"/>
    <x v="712"/>
    <x v="48"/>
    <x v="1"/>
  </r>
  <r>
    <x v="0"/>
    <s v="E0271 - Arcadian Shores*Electric"/>
    <x v="265"/>
    <x v="258"/>
    <x v="712"/>
    <x v="48"/>
    <x v="1"/>
  </r>
  <r>
    <x v="3"/>
    <s v="E0271 - Arcadian Shores*Sanitation"/>
    <x v="265"/>
    <x v="258"/>
    <x v="712"/>
    <x v="48"/>
    <x v="1"/>
  </r>
  <r>
    <x v="2"/>
    <s v="E0274 - Leisure Lane*Interface"/>
    <x v="268"/>
    <x v="1"/>
    <x v="413"/>
    <x v="1"/>
    <x v="1"/>
  </r>
  <r>
    <x v="0"/>
    <s v="E0323 - Mooresville Crossing*Electric"/>
    <x v="269"/>
    <x v="258"/>
    <x v="712"/>
    <x v="48"/>
    <x v="1"/>
  </r>
  <r>
    <x v="3"/>
    <s v="E0323 - Mooresville Crossing*Sanitation"/>
    <x v="269"/>
    <x v="258"/>
    <x v="712"/>
    <x v="48"/>
    <x v="1"/>
  </r>
  <r>
    <x v="2"/>
    <s v="E0275 - Cheraw, SC*Interface"/>
    <x v="263"/>
    <x v="1"/>
    <x v="413"/>
    <x v="1"/>
    <x v="0"/>
  </r>
  <r>
    <x v="0"/>
    <s v="E0275 - Cheraw, SC*Electric"/>
    <x v="263"/>
    <x v="257"/>
    <x v="711"/>
    <x v="399"/>
    <x v="0"/>
  </r>
  <r>
    <x v="4"/>
    <s v="E0323 - Mooresville Crossing*Water &amp; Sewer"/>
    <x v="269"/>
    <x v="258"/>
    <x v="712"/>
    <x v="48"/>
    <x v="1"/>
  </r>
  <r>
    <x v="6"/>
    <s v="E0275 - Cheraw, SC*Water &amp; Sewer 2"/>
    <x v="263"/>
    <x v="341"/>
    <x v="857"/>
    <x v="400"/>
    <x v="0"/>
  </r>
  <r>
    <x v="4"/>
    <s v="E0275 - Cheraw, SC*Water &amp; Sewer"/>
    <x v="263"/>
    <x v="341"/>
    <x v="858"/>
    <x v="400"/>
    <x v="0"/>
  </r>
  <r>
    <x v="0"/>
    <s v="E0278 - Kinston, NC*Electric"/>
    <x v="270"/>
    <x v="8"/>
    <x v="859"/>
    <x v="10"/>
    <x v="0"/>
  </r>
  <r>
    <x v="2"/>
    <s v="E0278 - Kinston, NC*Interface"/>
    <x v="270"/>
    <x v="1"/>
    <x v="860"/>
    <x v="1"/>
    <x v="0"/>
  </r>
  <r>
    <x v="3"/>
    <s v="E0278 - Kinston, NC*Sanitation"/>
    <x v="270"/>
    <x v="342"/>
    <x v="861"/>
    <x v="401"/>
    <x v="0"/>
  </r>
  <r>
    <x v="4"/>
    <s v="E0278 - Kinston, NC*Water &amp; Sewer"/>
    <x v="270"/>
    <x v="342"/>
    <x v="861"/>
    <x v="401"/>
    <x v="0"/>
  </r>
  <r>
    <x v="0"/>
    <s v="E0242 - Salina, KS*Electric"/>
    <x v="233"/>
    <x v="258"/>
    <x v="712"/>
    <x v="48"/>
    <x v="0"/>
  </r>
  <r>
    <x v="2"/>
    <s v="E0280 - State Line*Interface"/>
    <x v="271"/>
    <x v="1"/>
    <x v="413"/>
    <x v="1"/>
    <x v="1"/>
  </r>
  <r>
    <x v="0"/>
    <s v="E0346 - Medical Center Pkwy, TN*Electric"/>
    <x v="272"/>
    <x v="258"/>
    <x v="712"/>
    <x v="48"/>
    <x v="1"/>
  </r>
  <r>
    <x v="4"/>
    <s v="E0280 - State Line*Water &amp; Sewer"/>
    <x v="271"/>
    <x v="343"/>
    <x v="862"/>
    <x v="402"/>
    <x v="1"/>
  </r>
  <r>
    <x v="2"/>
    <s v="E0281 - Caraway Road*Interface"/>
    <x v="273"/>
    <x v="1"/>
    <x v="413"/>
    <x v="1"/>
    <x v="1"/>
  </r>
  <r>
    <x v="3"/>
    <s v="E0346 - Medical Center Pkwy, TN*Sanitation"/>
    <x v="272"/>
    <x v="258"/>
    <x v="712"/>
    <x v="48"/>
    <x v="1"/>
  </r>
  <r>
    <x v="4"/>
    <s v="E0346 - Medical Center Pkwy, TN*Water &amp; Sewer"/>
    <x v="272"/>
    <x v="258"/>
    <x v="712"/>
    <x v="48"/>
    <x v="1"/>
  </r>
  <r>
    <x v="3"/>
    <s v="E0307 - East Statesboro, GA*Sanitation"/>
    <x v="274"/>
    <x v="258"/>
    <x v="712"/>
    <x v="48"/>
    <x v="1"/>
  </r>
  <r>
    <x v="2"/>
    <s v="E0282 - Tupelo Commons*Interface"/>
    <x v="275"/>
    <x v="1"/>
    <x v="413"/>
    <x v="1"/>
    <x v="1"/>
  </r>
  <r>
    <x v="4"/>
    <s v="E0307 - East Statesboro, GA*Water &amp; Sewer"/>
    <x v="274"/>
    <x v="258"/>
    <x v="712"/>
    <x v="48"/>
    <x v="1"/>
  </r>
  <r>
    <x v="0"/>
    <s v="E0291 - Christiansburg, VA*Electric"/>
    <x v="276"/>
    <x v="258"/>
    <x v="712"/>
    <x v="48"/>
    <x v="1"/>
  </r>
  <r>
    <x v="3"/>
    <s v="E0291 - Christiansburg, VA*Sanitation"/>
    <x v="276"/>
    <x v="258"/>
    <x v="712"/>
    <x v="48"/>
    <x v="1"/>
  </r>
  <r>
    <x v="4"/>
    <s v="E0291 - Christiansburg, VA*Water &amp; Sewer"/>
    <x v="276"/>
    <x v="258"/>
    <x v="712"/>
    <x v="48"/>
    <x v="1"/>
  </r>
  <r>
    <x v="2"/>
    <s v="E0283 - Woodstock, IL*Interface"/>
    <x v="277"/>
    <x v="1"/>
    <x v="413"/>
    <x v="1"/>
    <x v="1"/>
  </r>
  <r>
    <x v="0"/>
    <s v="E0292 - Waynesboro, VA*Electric"/>
    <x v="278"/>
    <x v="258"/>
    <x v="712"/>
    <x v="48"/>
    <x v="1"/>
  </r>
  <r>
    <x v="3"/>
    <s v="E0292 - Waynesboro, VA*Sanitation"/>
    <x v="278"/>
    <x v="258"/>
    <x v="712"/>
    <x v="48"/>
    <x v="1"/>
  </r>
  <r>
    <x v="2"/>
    <s v="E0284 - Niagara Falls, NY*Interface"/>
    <x v="221"/>
    <x v="1"/>
    <x v="413"/>
    <x v="1"/>
    <x v="1"/>
  </r>
  <r>
    <x v="4"/>
    <s v="E0292 - Waynesboro, VA*Water &amp; Sewer"/>
    <x v="278"/>
    <x v="258"/>
    <x v="712"/>
    <x v="48"/>
    <x v="1"/>
  </r>
  <r>
    <x v="0"/>
    <s v="E0232 - North Madison*Electric"/>
    <x v="222"/>
    <x v="139"/>
    <x v="712"/>
    <x v="403"/>
    <x v="1"/>
  </r>
  <r>
    <x v="3"/>
    <s v="E0232 - North Madison*Sanitation"/>
    <x v="222"/>
    <x v="258"/>
    <x v="712"/>
    <x v="48"/>
    <x v="1"/>
  </r>
  <r>
    <x v="2"/>
    <s v="E0285 - Surfside Commons*Interface"/>
    <x v="264"/>
    <x v="1"/>
    <x v="413"/>
    <x v="1"/>
    <x v="1"/>
  </r>
  <r>
    <x v="4"/>
    <s v="E0232 - North Madison*Water &amp; Sewer"/>
    <x v="222"/>
    <x v="258"/>
    <x v="712"/>
    <x v="48"/>
    <x v="1"/>
  </r>
  <r>
    <x v="0"/>
    <s v="E0349 - Farmington, NM*Electric"/>
    <x v="279"/>
    <x v="258"/>
    <x v="712"/>
    <x v="48"/>
    <x v="1"/>
  </r>
  <r>
    <x v="6"/>
    <s v="E0285 - Surfside Commons*Water &amp; Sewer 2"/>
    <x v="264"/>
    <x v="39"/>
    <x v="863"/>
    <x v="404"/>
    <x v="1"/>
  </r>
  <r>
    <x v="4"/>
    <s v="E0285 - Surfside Commons*Water &amp; Sewer"/>
    <x v="264"/>
    <x v="39"/>
    <x v="864"/>
    <x v="404"/>
    <x v="1"/>
  </r>
  <r>
    <x v="3"/>
    <s v="E0349 - Farmington, NM*Sanitation"/>
    <x v="279"/>
    <x v="258"/>
    <x v="712"/>
    <x v="48"/>
    <x v="1"/>
  </r>
  <r>
    <x v="2"/>
    <s v="E0286 - Westover Road*Interface"/>
    <x v="280"/>
    <x v="1"/>
    <x v="413"/>
    <x v="1"/>
    <x v="1"/>
  </r>
  <r>
    <x v="4"/>
    <s v="E0349 - Farmington, NM*Water &amp; Sewer"/>
    <x v="279"/>
    <x v="258"/>
    <x v="712"/>
    <x v="48"/>
    <x v="1"/>
  </r>
  <r>
    <x v="4"/>
    <s v="E0286 - Westover Road*Water &amp; Sewer"/>
    <x v="280"/>
    <x v="138"/>
    <x v="377"/>
    <x v="166"/>
    <x v="1"/>
  </r>
  <r>
    <x v="0"/>
    <s v="E0254 - Flowood, MS*Electric"/>
    <x v="244"/>
    <x v="258"/>
    <x v="712"/>
    <x v="48"/>
    <x v="1"/>
  </r>
  <r>
    <x v="2"/>
    <s v="E0287 - Shawnee, OK*Interface"/>
    <x v="281"/>
    <x v="1"/>
    <x v="413"/>
    <x v="1"/>
    <x v="1"/>
  </r>
  <r>
    <x v="3"/>
    <s v="E0287 - Shawnee, OK*Sanitation"/>
    <x v="281"/>
    <x v="53"/>
    <x v="736"/>
    <x v="88"/>
    <x v="1"/>
  </r>
  <r>
    <x v="3"/>
    <s v="E0254 - Flowood, MS*Sanitation"/>
    <x v="244"/>
    <x v="258"/>
    <x v="712"/>
    <x v="48"/>
    <x v="1"/>
  </r>
  <r>
    <x v="0"/>
    <s v="E0288 - Yellowstone Avenue*Electric"/>
    <x v="282"/>
    <x v="344"/>
    <x v="865"/>
    <x v="405"/>
    <x v="1"/>
  </r>
  <r>
    <x v="2"/>
    <s v="E0288 - Yellowstone Avenue*Interface"/>
    <x v="282"/>
    <x v="1"/>
    <x v="413"/>
    <x v="1"/>
    <x v="1"/>
  </r>
  <r>
    <x v="0"/>
    <s v="E0339 - The Crosslands*Electric"/>
    <x v="283"/>
    <x v="258"/>
    <x v="712"/>
    <x v="48"/>
    <x v="1"/>
  </r>
  <r>
    <x v="3"/>
    <s v="E0339 - The Crosslands*Sanitation"/>
    <x v="283"/>
    <x v="258"/>
    <x v="712"/>
    <x v="48"/>
    <x v="1"/>
  </r>
  <r>
    <x v="0"/>
    <s v="E0289 - Wegge Court*Electric"/>
    <x v="284"/>
    <x v="345"/>
    <x v="866"/>
    <x v="406"/>
    <x v="1"/>
  </r>
  <r>
    <x v="2"/>
    <s v="E0289 - Wegge Court*Interface"/>
    <x v="284"/>
    <x v="1"/>
    <x v="413"/>
    <x v="1"/>
    <x v="1"/>
  </r>
  <r>
    <x v="4"/>
    <s v="E0339 - The Crosslands*Water &amp; Sewer"/>
    <x v="283"/>
    <x v="258"/>
    <x v="712"/>
    <x v="48"/>
    <x v="1"/>
  </r>
  <r>
    <x v="0"/>
    <s v="E0301 - Lantana, FL*Electric"/>
    <x v="285"/>
    <x v="258"/>
    <x v="712"/>
    <x v="48"/>
    <x v="1"/>
  </r>
  <r>
    <x v="2"/>
    <s v="E0290 - Lake Wylie*Interface"/>
    <x v="286"/>
    <x v="1"/>
    <x v="413"/>
    <x v="1"/>
    <x v="1"/>
  </r>
  <r>
    <x v="3"/>
    <s v="E0301 - Lantana, FL*Sanitation"/>
    <x v="285"/>
    <x v="258"/>
    <x v="712"/>
    <x v="48"/>
    <x v="1"/>
  </r>
  <r>
    <x v="4"/>
    <s v="E0301 - Lantana, FL*Water &amp; Sewer"/>
    <x v="285"/>
    <x v="258"/>
    <x v="712"/>
    <x v="48"/>
    <x v="1"/>
  </r>
  <r>
    <x v="0"/>
    <s v="E0260 - Pebble Hills*Electric"/>
    <x v="252"/>
    <x v="258"/>
    <x v="712"/>
    <x v="48"/>
    <x v="1"/>
  </r>
  <r>
    <x v="2"/>
    <s v="E0291 - Christiansburg, VA*Interface"/>
    <x v="276"/>
    <x v="1"/>
    <x v="413"/>
    <x v="1"/>
    <x v="1"/>
  </r>
  <r>
    <x v="3"/>
    <s v="E0260 - Pebble Hills*Sanitation"/>
    <x v="252"/>
    <x v="258"/>
    <x v="712"/>
    <x v="48"/>
    <x v="1"/>
  </r>
  <r>
    <x v="4"/>
    <s v="E0260 - Pebble Hills*Water &amp; Sewer"/>
    <x v="252"/>
    <x v="258"/>
    <x v="712"/>
    <x v="48"/>
    <x v="1"/>
  </r>
  <r>
    <x v="0"/>
    <s v="E0239 - Pampa, TX*Electric"/>
    <x v="229"/>
    <x v="346"/>
    <x v="712"/>
    <x v="407"/>
    <x v="0"/>
  </r>
  <r>
    <x v="2"/>
    <s v="E0292 - Waynesboro, VA*Interface"/>
    <x v="278"/>
    <x v="1"/>
    <x v="413"/>
    <x v="1"/>
    <x v="1"/>
  </r>
  <r>
    <x v="4"/>
    <s v="E0239 - Pampa, TX*Water &amp; Sewer"/>
    <x v="229"/>
    <x v="347"/>
    <x v="712"/>
    <x v="48"/>
    <x v="0"/>
  </r>
  <r>
    <x v="0"/>
    <s v="E0207 - Lawrenceburg, IN*Electric"/>
    <x v="194"/>
    <x v="348"/>
    <x v="712"/>
    <x v="408"/>
    <x v="1"/>
  </r>
  <r>
    <x v="3"/>
    <s v="E0207 - Lawrenceburg, IN*Sanitation"/>
    <x v="194"/>
    <x v="258"/>
    <x v="712"/>
    <x v="48"/>
    <x v="1"/>
  </r>
  <r>
    <x v="4"/>
    <s v="E0207 - Lawrenceburg, IN*Water &amp; Sewer"/>
    <x v="194"/>
    <x v="348"/>
    <x v="712"/>
    <x v="408"/>
    <x v="1"/>
  </r>
  <r>
    <x v="2"/>
    <s v="E0293 - Lombard, IL*Interface"/>
    <x v="287"/>
    <x v="1"/>
    <x v="413"/>
    <x v="1"/>
    <x v="1"/>
  </r>
  <r>
    <x v="0"/>
    <s v="E0274 - Leisure Lane*Electric"/>
    <x v="268"/>
    <x v="258"/>
    <x v="712"/>
    <x v="48"/>
    <x v="1"/>
  </r>
  <r>
    <x v="3"/>
    <s v="E0274 - Leisure Lane*Sanitation"/>
    <x v="268"/>
    <x v="258"/>
    <x v="712"/>
    <x v="48"/>
    <x v="1"/>
  </r>
  <r>
    <x v="4"/>
    <s v="E0274 - Leisure Lane*Water &amp; Sewer"/>
    <x v="268"/>
    <x v="258"/>
    <x v="712"/>
    <x v="48"/>
    <x v="1"/>
  </r>
  <r>
    <x v="2"/>
    <s v="E0294 - Thomson, GA*Interface"/>
    <x v="249"/>
    <x v="1"/>
    <x v="867"/>
    <x v="1"/>
    <x v="0"/>
  </r>
  <r>
    <x v="3"/>
    <s v="E0294 - Thomson, GA*Sanitation"/>
    <x v="249"/>
    <x v="53"/>
    <x v="868"/>
    <x v="355"/>
    <x v="0"/>
  </r>
  <r>
    <x v="0"/>
    <s v="E0305 - Hobbs, NM*Electric"/>
    <x v="288"/>
    <x v="258"/>
    <x v="712"/>
    <x v="48"/>
    <x v="1"/>
  </r>
  <r>
    <x v="0"/>
    <s v="E0295 - Ponca City, OK*Electric"/>
    <x v="289"/>
    <x v="349"/>
    <x v="869"/>
    <x v="409"/>
    <x v="1"/>
  </r>
  <r>
    <x v="2"/>
    <s v="E0295 - Ponca City, OK*Interface"/>
    <x v="289"/>
    <x v="1"/>
    <x v="413"/>
    <x v="1"/>
    <x v="1"/>
  </r>
  <r>
    <x v="3"/>
    <s v="E0305 - Hobbs, NM*Sanitation"/>
    <x v="288"/>
    <x v="258"/>
    <x v="712"/>
    <x v="48"/>
    <x v="1"/>
  </r>
  <r>
    <x v="4"/>
    <s v="E0295 - Ponca City, OK*Water &amp; Sewer"/>
    <x v="289"/>
    <x v="349"/>
    <x v="869"/>
    <x v="409"/>
    <x v="1"/>
  </r>
  <r>
    <x v="4"/>
    <s v="E0305 - Hobbs, NM*Water &amp; Sewer"/>
    <x v="288"/>
    <x v="258"/>
    <x v="712"/>
    <x v="48"/>
    <x v="1"/>
  </r>
  <r>
    <x v="2"/>
    <s v="E0296 - Weston, WI*Interface"/>
    <x v="290"/>
    <x v="1"/>
    <x v="413"/>
    <x v="1"/>
    <x v="1"/>
  </r>
  <r>
    <x v="0"/>
    <s v="E0282 - Tupelo Commons*Electric"/>
    <x v="275"/>
    <x v="258"/>
    <x v="712"/>
    <x v="48"/>
    <x v="1"/>
  </r>
  <r>
    <x v="3"/>
    <s v="E0282 - Tupelo Commons*Sanitation"/>
    <x v="275"/>
    <x v="258"/>
    <x v="712"/>
    <x v="48"/>
    <x v="1"/>
  </r>
  <r>
    <x v="4"/>
    <s v="E0282 - Tupelo Commons*Water &amp; Sewer"/>
    <x v="275"/>
    <x v="258"/>
    <x v="712"/>
    <x v="48"/>
    <x v="1"/>
  </r>
  <r>
    <x v="2"/>
    <s v="E0297 - Lincoln, IL*Interface"/>
    <x v="291"/>
    <x v="1"/>
    <x v="413"/>
    <x v="1"/>
    <x v="1"/>
  </r>
  <r>
    <x v="0"/>
    <s v="E0222 - Cordova, TN*Electric"/>
    <x v="209"/>
    <x v="258"/>
    <x v="712"/>
    <x v="48"/>
    <x v="1"/>
  </r>
  <r>
    <x v="3"/>
    <s v="E0222 - Cordova, TN*Sanitation"/>
    <x v="209"/>
    <x v="258"/>
    <x v="712"/>
    <x v="48"/>
    <x v="1"/>
  </r>
  <r>
    <x v="4"/>
    <s v="E0222 - Cordova, TN*Water &amp; Sewer"/>
    <x v="209"/>
    <x v="258"/>
    <x v="712"/>
    <x v="48"/>
    <x v="1"/>
  </r>
  <r>
    <x v="2"/>
    <s v="E0298 - Boaz, AL*Interface"/>
    <x v="292"/>
    <x v="1"/>
    <x v="413"/>
    <x v="1"/>
    <x v="1"/>
  </r>
  <r>
    <x v="0"/>
    <s v="E0303 - Hanover Crossing*Electric"/>
    <x v="293"/>
    <x v="258"/>
    <x v="712"/>
    <x v="48"/>
    <x v="1"/>
  </r>
  <r>
    <x v="3"/>
    <s v="E0303 - Hanover Crossing*Sanitation"/>
    <x v="293"/>
    <x v="258"/>
    <x v="712"/>
    <x v="48"/>
    <x v="1"/>
  </r>
  <r>
    <x v="4"/>
    <s v="E0303 - Hanover Crossing*Water &amp; Sewer"/>
    <x v="293"/>
    <x v="258"/>
    <x v="712"/>
    <x v="48"/>
    <x v="1"/>
  </r>
  <r>
    <x v="2"/>
    <s v="E0299 - Chimney Rock*Interface"/>
    <x v="294"/>
    <x v="1"/>
    <x v="413"/>
    <x v="1"/>
    <x v="1"/>
  </r>
  <r>
    <x v="0"/>
    <s v="E0253 - Cullman, AL*Electric"/>
    <x v="242"/>
    <x v="258"/>
    <x v="712"/>
    <x v="48"/>
    <x v="1"/>
  </r>
  <r>
    <x v="4"/>
    <s v="E0299 - Chimney Rock*Water &amp; Sewer"/>
    <x v="294"/>
    <x v="350"/>
    <x v="870"/>
    <x v="410"/>
    <x v="1"/>
  </r>
  <r>
    <x v="3"/>
    <s v="E0253 - Cullman, AL*Sanitation"/>
    <x v="242"/>
    <x v="258"/>
    <x v="712"/>
    <x v="48"/>
    <x v="1"/>
  </r>
  <r>
    <x v="2"/>
    <s v="E0300 - Claremore, OK*Interface"/>
    <x v="295"/>
    <x v="1"/>
    <x v="413"/>
    <x v="1"/>
    <x v="1"/>
  </r>
  <r>
    <x v="4"/>
    <s v="E0253 - Cullman, AL*Water &amp; Sewer"/>
    <x v="242"/>
    <x v="258"/>
    <x v="712"/>
    <x v="48"/>
    <x v="1"/>
  </r>
  <r>
    <x v="0"/>
    <s v="E0293 - Lombard, IL*Electric"/>
    <x v="287"/>
    <x v="258"/>
    <x v="712"/>
    <x v="48"/>
    <x v="1"/>
  </r>
  <r>
    <x v="3"/>
    <s v="E0293 - Lombard, IL*Sanitation"/>
    <x v="287"/>
    <x v="258"/>
    <x v="712"/>
    <x v="48"/>
    <x v="1"/>
  </r>
  <r>
    <x v="2"/>
    <s v="E0301 - Lantana, FL*Interface"/>
    <x v="285"/>
    <x v="1"/>
    <x v="413"/>
    <x v="1"/>
    <x v="1"/>
  </r>
  <r>
    <x v="4"/>
    <s v="E0293 - Lombard, IL*Water &amp; Sewer"/>
    <x v="287"/>
    <x v="258"/>
    <x v="712"/>
    <x v="48"/>
    <x v="1"/>
  </r>
  <r>
    <x v="3"/>
    <s v="E0289 - Wegge Court*Sanitation"/>
    <x v="284"/>
    <x v="258"/>
    <x v="712"/>
    <x v="48"/>
    <x v="1"/>
  </r>
  <r>
    <x v="4"/>
    <s v="E0289 - Wegge Court*Water &amp; Sewer"/>
    <x v="284"/>
    <x v="258"/>
    <x v="712"/>
    <x v="48"/>
    <x v="1"/>
  </r>
  <r>
    <x v="2"/>
    <s v="E0302 - Paradise Crossing*Interface"/>
    <x v="204"/>
    <x v="1"/>
    <x v="413"/>
    <x v="1"/>
    <x v="1"/>
  </r>
  <r>
    <x v="0"/>
    <s v="E0320 - Espanola, NM*Electric"/>
    <x v="296"/>
    <x v="258"/>
    <x v="712"/>
    <x v="48"/>
    <x v="1"/>
  </r>
  <r>
    <x v="3"/>
    <s v="E0320 - Espanola, NM*Sanitation"/>
    <x v="296"/>
    <x v="258"/>
    <x v="712"/>
    <x v="48"/>
    <x v="1"/>
  </r>
  <r>
    <x v="4"/>
    <s v="E0320 - Espanola, NM*Water &amp; Sewer"/>
    <x v="296"/>
    <x v="258"/>
    <x v="712"/>
    <x v="48"/>
    <x v="1"/>
  </r>
  <r>
    <x v="2"/>
    <s v="E0303 - Hanover Crossing*Interface"/>
    <x v="293"/>
    <x v="1"/>
    <x v="871"/>
    <x v="1"/>
    <x v="1"/>
  </r>
  <r>
    <x v="0"/>
    <s v="E0267 - Biddeford, ME*Electric"/>
    <x v="259"/>
    <x v="258"/>
    <x v="712"/>
    <x v="48"/>
    <x v="1"/>
  </r>
  <r>
    <x v="3"/>
    <s v="E0267 - Biddeford, ME*Sanitation"/>
    <x v="259"/>
    <x v="258"/>
    <x v="712"/>
    <x v="48"/>
    <x v="1"/>
  </r>
  <r>
    <x v="4"/>
    <s v="E0267 - Biddeford, ME*Water &amp; Sewer"/>
    <x v="259"/>
    <x v="258"/>
    <x v="712"/>
    <x v="48"/>
    <x v="1"/>
  </r>
  <r>
    <x v="2"/>
    <s v="E0304 - Cliff Lake*Interface"/>
    <x v="254"/>
    <x v="1"/>
    <x v="413"/>
    <x v="1"/>
    <x v="1"/>
  </r>
  <r>
    <x v="0"/>
    <s v="E0241 - Tusculum*Electric"/>
    <x v="231"/>
    <x v="351"/>
    <x v="712"/>
    <x v="411"/>
    <x v="1"/>
  </r>
  <r>
    <x v="3"/>
    <s v="E0241 - Tusculum*Sanitation"/>
    <x v="231"/>
    <x v="258"/>
    <x v="712"/>
    <x v="48"/>
    <x v="1"/>
  </r>
  <r>
    <x v="4"/>
    <s v="E0241 - Tusculum*Water &amp; Sewer"/>
    <x v="231"/>
    <x v="352"/>
    <x v="712"/>
    <x v="412"/>
    <x v="1"/>
  </r>
  <r>
    <x v="2"/>
    <s v="E0305 - Hobbs, NM*Interface"/>
    <x v="288"/>
    <x v="1"/>
    <x v="413"/>
    <x v="1"/>
    <x v="1"/>
  </r>
  <r>
    <x v="0"/>
    <s v="E0359 - East Stroudsburg, PA*Electric"/>
    <x v="297"/>
    <x v="258"/>
    <x v="712"/>
    <x v="48"/>
    <x v="1"/>
  </r>
  <r>
    <x v="3"/>
    <s v="E0359 - East Stroudsburg, PA*Sanitation"/>
    <x v="297"/>
    <x v="258"/>
    <x v="712"/>
    <x v="48"/>
    <x v="1"/>
  </r>
  <r>
    <x v="4"/>
    <s v="E0359 - East Stroudsburg, PA*Water &amp; Sewer"/>
    <x v="297"/>
    <x v="258"/>
    <x v="712"/>
    <x v="48"/>
    <x v="1"/>
  </r>
  <r>
    <x v="2"/>
    <s v="E0306 - Morehead City, NC*Interface"/>
    <x v="298"/>
    <x v="1"/>
    <x v="413"/>
    <x v="1"/>
    <x v="1"/>
  </r>
  <r>
    <x v="0"/>
    <s v="E0343 - Ebensburg, PA*Electric"/>
    <x v="299"/>
    <x v="258"/>
    <x v="712"/>
    <x v="48"/>
    <x v="1"/>
  </r>
  <r>
    <x v="3"/>
    <s v="E0343 - Ebensburg, PA*Sanitation"/>
    <x v="299"/>
    <x v="258"/>
    <x v="712"/>
    <x v="48"/>
    <x v="1"/>
  </r>
  <r>
    <x v="0"/>
    <s v="E0307 - East Statesboro, GA*Electric"/>
    <x v="274"/>
    <x v="0"/>
    <x v="872"/>
    <x v="0"/>
    <x v="1"/>
  </r>
  <r>
    <x v="2"/>
    <s v="E0307 - East Statesboro, GA*Interface"/>
    <x v="274"/>
    <x v="1"/>
    <x v="413"/>
    <x v="1"/>
    <x v="1"/>
  </r>
  <r>
    <x v="4"/>
    <s v="E0343 - Ebensburg, PA*Water &amp; Sewer"/>
    <x v="299"/>
    <x v="258"/>
    <x v="712"/>
    <x v="48"/>
    <x v="1"/>
  </r>
  <r>
    <x v="0"/>
    <s v="E0326 - Crestview, FL*Electric"/>
    <x v="300"/>
    <x v="258"/>
    <x v="712"/>
    <x v="48"/>
    <x v="1"/>
  </r>
  <r>
    <x v="3"/>
    <s v="E0326 - Crestview, FL*Sanitation"/>
    <x v="300"/>
    <x v="258"/>
    <x v="712"/>
    <x v="48"/>
    <x v="1"/>
  </r>
  <r>
    <x v="2"/>
    <s v="E0309 - Bozeman, MT*Interface"/>
    <x v="193"/>
    <x v="1"/>
    <x v="413"/>
    <x v="1"/>
    <x v="1"/>
  </r>
  <r>
    <x v="4"/>
    <s v="E0326 - Crestview, FL*Water &amp; Sewer"/>
    <x v="300"/>
    <x v="258"/>
    <x v="712"/>
    <x v="48"/>
    <x v="1"/>
  </r>
  <r>
    <x v="0"/>
    <s v="E0205 - Beltline Road SW*Electric"/>
    <x v="192"/>
    <x v="353"/>
    <x v="712"/>
    <x v="48"/>
    <x v="1"/>
  </r>
  <r>
    <x v="3"/>
    <s v="E0205 - Beltline Road SW*Sanitation"/>
    <x v="192"/>
    <x v="270"/>
    <x v="712"/>
    <x v="48"/>
    <x v="1"/>
  </r>
  <r>
    <x v="2"/>
    <s v="E0310 - Garrett*Interface"/>
    <x v="217"/>
    <x v="1"/>
    <x v="413"/>
    <x v="1"/>
    <x v="1"/>
  </r>
  <r>
    <x v="4"/>
    <s v="E0205 - Beltline Road SW*Water &amp; Sewer"/>
    <x v="192"/>
    <x v="353"/>
    <x v="712"/>
    <x v="48"/>
    <x v="1"/>
  </r>
  <r>
    <x v="0"/>
    <s v="E0203 - Walton Court*Electric"/>
    <x v="188"/>
    <x v="257"/>
    <x v="712"/>
    <x v="413"/>
    <x v="1"/>
  </r>
  <r>
    <x v="3"/>
    <s v="E0203 - Walton Court*Sanitation"/>
    <x v="188"/>
    <x v="258"/>
    <x v="712"/>
    <x v="48"/>
    <x v="1"/>
  </r>
  <r>
    <x v="2"/>
    <s v="E0311 - Liberty, TX*Interface"/>
    <x v="301"/>
    <x v="1"/>
    <x v="413"/>
    <x v="1"/>
    <x v="1"/>
  </r>
  <r>
    <x v="3"/>
    <s v="E0295 - Ponca City, OK*Sanitation"/>
    <x v="289"/>
    <x v="258"/>
    <x v="712"/>
    <x v="48"/>
    <x v="1"/>
  </r>
  <r>
    <x v="0"/>
    <s v="E0300 - Claremore, OK*Electric"/>
    <x v="295"/>
    <x v="258"/>
    <x v="712"/>
    <x v="48"/>
    <x v="1"/>
  </r>
  <r>
    <x v="2"/>
    <s v="E0312 - Beaver Dam, WI*Interface"/>
    <x v="302"/>
    <x v="1"/>
    <x v="413"/>
    <x v="1"/>
    <x v="1"/>
  </r>
  <r>
    <x v="3"/>
    <s v="E0300 - Claremore, OK*Sanitation"/>
    <x v="295"/>
    <x v="258"/>
    <x v="712"/>
    <x v="48"/>
    <x v="1"/>
  </r>
  <r>
    <x v="4"/>
    <s v="E0300 - Claremore, OK*Water &amp; Sewer"/>
    <x v="295"/>
    <x v="258"/>
    <x v="712"/>
    <x v="48"/>
    <x v="1"/>
  </r>
  <r>
    <x v="0"/>
    <s v="E0358 - Algonquin, IL*Electric"/>
    <x v="303"/>
    <x v="258"/>
    <x v="712"/>
    <x v="48"/>
    <x v="1"/>
  </r>
  <r>
    <x v="2"/>
    <s v="E0313 - Hillsboro, TX*Interface"/>
    <x v="304"/>
    <x v="1"/>
    <x v="413"/>
    <x v="1"/>
    <x v="1"/>
  </r>
  <r>
    <x v="3"/>
    <s v="E0358 - Algonquin, IL*Sanitation"/>
    <x v="303"/>
    <x v="258"/>
    <x v="712"/>
    <x v="48"/>
    <x v="1"/>
  </r>
  <r>
    <x v="4"/>
    <s v="E0358 - Algonquin, IL*Water &amp; Sewer"/>
    <x v="303"/>
    <x v="258"/>
    <x v="712"/>
    <x v="48"/>
    <x v="1"/>
  </r>
  <r>
    <x v="0"/>
    <s v="E0337 - Wendover Village*Electric"/>
    <x v="305"/>
    <x v="258"/>
    <x v="712"/>
    <x v="48"/>
    <x v="1"/>
  </r>
  <r>
    <x v="2"/>
    <s v="E0314 - Dayton, TN*Interface"/>
    <x v="306"/>
    <x v="1"/>
    <x v="413"/>
    <x v="1"/>
    <x v="1"/>
  </r>
  <r>
    <x v="3"/>
    <s v="E0337 - Wendover Village*Sanitation"/>
    <x v="305"/>
    <x v="258"/>
    <x v="712"/>
    <x v="48"/>
    <x v="1"/>
  </r>
  <r>
    <x v="4"/>
    <s v="E0337 - Wendover Village*Water &amp; Sewer"/>
    <x v="305"/>
    <x v="258"/>
    <x v="712"/>
    <x v="48"/>
    <x v="1"/>
  </r>
  <r>
    <x v="0"/>
    <s v="E0268 - Bridgeville, PA*Electric"/>
    <x v="260"/>
    <x v="258"/>
    <x v="712"/>
    <x v="48"/>
    <x v="1"/>
  </r>
  <r>
    <x v="2"/>
    <s v="E0315 - Halls Crossroads*Interface"/>
    <x v="307"/>
    <x v="1"/>
    <x v="413"/>
    <x v="1"/>
    <x v="1"/>
  </r>
  <r>
    <x v="3"/>
    <s v="E0268 - Bridgeville, PA*Sanitation"/>
    <x v="260"/>
    <x v="258"/>
    <x v="712"/>
    <x v="48"/>
    <x v="1"/>
  </r>
  <r>
    <x v="4"/>
    <s v="E0268 - Bridgeville, PA*Water &amp; Sewer"/>
    <x v="260"/>
    <x v="258"/>
    <x v="712"/>
    <x v="48"/>
    <x v="1"/>
  </r>
  <r>
    <x v="0"/>
    <s v="E0258 - Bandelier*Electric"/>
    <x v="248"/>
    <x v="258"/>
    <x v="712"/>
    <x v="48"/>
    <x v="1"/>
  </r>
  <r>
    <x v="2"/>
    <s v="E0316 - Silsbee, TX*Interface"/>
    <x v="308"/>
    <x v="1"/>
    <x v="413"/>
    <x v="1"/>
    <x v="1"/>
  </r>
  <r>
    <x v="3"/>
    <s v="E0258 - Bandelier*Sanitation"/>
    <x v="248"/>
    <x v="258"/>
    <x v="712"/>
    <x v="48"/>
    <x v="1"/>
  </r>
  <r>
    <x v="4"/>
    <s v="E0258 - Bandelier*Water &amp; Sewer"/>
    <x v="248"/>
    <x v="258"/>
    <x v="712"/>
    <x v="48"/>
    <x v="1"/>
  </r>
  <r>
    <x v="0"/>
    <s v="E0330 - Merritt Island, FL*Electric"/>
    <x v="309"/>
    <x v="258"/>
    <x v="712"/>
    <x v="48"/>
    <x v="1"/>
  </r>
  <r>
    <x v="3"/>
    <s v="E0330 - Merritt Island, FL*Sanitation"/>
    <x v="309"/>
    <x v="258"/>
    <x v="712"/>
    <x v="48"/>
    <x v="1"/>
  </r>
  <r>
    <x v="2"/>
    <s v="E0317 - North Lexington, KY*Interface"/>
    <x v="310"/>
    <x v="1"/>
    <x v="413"/>
    <x v="1"/>
    <x v="1"/>
  </r>
  <r>
    <x v="4"/>
    <s v="E0330 - Merritt Island, FL*Water &amp; Sewer"/>
    <x v="309"/>
    <x v="258"/>
    <x v="712"/>
    <x v="48"/>
    <x v="1"/>
  </r>
  <r>
    <x v="0"/>
    <s v="E0287 - Shawnee, OK*Electric"/>
    <x v="281"/>
    <x v="258"/>
    <x v="712"/>
    <x v="48"/>
    <x v="1"/>
  </r>
  <r>
    <x v="2"/>
    <s v="E0318 - Fairfield Township, OH*Interface"/>
    <x v="311"/>
    <x v="1"/>
    <x v="413"/>
    <x v="1"/>
    <x v="1"/>
  </r>
  <r>
    <x v="4"/>
    <s v="E0287 - Shawnee, OK*Water &amp; Sewer"/>
    <x v="281"/>
    <x v="258"/>
    <x v="712"/>
    <x v="48"/>
    <x v="1"/>
  </r>
  <r>
    <x v="0"/>
    <s v="E0290 - Lake Wylie*Electric"/>
    <x v="286"/>
    <x v="258"/>
    <x v="712"/>
    <x v="48"/>
    <x v="1"/>
  </r>
  <r>
    <x v="3"/>
    <s v="E0290 - Lake Wylie*Sanitation"/>
    <x v="286"/>
    <x v="258"/>
    <x v="712"/>
    <x v="48"/>
    <x v="1"/>
  </r>
  <r>
    <x v="2"/>
    <s v="E0319 - Burley, ID*Interface"/>
    <x v="312"/>
    <x v="1"/>
    <x v="413"/>
    <x v="1"/>
    <x v="1"/>
  </r>
  <r>
    <x v="4"/>
    <s v="E0290 - Lake Wylie*Water &amp; Sewer"/>
    <x v="286"/>
    <x v="258"/>
    <x v="712"/>
    <x v="48"/>
    <x v="1"/>
  </r>
  <r>
    <x v="3"/>
    <s v="E0214 - Doe Run Blvd*Sanitation"/>
    <x v="201"/>
    <x v="258"/>
    <x v="712"/>
    <x v="48"/>
    <x v="0"/>
  </r>
  <r>
    <x v="0"/>
    <s v="E0261- Wayne Road*Electric"/>
    <x v="253"/>
    <x v="258"/>
    <x v="712"/>
    <x v="48"/>
    <x v="0"/>
  </r>
  <r>
    <x v="2"/>
    <s v="E0320 - Espanola, NM*Interface"/>
    <x v="296"/>
    <x v="1"/>
    <x v="413"/>
    <x v="1"/>
    <x v="1"/>
  </r>
  <r>
    <x v="0"/>
    <s v="E0342 - Hillcrest Pkwy*Electric"/>
    <x v="313"/>
    <x v="258"/>
    <x v="712"/>
    <x v="48"/>
    <x v="1"/>
  </r>
  <r>
    <x v="3"/>
    <s v="E0342 - Hillcrest Pkwy*Sanitation"/>
    <x v="313"/>
    <x v="258"/>
    <x v="712"/>
    <x v="48"/>
    <x v="1"/>
  </r>
  <r>
    <x v="4"/>
    <s v="E0342 - Hillcrest Pkwy*Water &amp; Sewer"/>
    <x v="313"/>
    <x v="258"/>
    <x v="712"/>
    <x v="48"/>
    <x v="1"/>
  </r>
  <r>
    <x v="0"/>
    <s v="E0283 - Woodstock, IL*Electric"/>
    <x v="277"/>
    <x v="258"/>
    <x v="712"/>
    <x v="48"/>
    <x v="1"/>
  </r>
  <r>
    <x v="2"/>
    <s v="E0321 - Indian Land, SC*Interface"/>
    <x v="314"/>
    <x v="1"/>
    <x v="413"/>
    <x v="1"/>
    <x v="1"/>
  </r>
  <r>
    <x v="3"/>
    <s v="E0283 - Woodstock, IL*Sanitation"/>
    <x v="277"/>
    <x v="258"/>
    <x v="712"/>
    <x v="48"/>
    <x v="1"/>
  </r>
  <r>
    <x v="4"/>
    <s v="E0283 - Woodstock, IL*Water &amp; Sewer"/>
    <x v="277"/>
    <x v="258"/>
    <x v="712"/>
    <x v="48"/>
    <x v="1"/>
  </r>
  <r>
    <x v="2"/>
    <s v="E0322 - Gum Branch Road*Interface"/>
    <x v="315"/>
    <x v="1"/>
    <x v="413"/>
    <x v="1"/>
    <x v="1"/>
  </r>
  <r>
    <x v="0"/>
    <s v="E0329 - Princeton, WV*Electric"/>
    <x v="316"/>
    <x v="258"/>
    <x v="712"/>
    <x v="48"/>
    <x v="1"/>
  </r>
  <r>
    <x v="3"/>
    <s v="E0329 - Princeton, WV*Sanitation"/>
    <x v="316"/>
    <x v="258"/>
    <x v="712"/>
    <x v="48"/>
    <x v="1"/>
  </r>
  <r>
    <x v="4"/>
    <s v="E0329 - Princeton, WV*Water &amp; Sewer"/>
    <x v="316"/>
    <x v="258"/>
    <x v="712"/>
    <x v="48"/>
    <x v="1"/>
  </r>
  <r>
    <x v="2"/>
    <s v="E0323 - Mooresville Crossing*Interface"/>
    <x v="269"/>
    <x v="1"/>
    <x v="413"/>
    <x v="1"/>
    <x v="1"/>
  </r>
  <r>
    <x v="0"/>
    <s v="E0336 - Tittabawasee*Electric"/>
    <x v="317"/>
    <x v="258"/>
    <x v="712"/>
    <x v="48"/>
    <x v="1"/>
  </r>
  <r>
    <x v="3"/>
    <s v="E0336 - Tittabawasee*Sanitation"/>
    <x v="317"/>
    <x v="258"/>
    <x v="712"/>
    <x v="48"/>
    <x v="1"/>
  </r>
  <r>
    <x v="0"/>
    <s v="E0318 - Fairfield Township, OH*Electric"/>
    <x v="311"/>
    <x v="258"/>
    <x v="712"/>
    <x v="48"/>
    <x v="1"/>
  </r>
  <r>
    <x v="2"/>
    <s v="E0324 - North Bradley, IL*Interface"/>
    <x v="318"/>
    <x v="1"/>
    <x v="413"/>
    <x v="1"/>
    <x v="1"/>
  </r>
  <r>
    <x v="3"/>
    <s v="E0318 - Fairfield Township, OH*Sanitation"/>
    <x v="311"/>
    <x v="258"/>
    <x v="712"/>
    <x v="48"/>
    <x v="1"/>
  </r>
  <r>
    <x v="4"/>
    <s v="E0318 - Fairfield Township, OH*Water &amp; Sewer"/>
    <x v="311"/>
    <x v="258"/>
    <x v="712"/>
    <x v="48"/>
    <x v="1"/>
  </r>
  <r>
    <x v="4"/>
    <s v="E0324 - North Bradley, IL*Water &amp; Sewer"/>
    <x v="318"/>
    <x v="354"/>
    <x v="873"/>
    <x v="367"/>
    <x v="1"/>
  </r>
  <r>
    <x v="2"/>
    <s v="E0325 - Wilson, NC*Interface"/>
    <x v="319"/>
    <x v="1"/>
    <x v="413"/>
    <x v="1"/>
    <x v="1"/>
  </r>
  <r>
    <x v="0"/>
    <s v="E0296 - Weston, WI*Electric"/>
    <x v="290"/>
    <x v="258"/>
    <x v="712"/>
    <x v="48"/>
    <x v="1"/>
  </r>
  <r>
    <x v="3"/>
    <s v="E0296 - Weston, WI*Sanitation"/>
    <x v="290"/>
    <x v="258"/>
    <x v="712"/>
    <x v="48"/>
    <x v="1"/>
  </r>
  <r>
    <x v="4"/>
    <s v="E0296 - Weston, WI*Water &amp; Sewer"/>
    <x v="290"/>
    <x v="258"/>
    <x v="712"/>
    <x v="48"/>
    <x v="1"/>
  </r>
  <r>
    <x v="2"/>
    <s v="E0326 - Crestview, FL*Interface"/>
    <x v="300"/>
    <x v="1"/>
    <x v="413"/>
    <x v="1"/>
    <x v="1"/>
  </r>
  <r>
    <x v="0"/>
    <s v="E0273 - White Bluff*Electric"/>
    <x v="267"/>
    <x v="258"/>
    <x v="712"/>
    <x v="48"/>
    <x v="1"/>
  </r>
  <r>
    <x v="3"/>
    <s v="E0273 - White Bluff*Sanitation"/>
    <x v="267"/>
    <x v="258"/>
    <x v="712"/>
    <x v="48"/>
    <x v="1"/>
  </r>
  <r>
    <x v="4"/>
    <s v="E0273 - White Bluff*Water &amp; Sewer"/>
    <x v="267"/>
    <x v="258"/>
    <x v="712"/>
    <x v="48"/>
    <x v="1"/>
  </r>
  <r>
    <x v="2"/>
    <s v="E0327 - Regent Park*Interface"/>
    <x v="320"/>
    <x v="1"/>
    <x v="413"/>
    <x v="1"/>
    <x v="1"/>
  </r>
  <r>
    <x v="0"/>
    <s v="E0299 - Chimney Rock*Electric"/>
    <x v="294"/>
    <x v="258"/>
    <x v="712"/>
    <x v="48"/>
    <x v="1"/>
  </r>
  <r>
    <x v="3"/>
    <s v="E0299 - Chimney Rock*Sanitation"/>
    <x v="294"/>
    <x v="258"/>
    <x v="712"/>
    <x v="48"/>
    <x v="1"/>
  </r>
  <r>
    <x v="0"/>
    <s v="E0269 - Schillinger Road*Electric"/>
    <x v="262"/>
    <x v="258"/>
    <x v="712"/>
    <x v="48"/>
    <x v="1"/>
  </r>
  <r>
    <x v="2"/>
    <s v="E0328 - Port Wentworth, GA*Interface"/>
    <x v="321"/>
    <x v="1"/>
    <x v="413"/>
    <x v="1"/>
    <x v="1"/>
  </r>
  <r>
    <x v="3"/>
    <s v="E0269 - Schillinger Road*Sanitation"/>
    <x v="262"/>
    <x v="258"/>
    <x v="712"/>
    <x v="48"/>
    <x v="1"/>
  </r>
  <r>
    <x v="0"/>
    <s v="E0321 - Indian Land, SC*Electric"/>
    <x v="314"/>
    <x v="258"/>
    <x v="712"/>
    <x v="48"/>
    <x v="1"/>
  </r>
  <r>
    <x v="3"/>
    <s v="E0321 - Indian Land, SC*Sanitation"/>
    <x v="314"/>
    <x v="258"/>
    <x v="712"/>
    <x v="48"/>
    <x v="1"/>
  </r>
  <r>
    <x v="2"/>
    <s v="E0329 - Princeton, WV*Interface"/>
    <x v="316"/>
    <x v="1"/>
    <x v="413"/>
    <x v="1"/>
    <x v="1"/>
  </r>
  <r>
    <x v="4"/>
    <s v="E0321 - Indian Land, SC*Water &amp; Sewer"/>
    <x v="314"/>
    <x v="258"/>
    <x v="712"/>
    <x v="48"/>
    <x v="1"/>
  </r>
  <r>
    <x v="0"/>
    <s v="E0306 - Morehead City, NC*Electric"/>
    <x v="298"/>
    <x v="258"/>
    <x v="712"/>
    <x v="48"/>
    <x v="1"/>
  </r>
  <r>
    <x v="3"/>
    <s v="E0306 - Morehead City, NC*Sanitation"/>
    <x v="298"/>
    <x v="258"/>
    <x v="712"/>
    <x v="48"/>
    <x v="1"/>
  </r>
  <r>
    <x v="2"/>
    <s v="E0330 - Merritt Island, FL*Interface"/>
    <x v="309"/>
    <x v="1"/>
    <x v="413"/>
    <x v="1"/>
    <x v="1"/>
  </r>
  <r>
    <x v="4"/>
    <s v="E0306 - Morehead City, NC*Water &amp; Sewer"/>
    <x v="298"/>
    <x v="258"/>
    <x v="712"/>
    <x v="48"/>
    <x v="1"/>
  </r>
  <r>
    <x v="0"/>
    <s v="E0341 - Portage, IN*Electric"/>
    <x v="322"/>
    <x v="258"/>
    <x v="712"/>
    <x v="48"/>
    <x v="1"/>
  </r>
  <r>
    <x v="3"/>
    <s v="E0341 - Portage, IN*Sanitation"/>
    <x v="322"/>
    <x v="258"/>
    <x v="712"/>
    <x v="48"/>
    <x v="1"/>
  </r>
  <r>
    <x v="2"/>
    <s v="E0332 - New Baltimore, MI*Interface"/>
    <x v="223"/>
    <x v="1"/>
    <x v="413"/>
    <x v="1"/>
    <x v="1"/>
  </r>
  <r>
    <x v="4"/>
    <s v="E0341 - Portage, IN*Water &amp; Sewer"/>
    <x v="322"/>
    <x v="258"/>
    <x v="712"/>
    <x v="48"/>
    <x v="1"/>
  </r>
  <r>
    <x v="0"/>
    <s v="E0328 - Port Wentworth, GA*Electric"/>
    <x v="321"/>
    <x v="258"/>
    <x v="712"/>
    <x v="48"/>
    <x v="1"/>
  </r>
  <r>
    <x v="3"/>
    <s v="E0328 - Port Wentworth, GA*Sanitation"/>
    <x v="321"/>
    <x v="258"/>
    <x v="712"/>
    <x v="48"/>
    <x v="1"/>
  </r>
  <r>
    <x v="2"/>
    <s v="E0333 - Foxbank*Interface"/>
    <x v="323"/>
    <x v="1"/>
    <x v="413"/>
    <x v="1"/>
    <x v="1"/>
  </r>
  <r>
    <x v="4"/>
    <s v="E0328 - Port Wentworth, GA*Water &amp; Sewer"/>
    <x v="321"/>
    <x v="258"/>
    <x v="712"/>
    <x v="48"/>
    <x v="1"/>
  </r>
  <r>
    <x v="0"/>
    <s v="E0348 - Bonita Grande Crossing*Electric"/>
    <x v="324"/>
    <x v="258"/>
    <x v="712"/>
    <x v="48"/>
    <x v="1"/>
  </r>
  <r>
    <x v="3"/>
    <s v="E0348 - Bonita Grande Crossing*Sanitation"/>
    <x v="324"/>
    <x v="258"/>
    <x v="712"/>
    <x v="48"/>
    <x v="1"/>
  </r>
  <r>
    <x v="2"/>
    <s v="E0334 - Garden State Pavilion*Interface"/>
    <x v="250"/>
    <x v="1"/>
    <x v="413"/>
    <x v="1"/>
    <x v="1"/>
  </r>
  <r>
    <x v="4"/>
    <s v="E0348 - Bonita Grande Crossing*Water &amp; Sewer"/>
    <x v="324"/>
    <x v="258"/>
    <x v="712"/>
    <x v="48"/>
    <x v="1"/>
  </r>
  <r>
    <x v="0"/>
    <s v="E0324 - North Bradley, IL*Electric"/>
    <x v="318"/>
    <x v="258"/>
    <x v="712"/>
    <x v="48"/>
    <x v="1"/>
  </r>
  <r>
    <x v="3"/>
    <s v="E0324 - North Bradley, IL*Sanitation"/>
    <x v="318"/>
    <x v="258"/>
    <x v="712"/>
    <x v="48"/>
    <x v="1"/>
  </r>
  <r>
    <x v="2"/>
    <s v="E0335 - Landis Avenue*Interface"/>
    <x v="245"/>
    <x v="1"/>
    <x v="413"/>
    <x v="1"/>
    <x v="1"/>
  </r>
  <r>
    <x v="0"/>
    <s v="E0312 - Beaver Dam, WI*Electric"/>
    <x v="302"/>
    <x v="258"/>
    <x v="712"/>
    <x v="48"/>
    <x v="1"/>
  </r>
  <r>
    <x v="3"/>
    <s v="E0312 - Beaver Dam, WI*Sanitation"/>
    <x v="302"/>
    <x v="258"/>
    <x v="712"/>
    <x v="48"/>
    <x v="1"/>
  </r>
  <r>
    <x v="4"/>
    <s v="E0312 - Beaver Dam, WI*Water &amp; Sewer"/>
    <x v="302"/>
    <x v="258"/>
    <x v="712"/>
    <x v="48"/>
    <x v="1"/>
  </r>
  <r>
    <x v="2"/>
    <s v="E0336 - Tittabawasee*Interface"/>
    <x v="317"/>
    <x v="1"/>
    <x v="413"/>
    <x v="1"/>
    <x v="1"/>
  </r>
  <r>
    <x v="0"/>
    <s v="E0317 - North Lexington, KY*Electric"/>
    <x v="310"/>
    <x v="258"/>
    <x v="712"/>
    <x v="48"/>
    <x v="1"/>
  </r>
  <r>
    <x v="3"/>
    <s v="E0317 - North Lexington, KY*Sanitation"/>
    <x v="310"/>
    <x v="258"/>
    <x v="712"/>
    <x v="48"/>
    <x v="1"/>
  </r>
  <r>
    <x v="4"/>
    <s v="E0336 - Tittabawasee*Water &amp; Sewer"/>
    <x v="317"/>
    <x v="355"/>
    <x v="874"/>
    <x v="414"/>
    <x v="1"/>
  </r>
  <r>
    <x v="2"/>
    <s v="E0337 - Wendover Village*Interface"/>
    <x v="305"/>
    <x v="1"/>
    <x v="413"/>
    <x v="1"/>
    <x v="1"/>
  </r>
  <r>
    <x v="4"/>
    <s v="E0317 - North Lexington, KY*Water &amp; Sewer"/>
    <x v="310"/>
    <x v="258"/>
    <x v="712"/>
    <x v="48"/>
    <x v="1"/>
  </r>
  <r>
    <x v="0"/>
    <s v="E0280 - State Line*Electric"/>
    <x v="271"/>
    <x v="258"/>
    <x v="712"/>
    <x v="48"/>
    <x v="1"/>
  </r>
  <r>
    <x v="3"/>
    <s v="E0280 - State Line*Sanitation"/>
    <x v="271"/>
    <x v="258"/>
    <x v="712"/>
    <x v="48"/>
    <x v="1"/>
  </r>
  <r>
    <x v="2"/>
    <s v="E0338 - Deerfield*Interface"/>
    <x v="232"/>
    <x v="1"/>
    <x v="413"/>
    <x v="1"/>
    <x v="1"/>
  </r>
  <r>
    <x v="0"/>
    <s v="E0352 - Belmont Shopping Center*Electric"/>
    <x v="325"/>
    <x v="258"/>
    <x v="712"/>
    <x v="48"/>
    <x v="1"/>
  </r>
  <r>
    <x v="3"/>
    <s v="E0352 - Belmont Shopping Center*Sanitation"/>
    <x v="325"/>
    <x v="258"/>
    <x v="712"/>
    <x v="48"/>
    <x v="1"/>
  </r>
  <r>
    <x v="4"/>
    <s v="E0352 - Belmont Shopping Center*Water &amp; Sewer"/>
    <x v="325"/>
    <x v="258"/>
    <x v="712"/>
    <x v="48"/>
    <x v="1"/>
  </r>
  <r>
    <x v="2"/>
    <s v="E0339 - The Crosslands*Interface"/>
    <x v="283"/>
    <x v="1"/>
    <x v="413"/>
    <x v="1"/>
    <x v="1"/>
  </r>
  <r>
    <x v="0"/>
    <s v="E0355 - Wickham Road*Electric"/>
    <x v="326"/>
    <x v="258"/>
    <x v="712"/>
    <x v="48"/>
    <x v="1"/>
  </r>
  <r>
    <x v="3"/>
    <s v="E0355 - Wickham Road*Sanitation"/>
    <x v="326"/>
    <x v="258"/>
    <x v="712"/>
    <x v="48"/>
    <x v="1"/>
  </r>
  <r>
    <x v="4"/>
    <s v="E0355 - Wickham Road*Water &amp; Sewer"/>
    <x v="326"/>
    <x v="258"/>
    <x v="712"/>
    <x v="48"/>
    <x v="1"/>
  </r>
  <r>
    <x v="2"/>
    <s v="E0340 - Sebring, FL*Interface"/>
    <x v="327"/>
    <x v="1"/>
    <x v="413"/>
    <x v="1"/>
    <x v="1"/>
  </r>
  <r>
    <x v="0"/>
    <s v="E0345 - Pinewood Square*Electric"/>
    <x v="328"/>
    <x v="258"/>
    <x v="712"/>
    <x v="48"/>
    <x v="1"/>
  </r>
  <r>
    <x v="3"/>
    <s v="E0345 - Pinewood Square*Sanitation"/>
    <x v="328"/>
    <x v="258"/>
    <x v="712"/>
    <x v="48"/>
    <x v="1"/>
  </r>
  <r>
    <x v="4"/>
    <s v="E0345 - Pinewood Square*Water &amp; Sewer"/>
    <x v="328"/>
    <x v="258"/>
    <x v="712"/>
    <x v="48"/>
    <x v="1"/>
  </r>
  <r>
    <x v="2"/>
    <s v="E0341 - Portage, IN*Interface"/>
    <x v="322"/>
    <x v="1"/>
    <x v="413"/>
    <x v="1"/>
    <x v="1"/>
  </r>
  <r>
    <x v="0"/>
    <s v="E0281 - Caraway Road*Electric"/>
    <x v="273"/>
    <x v="258"/>
    <x v="712"/>
    <x v="48"/>
    <x v="1"/>
  </r>
  <r>
    <x v="3"/>
    <s v="E0281 - Caraway Road*Sanitation"/>
    <x v="273"/>
    <x v="258"/>
    <x v="712"/>
    <x v="48"/>
    <x v="1"/>
  </r>
  <r>
    <x v="4"/>
    <s v="E0281 - Caraway Road*Water &amp; Sewer"/>
    <x v="273"/>
    <x v="258"/>
    <x v="712"/>
    <x v="48"/>
    <x v="1"/>
  </r>
  <r>
    <x v="2"/>
    <s v="E0342 - Hillcrest Pkwy*Interface"/>
    <x v="313"/>
    <x v="1"/>
    <x v="413"/>
    <x v="1"/>
    <x v="1"/>
  </r>
  <r>
    <x v="0"/>
    <s v="E0353 - Mercury Plaza*Electric"/>
    <x v="329"/>
    <x v="258"/>
    <x v="712"/>
    <x v="48"/>
    <x v="1"/>
  </r>
  <r>
    <x v="3"/>
    <s v="E0353 - Mercury Plaza*Sanitation"/>
    <x v="329"/>
    <x v="258"/>
    <x v="712"/>
    <x v="48"/>
    <x v="1"/>
  </r>
  <r>
    <x v="4"/>
    <s v="E0353 - Mercury Plaza*Water &amp; Sewer"/>
    <x v="329"/>
    <x v="258"/>
    <x v="712"/>
    <x v="48"/>
    <x v="1"/>
  </r>
  <r>
    <x v="2"/>
    <s v="E0343 - Ebensburg, PA*Interface"/>
    <x v="299"/>
    <x v="1"/>
    <x v="413"/>
    <x v="1"/>
    <x v="1"/>
  </r>
  <r>
    <x v="0"/>
    <s v="E0322 - Gum Branch Road*Electric"/>
    <x v="315"/>
    <x v="258"/>
    <x v="712"/>
    <x v="48"/>
    <x v="1"/>
  </r>
  <r>
    <x v="3"/>
    <s v="E0322 - Gum Branch Road*Sanitation"/>
    <x v="315"/>
    <x v="258"/>
    <x v="712"/>
    <x v="48"/>
    <x v="1"/>
  </r>
  <r>
    <x v="4"/>
    <s v="E0322 - Gum Branch Road*Water &amp; Sewer"/>
    <x v="315"/>
    <x v="258"/>
    <x v="712"/>
    <x v="48"/>
    <x v="1"/>
  </r>
  <r>
    <x v="2"/>
    <s v="E0344 - Surprise Marketplace*Interface"/>
    <x v="258"/>
    <x v="1"/>
    <x v="413"/>
    <x v="1"/>
    <x v="1"/>
  </r>
  <r>
    <x v="3"/>
    <s v="E0288 - Yellowstone Avenue*Sanitation"/>
    <x v="282"/>
    <x v="258"/>
    <x v="712"/>
    <x v="48"/>
    <x v="1"/>
  </r>
  <r>
    <x v="4"/>
    <s v="E0288 - Yellowstone Avenue*Water &amp; Sewer"/>
    <x v="282"/>
    <x v="258"/>
    <x v="712"/>
    <x v="48"/>
    <x v="1"/>
  </r>
  <r>
    <x v="0"/>
    <s v="E0265 - Madison Street*Electric"/>
    <x v="256"/>
    <x v="258"/>
    <x v="712"/>
    <x v="48"/>
    <x v="0"/>
  </r>
  <r>
    <x v="2"/>
    <s v="E0345 - Pinewood Square*Interface"/>
    <x v="328"/>
    <x v="1"/>
    <x v="413"/>
    <x v="1"/>
    <x v="1"/>
  </r>
  <r>
    <x v="3"/>
    <s v="E0265 - Madison Street*Sanitation"/>
    <x v="256"/>
    <x v="258"/>
    <x v="712"/>
    <x v="48"/>
    <x v="0"/>
  </r>
  <r>
    <x v="4"/>
    <s v="E0265 - Madison Street*Water &amp; Sewer"/>
    <x v="256"/>
    <x v="258"/>
    <x v="712"/>
    <x v="48"/>
    <x v="0"/>
  </r>
  <r>
    <x v="0"/>
    <s v="E0360 - New Bern Avenue*Electric"/>
    <x v="330"/>
    <x v="8"/>
    <x v="712"/>
    <x v="48"/>
    <x v="1"/>
  </r>
  <r>
    <x v="2"/>
    <s v="E0346 - Medical Center Pkwy, TN*Interface"/>
    <x v="272"/>
    <x v="1"/>
    <x v="413"/>
    <x v="1"/>
    <x v="1"/>
  </r>
  <r>
    <x v="3"/>
    <s v="E0360 - New Bern Avenue*Sanitation"/>
    <x v="330"/>
    <x v="258"/>
    <x v="712"/>
    <x v="48"/>
    <x v="1"/>
  </r>
  <r>
    <x v="4"/>
    <s v="E0360 - New Bern Avenue*Water &amp; Sewer"/>
    <x v="330"/>
    <x v="258"/>
    <x v="712"/>
    <x v="48"/>
    <x v="1"/>
  </r>
  <r>
    <x v="0"/>
    <s v="E0250 - Aiken, SC*Electric"/>
    <x v="239"/>
    <x v="258"/>
    <x v="712"/>
    <x v="48"/>
    <x v="1"/>
  </r>
  <r>
    <x v="2"/>
    <s v="E0347 - Kaighn Avenue*Interface"/>
    <x v="225"/>
    <x v="1"/>
    <x v="413"/>
    <x v="1"/>
    <x v="1"/>
  </r>
  <r>
    <x v="3"/>
    <s v="E0250 - Aiken, SC*Sanitation"/>
    <x v="239"/>
    <x v="258"/>
    <x v="712"/>
    <x v="48"/>
    <x v="1"/>
  </r>
  <r>
    <x v="4"/>
    <s v="E0250 - Aiken, SC*Water &amp; Sewer"/>
    <x v="239"/>
    <x v="258"/>
    <x v="712"/>
    <x v="48"/>
    <x v="1"/>
  </r>
  <r>
    <x v="0"/>
    <s v="E0340 - Sebring, FL*Electric"/>
    <x v="327"/>
    <x v="258"/>
    <x v="712"/>
    <x v="48"/>
    <x v="1"/>
  </r>
  <r>
    <x v="2"/>
    <s v="E0348 - Bonita Grande Crossing*Interface"/>
    <x v="324"/>
    <x v="1"/>
    <x v="413"/>
    <x v="1"/>
    <x v="1"/>
  </r>
  <r>
    <x v="3"/>
    <s v="E0340 - Sebring, FL*Sanitation"/>
    <x v="327"/>
    <x v="258"/>
    <x v="712"/>
    <x v="48"/>
    <x v="1"/>
  </r>
  <r>
    <x v="4"/>
    <s v="E0340 - Sebring, FL*Water &amp; Sewer"/>
    <x v="327"/>
    <x v="258"/>
    <x v="712"/>
    <x v="48"/>
    <x v="1"/>
  </r>
  <r>
    <x v="0"/>
    <s v="E0319 - Burley, ID*Electric"/>
    <x v="312"/>
    <x v="258"/>
    <x v="712"/>
    <x v="48"/>
    <x v="1"/>
  </r>
  <r>
    <x v="2"/>
    <s v="E0349 - Farmington, NM*Interface"/>
    <x v="279"/>
    <x v="1"/>
    <x v="413"/>
    <x v="1"/>
    <x v="1"/>
  </r>
  <r>
    <x v="3"/>
    <s v="E0319 - Burley, ID*Sanitation"/>
    <x v="312"/>
    <x v="258"/>
    <x v="712"/>
    <x v="48"/>
    <x v="1"/>
  </r>
  <r>
    <x v="4"/>
    <s v="E0319 - Burley, ID*Water &amp; Sewer"/>
    <x v="312"/>
    <x v="258"/>
    <x v="712"/>
    <x v="48"/>
    <x v="1"/>
  </r>
  <r>
    <x v="0"/>
    <s v="E0327 - Regent Park*Electric"/>
    <x v="320"/>
    <x v="258"/>
    <x v="712"/>
    <x v="48"/>
    <x v="1"/>
  </r>
  <r>
    <x v="2"/>
    <s v="E0350 - Clayton Plaza*Interface"/>
    <x v="189"/>
    <x v="1"/>
    <x v="413"/>
    <x v="1"/>
    <x v="1"/>
  </r>
  <r>
    <x v="3"/>
    <s v="E0327 - Regent Park*Sanitation"/>
    <x v="320"/>
    <x v="258"/>
    <x v="712"/>
    <x v="48"/>
    <x v="1"/>
  </r>
  <r>
    <x v="4"/>
    <s v="E0327 - Regent Park*Water &amp; Sewer"/>
    <x v="320"/>
    <x v="258"/>
    <x v="712"/>
    <x v="48"/>
    <x v="1"/>
  </r>
  <r>
    <x v="4"/>
    <s v="E0350 - Clayton Plaza*Water &amp; Sewer"/>
    <x v="189"/>
    <x v="356"/>
    <x v="875"/>
    <x v="73"/>
    <x v="1"/>
  </r>
  <r>
    <x v="2"/>
    <s v="E0351 - Indian Trail, NC*Interface"/>
    <x v="261"/>
    <x v="1"/>
    <x v="413"/>
    <x v="1"/>
    <x v="1"/>
  </r>
  <r>
    <x v="0"/>
    <s v="E0298 - Boaz, AL*Electric"/>
    <x v="292"/>
    <x v="258"/>
    <x v="712"/>
    <x v="48"/>
    <x v="1"/>
  </r>
  <r>
    <x v="3"/>
    <s v="E0298 - Boaz, AL*Sanitation"/>
    <x v="292"/>
    <x v="258"/>
    <x v="712"/>
    <x v="48"/>
    <x v="1"/>
  </r>
  <r>
    <x v="4"/>
    <s v="E0298 - Boaz, AL*Water &amp; Sewer"/>
    <x v="292"/>
    <x v="357"/>
    <x v="876"/>
    <x v="415"/>
    <x v="1"/>
  </r>
  <r>
    <x v="2"/>
    <s v="E0352 - Belmont Shopping Center*Interface"/>
    <x v="325"/>
    <x v="1"/>
    <x v="413"/>
    <x v="1"/>
    <x v="1"/>
  </r>
  <r>
    <x v="0"/>
    <s v="E0313 - Hillsboro, TX*Electric"/>
    <x v="304"/>
    <x v="258"/>
    <x v="712"/>
    <x v="48"/>
    <x v="1"/>
  </r>
  <r>
    <x v="3"/>
    <s v="E0313 - Hillsboro, TX*Sanitation"/>
    <x v="304"/>
    <x v="258"/>
    <x v="712"/>
    <x v="48"/>
    <x v="1"/>
  </r>
  <r>
    <x v="4"/>
    <s v="E0313 - Hillsboro, TX*Water &amp; Sewer"/>
    <x v="304"/>
    <x v="258"/>
    <x v="712"/>
    <x v="48"/>
    <x v="1"/>
  </r>
  <r>
    <x v="2"/>
    <s v="E0353 - Mercury Plaza*Interface"/>
    <x v="329"/>
    <x v="1"/>
    <x v="413"/>
    <x v="1"/>
    <x v="1"/>
  </r>
  <r>
    <x v="0"/>
    <s v="E0315 - Halls Crossroads*Electric"/>
    <x v="307"/>
    <x v="358"/>
    <x v="712"/>
    <x v="48"/>
    <x v="1"/>
  </r>
  <r>
    <x v="3"/>
    <s v="E0315 - Halls Crossroads*Sanitation"/>
    <x v="307"/>
    <x v="258"/>
    <x v="712"/>
    <x v="48"/>
    <x v="1"/>
  </r>
  <r>
    <x v="4"/>
    <s v="E0315 - Halls Crossroads*Water &amp; Sewer"/>
    <x v="307"/>
    <x v="258"/>
    <x v="712"/>
    <x v="48"/>
    <x v="1"/>
  </r>
  <r>
    <x v="2"/>
    <s v="E0354 - Trooper, PA*Interface"/>
    <x v="220"/>
    <x v="1"/>
    <x v="413"/>
    <x v="1"/>
    <x v="1"/>
  </r>
  <r>
    <x v="0"/>
    <s v="E0333 - Foxbank*Electric"/>
    <x v="323"/>
    <x v="258"/>
    <x v="712"/>
    <x v="48"/>
    <x v="1"/>
  </r>
  <r>
    <x v="3"/>
    <s v="E0333 - Foxbank*Sanitation"/>
    <x v="323"/>
    <x v="258"/>
    <x v="712"/>
    <x v="48"/>
    <x v="1"/>
  </r>
  <r>
    <x v="4"/>
    <s v="E0333 - Foxbank*Water &amp; Sewer"/>
    <x v="323"/>
    <x v="258"/>
    <x v="712"/>
    <x v="48"/>
    <x v="1"/>
  </r>
  <r>
    <x v="2"/>
    <s v="E0355 - Wickham Road*Interface"/>
    <x v="326"/>
    <x v="1"/>
    <x v="413"/>
    <x v="1"/>
    <x v="1"/>
  </r>
  <r>
    <x v="0"/>
    <s v="E0316 - Silsbee, TX*Electric"/>
    <x v="308"/>
    <x v="258"/>
    <x v="712"/>
    <x v="48"/>
    <x v="1"/>
  </r>
  <r>
    <x v="3"/>
    <s v="E0316 - Silsbee, TX*Sanitation"/>
    <x v="308"/>
    <x v="258"/>
    <x v="712"/>
    <x v="48"/>
    <x v="1"/>
  </r>
  <r>
    <x v="4"/>
    <s v="E0316 - Silsbee, TX*Water &amp; Sewer"/>
    <x v="308"/>
    <x v="258"/>
    <x v="712"/>
    <x v="48"/>
    <x v="1"/>
  </r>
  <r>
    <x v="2"/>
    <s v="E0356 - Symmes, OH*Interface"/>
    <x v="237"/>
    <x v="1"/>
    <x v="413"/>
    <x v="1"/>
    <x v="1"/>
  </r>
  <r>
    <x v="0"/>
    <s v="E0297 - Lincoln, IL*Electric"/>
    <x v="291"/>
    <x v="258"/>
    <x v="712"/>
    <x v="48"/>
    <x v="1"/>
  </r>
  <r>
    <x v="3"/>
    <s v="E0297 - Lincoln, IL*Sanitation"/>
    <x v="291"/>
    <x v="258"/>
    <x v="712"/>
    <x v="48"/>
    <x v="1"/>
  </r>
  <r>
    <x v="4"/>
    <s v="E0356 - Symmes, OH*Water &amp; Sewer"/>
    <x v="237"/>
    <x v="359"/>
    <x v="877"/>
    <x v="416"/>
    <x v="1"/>
  </r>
  <r>
    <x v="2"/>
    <s v="E0357 - Colonie, NY*Interface"/>
    <x v="266"/>
    <x v="1"/>
    <x v="413"/>
    <x v="1"/>
    <x v="1"/>
  </r>
  <r>
    <x v="4"/>
    <s v="E0297 - Lincoln, IL*Water &amp; Sewer"/>
    <x v="291"/>
    <x v="258"/>
    <x v="712"/>
    <x v="48"/>
    <x v="1"/>
  </r>
  <r>
    <x v="0"/>
    <s v="E0286 - Westover Road*Electric"/>
    <x v="280"/>
    <x v="258"/>
    <x v="712"/>
    <x v="48"/>
    <x v="1"/>
  </r>
  <r>
    <x v="3"/>
    <s v="E0286 - Westover Road*Sanitation"/>
    <x v="280"/>
    <x v="258"/>
    <x v="712"/>
    <x v="48"/>
    <x v="1"/>
  </r>
  <r>
    <x v="2"/>
    <s v="E0358 - Algonquin, IL*Interface"/>
    <x v="303"/>
    <x v="1"/>
    <x v="413"/>
    <x v="1"/>
    <x v="1"/>
  </r>
  <r>
    <x v="0"/>
    <s v="E0325 - Wilson, NC*Electric"/>
    <x v="319"/>
    <x v="258"/>
    <x v="712"/>
    <x v="48"/>
    <x v="1"/>
  </r>
  <r>
    <x v="3"/>
    <s v="E0325 - Wilson, NC*Sanitation"/>
    <x v="319"/>
    <x v="258"/>
    <x v="712"/>
    <x v="48"/>
    <x v="1"/>
  </r>
  <r>
    <x v="4"/>
    <s v="E0325 - Wilson, NC*Water &amp; Sewer"/>
    <x v="319"/>
    <x v="258"/>
    <x v="712"/>
    <x v="48"/>
    <x v="1"/>
  </r>
  <r>
    <x v="2"/>
    <s v="E0359 - East Stroudsburg, PA*Interface"/>
    <x v="297"/>
    <x v="1"/>
    <x v="413"/>
    <x v="1"/>
    <x v="1"/>
  </r>
  <r>
    <x v="0"/>
    <s v="E0311 - Liberty, TX*Electric"/>
    <x v="301"/>
    <x v="258"/>
    <x v="712"/>
    <x v="48"/>
    <x v="1"/>
  </r>
  <r>
    <x v="3"/>
    <s v="E0311 - Liberty, TX*Sanitation"/>
    <x v="301"/>
    <x v="258"/>
    <x v="712"/>
    <x v="48"/>
    <x v="1"/>
  </r>
  <r>
    <x v="4"/>
    <s v="E0311 - Liberty, TX*Water &amp; Sewer"/>
    <x v="301"/>
    <x v="258"/>
    <x v="712"/>
    <x v="48"/>
    <x v="1"/>
  </r>
  <r>
    <x v="2"/>
    <s v="E0360 - New Bern Avenue*Interface"/>
    <x v="330"/>
    <x v="1"/>
    <x v="413"/>
    <x v="1"/>
    <x v="1"/>
  </r>
  <r>
    <x v="0"/>
    <s v="E0314 - Dayton, TN*Electric"/>
    <x v="306"/>
    <x v="258"/>
    <x v="712"/>
    <x v="48"/>
    <x v="1"/>
  </r>
  <r>
    <x v="3"/>
    <s v="E0314 - Dayton, TN*Sanitation"/>
    <x v="306"/>
    <x v="258"/>
    <x v="712"/>
    <x v="48"/>
    <x v="1"/>
  </r>
  <r>
    <x v="4"/>
    <s v="E0314 - Dayton, TN*Water &amp; Sewer"/>
    <x v="306"/>
    <x v="258"/>
    <x v="712"/>
    <x v="48"/>
    <x v="1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  <r>
    <x v="10"/>
    <m/>
    <x v="331"/>
    <x v="258"/>
    <x v="712"/>
    <x v="48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4C7850-A7BA-47DA-8C41-F52CFB39BCA7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:F1413" firstHeaderRow="1" firstDataRow="1" firstDataCol="6"/>
  <pivotFields count="7">
    <pivotField name="Spend Category" axis="axisRow" compact="0" outline="0" showAll="0" defaultSubtotal="0">
      <items count="13">
        <item x="0"/>
        <item m="1" x="12"/>
        <item x="5"/>
        <item x="3"/>
        <item x="4"/>
        <item x="10"/>
        <item x="1"/>
        <item x="6"/>
        <item x="7"/>
        <item x="8"/>
        <item x="9"/>
        <item m="1" x="11"/>
        <item x="2"/>
      </items>
    </pivotField>
    <pivotField compact="0" outline="0" subtotalTop="0" showAll="0" defaultSubtotal="0"/>
    <pivotField axis="axisRow" compact="0" outline="0" showAll="0" sortType="ascending" defaultSubtotal="0">
      <items count="3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80"/>
        <item x="181"/>
        <item x="182"/>
        <item x="184"/>
        <item x="186"/>
        <item x="188"/>
        <item x="190"/>
        <item x="192"/>
        <item x="194"/>
        <item x="196"/>
        <item x="197"/>
        <item x="198"/>
        <item x="199"/>
        <item x="200"/>
        <item x="201"/>
        <item x="202"/>
        <item x="203"/>
        <item x="205"/>
        <item x="206"/>
        <item x="207"/>
        <item x="208"/>
        <item x="209"/>
        <item x="210"/>
        <item x="212"/>
        <item x="214"/>
        <item x="215"/>
        <item x="216"/>
        <item x="218"/>
        <item x="219"/>
        <item x="195"/>
        <item x="183"/>
        <item x="222"/>
        <item x="224"/>
        <item x="191"/>
        <item x="226"/>
        <item x="187"/>
        <item x="227"/>
        <item x="228"/>
        <item x="229"/>
        <item x="230"/>
        <item x="231"/>
        <item x="233"/>
        <item x="234"/>
        <item x="235"/>
        <item x="236"/>
        <item x="211"/>
        <item x="238"/>
        <item x="239"/>
        <item x="240"/>
        <item x="241"/>
        <item x="242"/>
        <item x="244"/>
        <item x="246"/>
        <item x="213"/>
        <item m="1" x="332"/>
        <item x="248"/>
        <item x="251"/>
        <item x="252"/>
        <item x="253"/>
        <item x="243"/>
        <item x="255"/>
        <item x="185"/>
        <item x="256"/>
        <item x="257"/>
        <item x="259"/>
        <item x="260"/>
        <item x="262"/>
        <item x="179"/>
        <item x="265"/>
        <item x="247"/>
        <item x="267"/>
        <item x="268"/>
        <item x="263"/>
        <item m="1" x="333"/>
        <item x="270"/>
        <item x="271"/>
        <item x="273"/>
        <item x="275"/>
        <item x="277"/>
        <item x="221"/>
        <item x="264"/>
        <item x="280"/>
        <item x="281"/>
        <item x="282"/>
        <item x="284"/>
        <item x="286"/>
        <item x="276"/>
        <item x="278"/>
        <item x="287"/>
        <item x="249"/>
        <item x="289"/>
        <item x="290"/>
        <item x="291"/>
        <item x="292"/>
        <item x="294"/>
        <item x="295"/>
        <item x="285"/>
        <item m="1" x="334"/>
        <item x="204"/>
        <item x="293"/>
        <item x="254"/>
        <item x="288"/>
        <item x="298"/>
        <item x="274"/>
        <item x="193"/>
        <item x="217"/>
        <item x="301"/>
        <item x="302"/>
        <item x="304"/>
        <item x="306"/>
        <item x="307"/>
        <item x="308"/>
        <item x="310"/>
        <item x="311"/>
        <item x="312"/>
        <item x="296"/>
        <item x="314"/>
        <item x="315"/>
        <item x="269"/>
        <item x="318"/>
        <item x="319"/>
        <item x="300"/>
        <item x="320"/>
        <item x="321"/>
        <item x="316"/>
        <item x="309"/>
        <item m="1" x="335"/>
        <item x="223"/>
        <item x="323"/>
        <item x="250"/>
        <item x="245"/>
        <item x="317"/>
        <item x="305"/>
        <item x="232"/>
        <item x="283"/>
        <item x="327"/>
        <item x="322"/>
        <item x="313"/>
        <item x="299"/>
        <item x="258"/>
        <item x="328"/>
        <item x="272"/>
        <item x="225"/>
        <item x="324"/>
        <item x="279"/>
        <item x="189"/>
        <item x="261"/>
        <item x="325"/>
        <item x="329"/>
        <item x="220"/>
        <item x="326"/>
        <item x="237"/>
        <item x="266"/>
        <item x="303"/>
        <item x="297"/>
        <item x="330"/>
        <item x="331"/>
      </items>
    </pivotField>
    <pivotField name="Supplier" axis="axisRow" compact="0" outline="0" showAll="0" defaultSubtotal="0">
      <items count="366">
        <item x="67"/>
        <item x="187"/>
        <item x="195"/>
        <item x="192"/>
        <item x="161"/>
        <item x="160"/>
        <item x="309"/>
        <item x="177"/>
        <item x="26"/>
        <item x="203"/>
        <item x="101"/>
        <item x="28"/>
        <item x="145"/>
        <item x="46"/>
        <item x="194"/>
        <item x="68"/>
        <item x="35"/>
        <item x="96"/>
        <item x="19"/>
        <item x="202"/>
        <item x="14"/>
        <item x="124"/>
        <item x="215"/>
        <item x="91"/>
        <item x="278"/>
        <item x="222"/>
        <item x="120"/>
        <item x="178"/>
        <item x="233"/>
        <item x="54"/>
        <item x="163"/>
        <item x="111"/>
        <item x="94"/>
        <item x="289"/>
        <item x="290"/>
        <item x="146"/>
        <item x="248"/>
        <item x="89"/>
        <item x="123"/>
        <item x="293"/>
        <item x="56"/>
        <item x="221"/>
        <item x="220"/>
        <item x="38"/>
        <item x="225"/>
        <item x="118"/>
        <item x="142"/>
        <item x="78"/>
        <item x="48"/>
        <item x="27"/>
        <item x="135"/>
        <item x="42"/>
        <item x="9"/>
        <item x="254"/>
        <item x="102"/>
        <item x="246"/>
        <item x="90"/>
        <item x="235"/>
        <item x="40"/>
        <item x="36"/>
        <item x="45"/>
        <item x="171"/>
        <item x="170"/>
        <item x="71"/>
        <item x="63"/>
        <item x="193"/>
        <item x="240"/>
        <item x="227"/>
        <item x="130"/>
        <item x="69"/>
        <item x="219"/>
        <item x="64"/>
        <item x="321"/>
        <item x="180"/>
        <item x="209"/>
        <item x="7"/>
        <item x="136"/>
        <item x="198"/>
        <item x="5"/>
        <item x="43"/>
        <item x="106"/>
        <item x="129"/>
        <item x="88"/>
        <item x="82"/>
        <item x="132"/>
        <item x="122"/>
        <item x="98"/>
        <item x="50"/>
        <item x="23"/>
        <item x="80"/>
        <item x="153"/>
        <item x="201"/>
        <item x="200"/>
        <item x="140"/>
        <item x="176"/>
        <item x="20"/>
        <item x="4"/>
        <item x="190"/>
        <item x="223"/>
        <item x="11"/>
        <item x="230"/>
        <item x="147"/>
        <item x="33"/>
        <item x="6"/>
        <item x="173"/>
        <item x="108"/>
        <item x="60"/>
        <item x="59"/>
        <item x="32"/>
        <item x="55"/>
        <item x="18"/>
        <item x="16"/>
        <item x="229"/>
        <item x="127"/>
        <item x="3"/>
        <item x="2"/>
        <item x="85"/>
        <item x="13"/>
        <item x="107"/>
        <item x="196"/>
        <item x="8"/>
        <item x="292"/>
        <item x="158"/>
        <item x="169"/>
        <item x="49"/>
        <item x="243"/>
        <item x="84"/>
        <item x="141"/>
        <item x="204"/>
        <item x="10"/>
        <item x="76"/>
        <item x="65"/>
        <item x="110"/>
        <item x="81"/>
        <item x="185"/>
        <item x="0"/>
        <item x="24"/>
        <item x="134"/>
        <item x="39"/>
        <item x="298"/>
        <item x="93"/>
        <item x="31"/>
        <item x="30"/>
        <item x="210"/>
        <item x="232"/>
        <item x="228"/>
        <item x="213"/>
        <item x="22"/>
        <item x="62"/>
        <item x="181"/>
        <item x="167"/>
        <item x="12"/>
        <item x="109"/>
        <item x="119"/>
        <item x="139"/>
        <item x="250"/>
        <item x="51"/>
        <item x="29"/>
        <item x="252"/>
        <item x="72"/>
        <item x="211"/>
        <item x="95"/>
        <item x="83"/>
        <item x="151"/>
        <item x="182"/>
        <item x="138"/>
        <item x="323"/>
        <item x="324"/>
        <item x="117"/>
        <item x="77"/>
        <item x="58"/>
        <item x="92"/>
        <item x="286"/>
        <item x="116"/>
        <item x="172"/>
        <item x="87"/>
        <item x="253"/>
        <item x="191"/>
        <item x="247"/>
        <item x="47"/>
        <item x="236"/>
        <item x="224"/>
        <item x="239"/>
        <item x="125"/>
        <item x="199"/>
        <item x="41"/>
        <item x="112"/>
        <item x="238"/>
        <item x="100"/>
        <item x="186"/>
        <item x="149"/>
        <item x="234"/>
        <item x="179"/>
        <item x="197"/>
        <item x="114"/>
        <item x="174"/>
        <item x="66"/>
        <item x="154"/>
        <item x="299"/>
        <item x="115"/>
        <item x="168"/>
        <item x="315"/>
        <item x="105"/>
        <item x="245"/>
        <item x="276"/>
        <item x="166"/>
        <item x="205"/>
        <item x="156"/>
        <item x="17"/>
        <item x="34"/>
        <item x="218"/>
        <item x="206"/>
        <item x="237"/>
        <item x="70"/>
        <item x="21"/>
        <item x="152"/>
        <item x="103"/>
        <item x="143"/>
        <item x="148"/>
        <item x="86"/>
        <item x="137"/>
        <item x="97"/>
        <item x="37"/>
        <item x="79"/>
        <item x="164"/>
        <item x="165"/>
        <item x="150"/>
        <item x="183"/>
        <item x="74"/>
        <item x="188"/>
        <item x="99"/>
        <item x="44"/>
        <item x="208"/>
        <item x="175"/>
        <item x="244"/>
        <item x="157"/>
        <item x="15"/>
        <item x="159"/>
        <item x="61"/>
        <item x="75"/>
        <item x="131"/>
        <item x="25"/>
        <item x="287"/>
        <item x="57"/>
        <item x="249"/>
        <item x="52"/>
        <item x="126"/>
        <item x="212"/>
        <item x="275"/>
        <item x="162"/>
        <item x="113"/>
        <item x="214"/>
        <item x="144"/>
        <item x="242"/>
        <item x="155"/>
        <item x="226"/>
        <item x="121"/>
        <item x="73"/>
        <item x="184"/>
        <item x="217"/>
        <item x="231"/>
        <item x="216"/>
        <item x="189"/>
        <item m="1" x="360"/>
        <item x="104"/>
        <item x="53"/>
        <item x="133"/>
        <item x="256"/>
        <item x="255"/>
        <item x="258"/>
        <item x="241"/>
        <item x="257"/>
        <item x="259"/>
        <item m="1" x="363"/>
        <item m="1" x="362"/>
        <item x="261"/>
        <item m="1" x="364"/>
        <item x="348"/>
        <item x="277"/>
        <item x="279"/>
        <item x="280"/>
        <item x="281"/>
        <item x="283"/>
        <item x="282"/>
        <item m="1" x="361"/>
        <item x="295"/>
        <item x="296"/>
        <item x="297"/>
        <item x="300"/>
        <item x="302"/>
        <item x="263"/>
        <item x="264"/>
        <item x="265"/>
        <item x="307"/>
        <item x="308"/>
        <item m="1" x="365"/>
        <item x="347"/>
        <item x="346"/>
        <item x="314"/>
        <item x="351"/>
        <item x="352"/>
        <item x="317"/>
        <item x="318"/>
        <item x="319"/>
        <item x="320"/>
        <item x="322"/>
        <item x="1"/>
        <item x="128"/>
        <item x="270"/>
        <item x="251"/>
        <item x="312"/>
        <item x="260"/>
        <item x="274"/>
        <item x="267"/>
        <item x="339"/>
        <item x="340"/>
        <item x="268"/>
        <item x="335"/>
        <item x="337"/>
        <item x="271"/>
        <item x="207"/>
        <item x="262"/>
        <item x="266"/>
        <item x="269"/>
        <item x="272"/>
        <item x="273"/>
        <item x="284"/>
        <item x="285"/>
        <item x="288"/>
        <item x="291"/>
        <item x="294"/>
        <item x="301"/>
        <item x="303"/>
        <item x="304"/>
        <item x="305"/>
        <item x="306"/>
        <item x="310"/>
        <item x="311"/>
        <item x="313"/>
        <item x="316"/>
        <item x="325"/>
        <item x="326"/>
        <item x="327"/>
        <item x="328"/>
        <item x="329"/>
        <item x="330"/>
        <item x="331"/>
        <item x="332"/>
        <item x="333"/>
        <item x="334"/>
        <item x="336"/>
        <item x="338"/>
        <item x="341"/>
        <item x="342"/>
        <item x="343"/>
        <item x="344"/>
        <item x="345"/>
        <item x="349"/>
        <item x="350"/>
        <item x="353"/>
        <item x="354"/>
        <item x="355"/>
        <item x="356"/>
        <item x="357"/>
        <item x="358"/>
        <item x="359"/>
      </items>
    </pivotField>
    <pivotField axis="axisRow" compact="0" outline="0" showAll="0" defaultSubtotal="0">
      <items count="879">
        <item x="303"/>
        <item x="100"/>
        <item x="669"/>
        <item x="670"/>
        <item x="654"/>
        <item x="395"/>
        <item x="247"/>
        <item x="683"/>
        <item x="391"/>
        <item x="368"/>
        <item x="487"/>
        <item x="543"/>
        <item x="216"/>
        <item x="396"/>
        <item x="671"/>
        <item x="292"/>
        <item x="166"/>
        <item x="491"/>
        <item x="483"/>
        <item x="167"/>
        <item x="38"/>
        <item x="302"/>
        <item x="636"/>
        <item x="637"/>
        <item x="29"/>
        <item x="562"/>
        <item x="387"/>
        <item x="388"/>
        <item x="241"/>
        <item x="643"/>
        <item x="438"/>
        <item x="264"/>
        <item x="705"/>
        <item x="321"/>
        <item x="325"/>
        <item x="196"/>
        <item x="197"/>
        <item x="658"/>
        <item x="655"/>
        <item x="202"/>
        <item x="810"/>
        <item x="625"/>
        <item x="622"/>
        <item x="74"/>
        <item x="24"/>
        <item x="230"/>
        <item x="232"/>
        <item x="318"/>
        <item x="568"/>
        <item x="571"/>
        <item x="534"/>
        <item x="651"/>
        <item x="72"/>
        <item x="57"/>
        <item x="73"/>
        <item x="419"/>
        <item x="162"/>
        <item x="442"/>
        <item x="439"/>
        <item x="272"/>
        <item x="273"/>
        <item x="397"/>
        <item x="422"/>
        <item x="12"/>
        <item x="342"/>
        <item x="269"/>
        <item x="253"/>
        <item x="69"/>
        <item x="4"/>
        <item x="3"/>
        <item x="172"/>
        <item x="82"/>
        <item x="602"/>
        <item x="59"/>
        <item x="61"/>
        <item x="175"/>
        <item x="252"/>
        <item x="559"/>
        <item x="212"/>
        <item x="600"/>
        <item x="261"/>
        <item x="492"/>
        <item x="259"/>
        <item x="260"/>
        <item x="564"/>
        <item x="710"/>
        <item x="123"/>
        <item x="666"/>
        <item x="464"/>
        <item x="465"/>
        <item x="759"/>
        <item x="293"/>
        <item x="416"/>
        <item x="488"/>
        <item x="462"/>
        <item x="473"/>
        <item x="138"/>
        <item x="153"/>
        <item x="458"/>
        <item x="626"/>
        <item x="789"/>
        <item x="831"/>
        <item x="361"/>
        <item x="762"/>
        <item x="522"/>
        <item x="691"/>
        <item x="378"/>
        <item x="274"/>
        <item x="410"/>
        <item x="268"/>
        <item x="188"/>
        <item x="210"/>
        <item x="544"/>
        <item x="203"/>
        <item x="249"/>
        <item x="409"/>
        <item x="404"/>
        <item x="521"/>
        <item x="217"/>
        <item x="288"/>
        <item x="638"/>
        <item x="586"/>
        <item x="540"/>
        <item x="111"/>
        <item x="300"/>
        <item x="227"/>
        <item x="304"/>
        <item x="77"/>
        <item x="102"/>
        <item x="327"/>
        <item x="289"/>
        <item x="330"/>
        <item x="484"/>
        <item x="256"/>
        <item x="707"/>
        <item x="21"/>
        <item x="180"/>
        <item x="184"/>
        <item x="34"/>
        <item x="87"/>
        <item x="91"/>
        <item x="748"/>
        <item x="725"/>
        <item x="307"/>
        <item x="364"/>
        <item x="347"/>
        <item x="530"/>
        <item x="547"/>
        <item x="685"/>
        <item x="686"/>
        <item x="301"/>
        <item x="171"/>
        <item x="148"/>
        <item x="149"/>
        <item x="214"/>
        <item x="552"/>
        <item x="633"/>
        <item x="192"/>
        <item x="207"/>
        <item x="278"/>
        <item x="333"/>
        <item x="334"/>
        <item x="258"/>
        <item x="66"/>
        <item x="83"/>
        <item x="393"/>
        <item x="158"/>
        <item x="159"/>
        <item x="30"/>
        <item x="131"/>
        <item x="130"/>
        <item x="17"/>
        <item x="401"/>
        <item x="402"/>
        <item x="423"/>
        <item x="518"/>
        <item x="519"/>
        <item x="535"/>
        <item x="468"/>
        <item x="290"/>
        <item x="279"/>
        <item x="348"/>
        <item x="297"/>
        <item x="405"/>
        <item x="193"/>
        <item x="606"/>
        <item x="607"/>
        <item x="68"/>
        <item x="85"/>
        <item x="76"/>
        <item x="220"/>
        <item x="516"/>
        <item x="213"/>
        <item x="48"/>
        <item x="80"/>
        <item x="89"/>
        <item x="118"/>
        <item x="451"/>
        <item x="11"/>
        <item x="455"/>
        <item x="191"/>
        <item x="657"/>
        <item x="206"/>
        <item x="277"/>
        <item x="724"/>
        <item x="240"/>
        <item x="801"/>
        <item x="662"/>
        <item x="242"/>
        <item x="503"/>
        <item x="381"/>
        <item x="245"/>
        <item x="555"/>
        <item x="558"/>
        <item x="37"/>
        <item x="286"/>
        <item x="287"/>
        <item x="448"/>
        <item x="127"/>
        <item x="652"/>
        <item x="641"/>
        <item x="778"/>
        <item x="312"/>
        <item x="461"/>
        <item x="460"/>
        <item x="499"/>
        <item x="497"/>
        <item x="147"/>
        <item x="283"/>
        <item x="632"/>
        <item x="477"/>
        <item x="222"/>
        <item x="237"/>
        <item x="236"/>
        <item x="554"/>
        <item x="689"/>
        <item x="386"/>
        <item x="106"/>
        <item x="105"/>
        <item x="36"/>
        <item x="267"/>
        <item x="597"/>
        <item x="834"/>
        <item x="426"/>
        <item x="399"/>
        <item x="619"/>
        <item x="40"/>
        <item x="611"/>
        <item x="777"/>
        <item x="156"/>
        <item x="527"/>
        <item x="0"/>
        <item x="1"/>
        <item x="774"/>
        <item x="134"/>
        <item x="41"/>
        <item x="108"/>
        <item x="316"/>
        <item x="615"/>
        <item x="443"/>
        <item x="344"/>
        <item x="631"/>
        <item x="46"/>
        <item x="187"/>
        <item x="45"/>
        <item x="579"/>
        <item x="510"/>
        <item x="511"/>
        <item x="400"/>
        <item x="152"/>
        <item x="351"/>
        <item x="65"/>
        <item x="64"/>
        <item x="699"/>
        <item x="567"/>
        <item x="115"/>
        <item x="97"/>
        <item x="315"/>
        <item x="128"/>
        <item x="326"/>
        <item x="373"/>
        <item x="583"/>
        <item x="584"/>
        <item x="506"/>
        <item x="702"/>
        <item x="78"/>
        <item x="551"/>
        <item x="418"/>
        <item x="415"/>
        <item x="436"/>
        <item x="531"/>
        <item x="377"/>
        <item x="376"/>
        <item x="435"/>
        <item x="694"/>
        <item x="357"/>
        <item x="703"/>
        <item x="704"/>
        <item x="383"/>
        <item x="646"/>
        <item x="110"/>
        <item x="195"/>
        <item x="182"/>
        <item x="452"/>
        <item x="107"/>
        <item x="680"/>
        <item x="614"/>
        <item x="678"/>
        <item x="681"/>
        <item x="120"/>
        <item x="502"/>
        <item x="549"/>
        <item x="548"/>
        <item x="501"/>
        <item x="628"/>
        <item x="792"/>
        <item x="512"/>
        <item x="53"/>
        <item x="56"/>
        <item x="94"/>
        <item x="7"/>
        <item x="5"/>
        <item x="771"/>
        <item x="198"/>
        <item x="599"/>
        <item x="598"/>
        <item x="674"/>
        <item x="677"/>
        <item x="659"/>
        <item x="282"/>
        <item x="281"/>
        <item x="322"/>
        <item x="589"/>
        <item x="590"/>
        <item x="513"/>
        <item x="517"/>
        <item x="116"/>
        <item x="201"/>
        <item x="392"/>
        <item x="122"/>
        <item x="494"/>
        <item x="238"/>
        <item x="163"/>
        <item x="319"/>
        <item x="323"/>
        <item x="467"/>
        <item x="431"/>
        <item x="507"/>
        <item x="481"/>
        <item x="70"/>
        <item x="133"/>
        <item x="480"/>
        <item x="165"/>
        <item x="190"/>
        <item x="174"/>
        <item x="155"/>
        <item x="151"/>
        <item x="178"/>
        <item x="457"/>
        <item x="170"/>
        <item x="137"/>
        <item x="205"/>
        <item x="684"/>
        <item x="476"/>
        <item x="224"/>
        <item x="219"/>
        <item x="229"/>
        <item x="235"/>
        <item x="244"/>
        <item x="251"/>
        <item x="271"/>
        <item x="263"/>
        <item x="285"/>
        <item x="276"/>
        <item x="255"/>
        <item x="310"/>
        <item x="296"/>
        <item x="329"/>
        <item x="350"/>
        <item x="311"/>
        <item x="346"/>
        <item x="363"/>
        <item x="591"/>
        <item x="367"/>
        <item x="380"/>
        <item x="433"/>
        <item x="429"/>
        <item x="314"/>
        <item x="425"/>
        <item x="353"/>
        <item x="515"/>
        <item x="450"/>
        <item x="529"/>
        <item x="509"/>
        <item x="360"/>
        <item x="479"/>
        <item x="471"/>
        <item x="533"/>
        <item x="537"/>
        <item x="561"/>
        <item x="496"/>
        <item x="557"/>
        <item x="574"/>
        <item x="475"/>
        <item x="610"/>
        <item x="621"/>
        <item x="570"/>
        <item x="582"/>
        <item x="526"/>
        <item x="546"/>
        <item x="505"/>
        <item x="613"/>
        <item x="624"/>
        <item x="588"/>
        <item x="645"/>
        <item x="332"/>
        <item x="141"/>
        <item x="635"/>
        <item x="13"/>
        <item x="661"/>
        <item x="566"/>
        <item x="673"/>
        <item x="648"/>
        <item x="81"/>
        <item x="640"/>
        <item x="490"/>
        <item x="144"/>
        <item x="833"/>
        <item x="676"/>
        <item x="709"/>
        <item x="776"/>
        <item x="593"/>
        <item x="736"/>
        <item x="441"/>
        <item x="299"/>
        <item x="420"/>
        <item x="750"/>
        <item x="727"/>
        <item x="761"/>
        <item x="732"/>
        <item x="733"/>
        <item x="730"/>
        <item x="688"/>
        <item x="665"/>
        <item x="773"/>
        <item x="800"/>
        <item x="791"/>
        <item x="809"/>
        <item x="795"/>
        <item x="741"/>
        <item x="770"/>
        <item x="849"/>
        <item x="101"/>
        <item x="580"/>
        <item x="585"/>
        <item x="693"/>
        <item x="701"/>
        <item x="822"/>
        <item x="751"/>
        <item x="113"/>
        <item x="306"/>
        <item x="816"/>
        <item x="248"/>
        <item x="161"/>
        <item x="104"/>
        <item x="594"/>
        <item x="44"/>
        <item x="60"/>
        <item x="93"/>
        <item x="140"/>
        <item x="668"/>
        <item x="414"/>
        <item x="542"/>
        <item x="372"/>
        <item x="824"/>
        <item x="823"/>
        <item x="208"/>
        <item x="384"/>
        <item x="119"/>
        <item x="446"/>
        <item x="447"/>
        <item x="52"/>
        <item x="19"/>
        <item x="20"/>
        <item x="406"/>
        <item x="407"/>
        <item x="576"/>
        <item x="124"/>
        <item x="221"/>
        <item x="33"/>
        <item x="32"/>
        <item x="575"/>
        <item x="356"/>
        <item x="8"/>
        <item x="9"/>
        <item x="649"/>
        <item x="114"/>
        <item x="168"/>
        <item x="86"/>
        <item x="524"/>
        <item x="49"/>
        <item x="434"/>
        <item x="755"/>
        <item x="469"/>
        <item x="427"/>
        <item x="186"/>
        <item x="23"/>
        <item x="183"/>
        <item x="199"/>
        <item x="538"/>
        <item x="539"/>
        <item x="369"/>
        <item x="370"/>
        <item x="365"/>
        <item x="354"/>
        <item x="358"/>
        <item x="572"/>
        <item x="308"/>
        <item x="135"/>
        <item x="294"/>
        <item x="753"/>
        <item x="335"/>
        <item x="265"/>
        <item x="339"/>
        <item x="341"/>
        <item x="454"/>
        <item x="90"/>
        <item x="430"/>
        <item x="143"/>
        <item x="62"/>
        <item x="28"/>
        <item x="374"/>
        <item x="55"/>
        <item x="690"/>
        <item x="411"/>
        <item x="412"/>
        <item x="642"/>
        <item x="722"/>
        <item x="233"/>
        <item x="337"/>
        <item x="225"/>
        <item x="226"/>
        <item x="157"/>
        <item x="142"/>
        <item x="26"/>
        <item x="25"/>
        <item x="42"/>
        <item x="176"/>
        <item x="16"/>
        <item x="15"/>
        <item x="756"/>
        <item x="629"/>
        <item x="608"/>
        <item x="595"/>
        <item x="98"/>
        <item x="95"/>
        <item x="523"/>
        <item x="179"/>
        <item x="389"/>
        <item x="603"/>
        <item x="820"/>
        <item x="577"/>
        <item x="472"/>
        <item x="146"/>
        <item x="126"/>
        <item x="445"/>
        <item x="51"/>
        <item x="617"/>
        <item x="712"/>
        <item x="715"/>
        <item m="1" x="878"/>
        <item x="728"/>
        <item x="729"/>
        <item x="734"/>
        <item x="737"/>
        <item x="742"/>
        <item x="743"/>
        <item x="739"/>
        <item x="766"/>
        <item x="765"/>
        <item x="779"/>
        <item x="793"/>
        <item x="798"/>
        <item x="807"/>
        <item x="813"/>
        <item x="814"/>
        <item x="817"/>
        <item x="2"/>
        <item x="6"/>
        <item x="10"/>
        <item x="14"/>
        <item x="18"/>
        <item x="22"/>
        <item x="27"/>
        <item x="31"/>
        <item x="35"/>
        <item x="39"/>
        <item x="43"/>
        <item x="47"/>
        <item x="50"/>
        <item x="54"/>
        <item x="71"/>
        <item x="63"/>
        <item x="75"/>
        <item x="84"/>
        <item x="79"/>
        <item x="218"/>
        <item x="209"/>
        <item x="92"/>
        <item x="96"/>
        <item x="99"/>
        <item x="103"/>
        <item x="109"/>
        <item x="112"/>
        <item x="117"/>
        <item x="121"/>
        <item x="177"/>
        <item x="129"/>
        <item x="132"/>
        <item x="139"/>
        <item x="145"/>
        <item x="150"/>
        <item x="154"/>
        <item x="160"/>
        <item x="164"/>
        <item x="169"/>
        <item x="173"/>
        <item x="181"/>
        <item x="185"/>
        <item x="204"/>
        <item x="194"/>
        <item x="200"/>
        <item x="211"/>
        <item x="215"/>
        <item x="223"/>
        <item x="228"/>
        <item x="231"/>
        <item x="243"/>
        <item x="239"/>
        <item x="246"/>
        <item x="262"/>
        <item x="254"/>
        <item x="275"/>
        <item x="266"/>
        <item x="270"/>
        <item x="280"/>
        <item x="284"/>
        <item x="291"/>
        <item x="295"/>
        <item x="366"/>
        <item x="305"/>
        <item x="309"/>
        <item x="313"/>
        <item x="317"/>
        <item x="320"/>
        <item x="324"/>
        <item x="328"/>
        <item x="331"/>
        <item x="336"/>
        <item x="340"/>
        <item x="343"/>
        <item x="345"/>
        <item x="349"/>
        <item x="424"/>
        <item x="355"/>
        <item x="359"/>
        <item x="362"/>
        <item x="371"/>
        <item x="453"/>
        <item x="379"/>
        <item x="437"/>
        <item x="385"/>
        <item x="390"/>
        <item x="421"/>
        <item x="398"/>
        <item x="403"/>
        <item x="408"/>
        <item x="417"/>
        <item x="500"/>
        <item x="428"/>
        <item x="432"/>
        <item x="508"/>
        <item x="444"/>
        <item x="449"/>
        <item x="514"/>
        <item x="504"/>
        <item x="470"/>
        <item x="536"/>
        <item x="466"/>
        <item x="650"/>
        <item x="474"/>
        <item x="525"/>
        <item x="596"/>
        <item x="489"/>
        <item x="495"/>
        <item x="560"/>
        <item x="498"/>
        <item x="520"/>
        <item x="528"/>
        <item x="532"/>
        <item x="541"/>
        <item x="545"/>
        <item x="550"/>
        <item x="565"/>
        <item x="556"/>
        <item x="573"/>
        <item x="601"/>
        <item x="569"/>
        <item x="578"/>
        <item x="581"/>
        <item x="726"/>
        <item x="627"/>
        <item x="604"/>
        <item x="682"/>
        <item x="612"/>
        <item x="616"/>
        <item x="620"/>
        <item x="623"/>
        <item x="630"/>
        <item x="634"/>
        <item x="639"/>
        <item x="644"/>
        <item x="672"/>
        <item x="653"/>
        <item x="656"/>
        <item x="660"/>
        <item x="664"/>
        <item x="667"/>
        <item x="675"/>
        <item x="679"/>
        <item x="687"/>
        <item x="692"/>
        <item x="700"/>
        <item x="706"/>
        <item x="708"/>
        <item x="790"/>
        <item x="731"/>
        <item x="754"/>
        <item x="749"/>
        <item x="735"/>
        <item x="757"/>
        <item x="772"/>
        <item x="775"/>
        <item x="808"/>
        <item x="821"/>
        <item x="832"/>
        <item x="338"/>
        <item x="605"/>
        <item x="58"/>
        <item x="67"/>
        <item x="88"/>
        <item x="125"/>
        <item x="136"/>
        <item x="189"/>
        <item x="234"/>
        <item x="250"/>
        <item x="257"/>
        <item x="298"/>
        <item x="352"/>
        <item x="375"/>
        <item x="382"/>
        <item x="394"/>
        <item x="413"/>
        <item x="440"/>
        <item x="456"/>
        <item x="459"/>
        <item x="463"/>
        <item x="478"/>
        <item x="482"/>
        <item x="485"/>
        <item x="493"/>
        <item x="553"/>
        <item x="563"/>
        <item x="587"/>
        <item x="592"/>
        <item x="609"/>
        <item x="647"/>
        <item x="695"/>
        <item x="696"/>
        <item x="714"/>
        <item x="716"/>
        <item x="723"/>
        <item x="740"/>
        <item x="769"/>
        <item x="782"/>
        <item x="794"/>
        <item x="799"/>
        <item x="802"/>
        <item x="811"/>
        <item x="815"/>
        <item x="818"/>
        <item x="826"/>
        <item x="828"/>
        <item x="835"/>
        <item x="848"/>
        <item x="486"/>
        <item x="618"/>
        <item x="663"/>
        <item x="697"/>
        <item x="698"/>
        <item x="711"/>
        <item x="713"/>
        <item x="717"/>
        <item x="718"/>
        <item x="719"/>
        <item x="720"/>
        <item x="721"/>
        <item x="738"/>
        <item x="744"/>
        <item x="745"/>
        <item x="746"/>
        <item x="747"/>
        <item x="752"/>
        <item x="758"/>
        <item x="760"/>
        <item x="763"/>
        <item x="764"/>
        <item x="767"/>
        <item x="768"/>
        <item x="780"/>
        <item x="781"/>
        <item x="783"/>
        <item x="784"/>
        <item x="785"/>
        <item x="786"/>
        <item x="787"/>
        <item x="788"/>
        <item x="796"/>
        <item x="797"/>
        <item x="803"/>
        <item x="804"/>
        <item x="805"/>
        <item x="806"/>
        <item x="812"/>
        <item x="819"/>
        <item x="825"/>
        <item x="827"/>
        <item x="829"/>
        <item x="830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</items>
    </pivotField>
    <pivotField axis="axisRow" compact="0" outline="0" showAll="0" defaultSubtotal="0">
      <items count="417">
        <item x="276"/>
        <item x="176"/>
        <item x="82"/>
        <item x="81"/>
        <item x="105"/>
        <item x="201"/>
        <item x="230"/>
        <item x="250"/>
        <item x="166"/>
        <item x="143"/>
        <item x="49"/>
        <item x="290"/>
        <item x="231"/>
        <item x="120"/>
        <item x="121"/>
        <item x="119"/>
        <item x="333"/>
        <item x="332"/>
        <item x="25"/>
        <item x="284"/>
        <item x="112"/>
        <item x="194"/>
        <item x="271"/>
        <item x="167"/>
        <item x="278"/>
        <item x="203"/>
        <item x="202"/>
        <item x="111"/>
        <item x="312"/>
        <item x="283"/>
        <item x="279"/>
        <item x="168"/>
        <item x="257"/>
        <item x="256"/>
        <item x="204"/>
        <item x="205"/>
        <item x="247"/>
        <item x="92"/>
        <item x="131"/>
        <item x="372"/>
        <item x="303"/>
        <item x="302"/>
        <item x="246"/>
        <item x="141"/>
        <item x="147"/>
        <item x="139"/>
        <item x="264"/>
        <item x="43"/>
        <item x="34"/>
        <item x="35"/>
        <item x="39"/>
        <item x="155"/>
        <item x="158"/>
        <item x="277"/>
        <item x="137"/>
        <item x="136"/>
        <item x="232"/>
        <item x="138"/>
        <item x="241"/>
        <item x="2"/>
        <item x="3"/>
        <item x="63"/>
        <item x="98"/>
        <item x="23"/>
        <item x="242"/>
        <item x="243"/>
        <item x="286"/>
        <item x="248"/>
        <item x="288"/>
        <item x="287"/>
        <item x="289"/>
        <item x="216"/>
        <item x="215"/>
        <item x="197"/>
        <item x="227"/>
        <item x="55"/>
        <item x="9"/>
        <item x="94"/>
        <item x="14"/>
        <item x="13"/>
        <item x="212"/>
        <item x="208"/>
        <item x="102"/>
        <item x="249"/>
        <item x="253"/>
        <item x="300"/>
        <item x="210"/>
        <item x="299"/>
        <item x="153"/>
        <item x="214"/>
        <item x="229"/>
        <item x="304"/>
        <item x="239"/>
        <item x="240"/>
        <item x="310"/>
        <item x="309"/>
        <item x="268"/>
        <item x="267"/>
        <item x="116"/>
        <item x="223"/>
        <item x="224"/>
        <item x="298"/>
        <item x="282"/>
        <item x="281"/>
        <item x="291"/>
        <item x="292"/>
        <item x="222"/>
        <item x="165"/>
        <item x="235"/>
        <item x="296"/>
        <item x="31"/>
        <item x="84"/>
        <item x="83"/>
        <item x="74"/>
        <item x="107"/>
        <item x="162"/>
        <item x="161"/>
        <item x="163"/>
        <item x="109"/>
        <item x="260"/>
        <item x="170"/>
        <item x="64"/>
        <item x="188"/>
        <item x="173"/>
        <item x="171"/>
        <item x="6"/>
        <item x="18"/>
        <item x="4"/>
        <item x="5"/>
        <item x="65"/>
        <item x="27"/>
        <item x="32"/>
        <item x="87"/>
        <item x="85"/>
        <item x="346"/>
        <item x="124"/>
        <item x="206"/>
        <item x="42"/>
        <item x="142"/>
        <item x="132"/>
        <item x="129"/>
        <item x="29"/>
        <item x="135"/>
        <item x="133"/>
        <item x="351"/>
        <item x="20"/>
        <item x="70"/>
        <item x="69"/>
        <item x="45"/>
        <item x="44"/>
        <item x="47"/>
        <item x="108"/>
        <item x="19"/>
        <item x="97"/>
        <item x="46"/>
        <item x="172"/>
        <item x="117"/>
        <item x="118"/>
        <item x="68"/>
        <item x="177"/>
        <item x="96"/>
        <item x="24"/>
        <item x="7"/>
        <item x="8"/>
        <item x="77"/>
        <item x="110"/>
        <item x="272"/>
        <item x="265"/>
        <item x="15"/>
        <item x="350"/>
        <item x="238"/>
        <item x="123"/>
        <item x="78"/>
        <item x="52"/>
        <item x="209"/>
        <item x="150"/>
        <item x="12"/>
        <item x="190"/>
        <item x="182"/>
        <item x="30"/>
        <item x="160"/>
        <item x="211"/>
        <item x="140"/>
        <item x="334"/>
        <item x="213"/>
        <item x="228"/>
        <item x="195"/>
        <item x="379"/>
        <item x="88"/>
        <item x="345"/>
        <item x="375"/>
        <item x="33"/>
        <item x="152"/>
        <item x="335"/>
        <item x="380"/>
        <item x="301"/>
        <item x="178"/>
        <item x="234"/>
        <item x="355"/>
        <item x="86"/>
        <item x="179"/>
        <item x="199"/>
        <item x="127"/>
        <item x="280"/>
        <item x="157"/>
        <item x="314"/>
        <item x="103"/>
        <item x="66"/>
        <item x="22"/>
        <item x="21"/>
        <item x="269"/>
        <item x="26"/>
        <item x="313"/>
        <item x="358"/>
        <item x="128"/>
        <item x="200"/>
        <item x="73"/>
        <item x="72"/>
        <item x="99"/>
        <item x="57"/>
        <item x="59"/>
        <item x="56"/>
        <item x="100"/>
        <item x="113"/>
        <item x="58"/>
        <item x="225"/>
        <item x="226"/>
        <item x="75"/>
        <item x="174"/>
        <item x="175"/>
        <item x="93"/>
        <item x="91"/>
        <item x="41"/>
        <item x="40"/>
        <item x="53"/>
        <item x="16"/>
        <item x="262"/>
        <item x="187"/>
        <item x="11"/>
        <item x="219"/>
        <item x="186"/>
        <item x="54"/>
        <item x="263"/>
        <item x="37"/>
        <item x="17"/>
        <item x="38"/>
        <item x="122"/>
        <item x="145"/>
        <item x="193"/>
        <item x="146"/>
        <item x="144"/>
        <item x="79"/>
        <item x="181"/>
        <item x="180"/>
        <item x="183"/>
        <item x="357"/>
        <item x="237"/>
        <item x="236"/>
        <item x="338"/>
        <item x="339"/>
        <item x="28"/>
        <item x="343"/>
        <item x="62"/>
        <item x="126"/>
        <item x="311"/>
        <item x="36"/>
        <item x="261"/>
        <item x="294"/>
        <item x="10"/>
        <item x="305"/>
        <item x="71"/>
        <item x="244"/>
        <item x="189"/>
        <item x="207"/>
        <item x="233"/>
        <item x="104"/>
        <item x="134"/>
        <item x="367"/>
        <item x="254"/>
        <item x="80"/>
        <item x="285"/>
        <item x="0"/>
        <item x="196"/>
        <item x="266"/>
        <item x="115"/>
        <item x="148"/>
        <item x="295"/>
        <item x="381"/>
        <item x="159"/>
        <item x="255"/>
        <item x="192"/>
        <item x="191"/>
        <item x="156"/>
        <item x="259"/>
        <item x="258"/>
        <item x="101"/>
        <item x="67"/>
        <item x="95"/>
        <item x="185"/>
        <item x="169"/>
        <item x="51"/>
        <item x="50"/>
        <item x="184"/>
        <item x="114"/>
        <item x="89"/>
        <item x="90"/>
        <item x="60"/>
        <item x="61"/>
        <item x="385"/>
        <item x="386"/>
        <item x="252"/>
        <item x="251"/>
        <item x="297"/>
        <item x="275"/>
        <item x="221"/>
        <item x="220"/>
        <item x="130"/>
        <item x="125"/>
        <item x="164"/>
        <item x="270"/>
        <item x="106"/>
        <item x="76"/>
        <item x="245"/>
        <item x="151"/>
        <item x="217"/>
        <item x="218"/>
        <item x="149"/>
        <item x="348"/>
        <item x="273"/>
        <item x="48"/>
        <item x="293"/>
        <item x="316"/>
        <item x="318"/>
        <item x="319"/>
        <item x="384"/>
        <item x="408"/>
        <item x="336"/>
        <item x="337"/>
        <item x="340"/>
        <item x="341"/>
        <item x="344"/>
        <item x="353"/>
        <item x="354"/>
        <item x="359"/>
        <item x="361"/>
        <item x="321"/>
        <item x="322"/>
        <item x="323"/>
        <item x="403"/>
        <item x="364"/>
        <item x="366"/>
        <item x="407"/>
        <item x="371"/>
        <item x="411"/>
        <item x="412"/>
        <item x="374"/>
        <item x="376"/>
        <item x="377"/>
        <item x="382"/>
        <item x="356"/>
        <item x="1"/>
        <item x="154"/>
        <item x="198"/>
        <item x="274"/>
        <item x="308"/>
        <item x="317"/>
        <item x="331"/>
        <item x="325"/>
        <item x="397"/>
        <item x="398"/>
        <item x="413"/>
        <item x="326"/>
        <item x="342"/>
        <item x="306"/>
        <item x="307"/>
        <item x="315"/>
        <item x="320"/>
        <item x="324"/>
        <item x="327"/>
        <item x="328"/>
        <item x="329"/>
        <item x="330"/>
        <item x="347"/>
        <item x="349"/>
        <item x="352"/>
        <item x="360"/>
        <item x="362"/>
        <item x="363"/>
        <item x="365"/>
        <item x="368"/>
        <item x="369"/>
        <item x="370"/>
        <item x="373"/>
        <item x="378"/>
        <item x="383"/>
        <item x="387"/>
        <item x="388"/>
        <item x="389"/>
        <item x="390"/>
        <item x="391"/>
        <item x="392"/>
        <item x="393"/>
        <item x="394"/>
        <item x="395"/>
        <item x="396"/>
        <item x="399"/>
        <item x="400"/>
        <item x="401"/>
        <item x="402"/>
        <item x="404"/>
        <item x="405"/>
        <item x="406"/>
        <item x="409"/>
        <item x="410"/>
        <item x="414"/>
        <item x="415"/>
        <item x="416"/>
      </items>
    </pivotField>
    <pivotField axis="axisRow" compact="0" outline="0" subtotalTop="0" showAll="0" defaultSubtotal="0">
      <items count="4">
        <item x="1"/>
        <item x="2"/>
        <item x="0"/>
        <item x="3"/>
      </items>
    </pivotField>
  </pivotFields>
  <rowFields count="6">
    <field x="2"/>
    <field x="0"/>
    <field x="3"/>
    <field x="4"/>
    <field x="5"/>
    <field x="6"/>
  </rowFields>
  <rowItems count="1412">
    <i>
      <x/>
      <x/>
      <x v="135"/>
      <x v="251"/>
      <x v="281"/>
      <x v="2"/>
    </i>
    <i r="1">
      <x v="3"/>
      <x v="115"/>
      <x v="69"/>
      <x v="59"/>
      <x v="2"/>
    </i>
    <i r="1">
      <x v="4"/>
      <x v="114"/>
      <x v="68"/>
      <x v="60"/>
      <x v="2"/>
    </i>
    <i r="1">
      <x v="6"/>
      <x v="135"/>
      <x v="252"/>
      <x v="281"/>
      <x v="2"/>
    </i>
    <i r="1">
      <x v="12"/>
      <x v="306"/>
      <x v="587"/>
      <x v="360"/>
      <x v="2"/>
    </i>
    <i>
      <x v="1"/>
      <x/>
      <x v="96"/>
      <x v="321"/>
      <x v="127"/>
      <x v="2"/>
    </i>
    <i r="1">
      <x v="3"/>
      <x v="96"/>
      <x v="320"/>
      <x v="128"/>
      <x v="2"/>
    </i>
    <i r="1">
      <x v="4"/>
      <x v="96"/>
      <x v="320"/>
      <x v="125"/>
      <x v="2"/>
    </i>
    <i r="1">
      <x v="12"/>
      <x v="306"/>
      <x v="588"/>
      <x v="360"/>
      <x v="2"/>
    </i>
    <i>
      <x v="2"/>
      <x/>
      <x v="135"/>
      <x v="493"/>
      <x v="281"/>
      <x v="2"/>
    </i>
    <i r="1">
      <x v="3"/>
      <x v="78"/>
      <x v="198"/>
      <x v="162"/>
      <x v="2"/>
    </i>
    <i r="1">
      <x v="4"/>
      <x v="103"/>
      <x v="63"/>
      <x v="163"/>
      <x v="2"/>
    </i>
    <i r="1">
      <x v="6"/>
      <x v="135"/>
      <x v="494"/>
      <x v="281"/>
      <x v="2"/>
    </i>
    <i r="1">
      <x v="12"/>
      <x v="306"/>
      <x v="589"/>
      <x v="360"/>
      <x v="2"/>
    </i>
    <i>
      <x v="3"/>
      <x/>
      <x v="135"/>
      <x v="418"/>
      <x v="281"/>
      <x v="2"/>
    </i>
    <i r="1">
      <x v="3"/>
      <x v="75"/>
      <x v="549"/>
      <x v="76"/>
      <x v="2"/>
    </i>
    <i r="1">
      <x v="4"/>
      <x v="75"/>
      <x v="548"/>
      <x v="76"/>
      <x v="2"/>
    </i>
    <i r="1">
      <x v="12"/>
      <x v="306"/>
      <x v="590"/>
      <x v="360"/>
      <x v="2"/>
    </i>
    <i>
      <x v="4"/>
      <x/>
      <x v="120"/>
      <x v="171"/>
      <x v="268"/>
      <x v="2"/>
    </i>
    <i r="1">
      <x v="3"/>
      <x v="52"/>
      <x v="482"/>
      <x v="238"/>
      <x v="2"/>
    </i>
    <i r="1">
      <x v="4"/>
      <x v="52"/>
      <x v="483"/>
      <x v="238"/>
      <x v="2"/>
    </i>
    <i r="1">
      <x v="12"/>
      <x v="306"/>
      <x v="591"/>
      <x v="360"/>
      <x v="2"/>
    </i>
    <i>
      <x v="5"/>
      <x/>
      <x v="129"/>
      <x v="135"/>
      <x v="176"/>
      <x v="2"/>
    </i>
    <i r="1">
      <x v="3"/>
      <x v="99"/>
      <x v="506"/>
      <x v="79"/>
      <x v="2"/>
    </i>
    <i r="1">
      <x v="4"/>
      <x v="151"/>
      <x v="44"/>
      <x v="78"/>
      <x v="2"/>
    </i>
    <i r="1">
      <x v="12"/>
      <x v="306"/>
      <x v="592"/>
      <x v="360"/>
      <x v="2"/>
    </i>
    <i>
      <x v="6"/>
      <x/>
      <x v="117"/>
      <x v="545"/>
      <x v="168"/>
      <x v="2"/>
    </i>
    <i r="1">
      <x v="3"/>
      <x v="20"/>
      <x v="530"/>
      <x v="235"/>
      <x v="2"/>
    </i>
    <i r="1">
      <x v="4"/>
      <x v="236"/>
      <x v="24"/>
      <x v="244"/>
      <x v="2"/>
    </i>
    <i r="1">
      <x v="6"/>
      <x v="117"/>
      <x v="544"/>
      <x v="168"/>
      <x v="2"/>
    </i>
    <i r="1">
      <x v="12"/>
      <x v="306"/>
      <x v="593"/>
      <x v="360"/>
      <x v="2"/>
    </i>
    <i>
      <x v="7"/>
      <x/>
      <x v="120"/>
      <x v="168"/>
      <x v="268"/>
      <x v="2"/>
    </i>
    <i r="1">
      <x v="3"/>
      <x v="52"/>
      <x v="490"/>
      <x v="238"/>
      <x v="2"/>
    </i>
    <i r="1">
      <x v="4"/>
      <x v="52"/>
      <x v="489"/>
      <x v="238"/>
      <x v="2"/>
    </i>
    <i r="1">
      <x v="12"/>
      <x v="306"/>
      <x v="594"/>
      <x v="360"/>
      <x v="2"/>
    </i>
    <i>
      <x v="8"/>
      <x/>
      <x v="111"/>
      <x v="138"/>
      <x v="126"/>
      <x v="2"/>
    </i>
    <i r="1">
      <x v="3"/>
      <x v="208"/>
      <x v="239"/>
      <x v="152"/>
      <x v="2"/>
    </i>
    <i r="1">
      <x v="4"/>
      <x v="110"/>
      <x v="214"/>
      <x v="145"/>
      <x v="2"/>
    </i>
    <i r="1">
      <x v="12"/>
      <x v="306"/>
      <x v="595"/>
      <x v="360"/>
      <x v="2"/>
    </i>
    <i>
      <x v="9"/>
      <x/>
      <x v="18"/>
      <x v="20"/>
      <x v="209"/>
      <x v="2"/>
    </i>
    <i r="1">
      <x v="3"/>
      <x v="95"/>
      <x v="246"/>
      <x v="208"/>
      <x v="2"/>
    </i>
    <i r="1">
      <x v="4"/>
      <x v="95"/>
      <x v="246"/>
      <x v="208"/>
      <x v="2"/>
    </i>
    <i r="1">
      <x v="12"/>
      <x v="306"/>
      <x v="596"/>
      <x v="360"/>
      <x v="2"/>
    </i>
    <i>
      <x v="10"/>
      <x/>
      <x v="135"/>
      <x v="255"/>
      <x v="281"/>
      <x v="2"/>
    </i>
    <i r="1">
      <x v="3"/>
      <x v="214"/>
      <x v="466"/>
      <x v="63"/>
      <x v="2"/>
    </i>
    <i r="1">
      <x v="4"/>
      <x v="147"/>
      <x v="264"/>
      <x v="161"/>
      <x v="2"/>
    </i>
    <i r="1">
      <x v="6"/>
      <x v="135"/>
      <x v="546"/>
      <x v="281"/>
      <x v="2"/>
    </i>
    <i r="1">
      <x v="12"/>
      <x v="306"/>
      <x v="597"/>
      <x v="360"/>
      <x v="2"/>
    </i>
    <i>
      <x v="11"/>
      <x/>
      <x v="88"/>
      <x v="262"/>
      <x v="18"/>
      <x v="2"/>
    </i>
    <i r="1">
      <x v="3"/>
      <x v="136"/>
      <x v="193"/>
      <x v="126"/>
      <x v="2"/>
    </i>
    <i r="1">
      <x v="4"/>
      <x v="88"/>
      <x v="262"/>
      <x v="18"/>
      <x v="2"/>
    </i>
    <i r="1">
      <x v="12"/>
      <x v="306"/>
      <x v="598"/>
      <x v="360"/>
      <x v="2"/>
    </i>
    <i>
      <x v="12"/>
      <x/>
      <x v="135"/>
      <x v="500"/>
      <x v="281"/>
      <x v="2"/>
    </i>
    <i r="1">
      <x v="3"/>
      <x v="241"/>
      <x v="566"/>
      <x v="211"/>
      <x v="2"/>
    </i>
    <i r="1">
      <x v="4"/>
      <x v="8"/>
      <x v="481"/>
      <x v="130"/>
      <x v="2"/>
    </i>
    <i r="1">
      <x v="12"/>
      <x v="306"/>
      <x v="599"/>
      <x v="360"/>
      <x v="2"/>
    </i>
    <i>
      <x v="13"/>
      <x/>
      <x v="49"/>
      <x v="317"/>
      <x v="260"/>
      <x v="2"/>
    </i>
    <i r="1">
      <x v="3"/>
      <x v="11"/>
      <x v="532"/>
      <x v="141"/>
      <x v="2"/>
    </i>
    <i r="1">
      <x v="4"/>
      <x v="49"/>
      <x v="318"/>
      <x v="260"/>
      <x v="2"/>
    </i>
    <i r="1">
      <x v="12"/>
      <x v="306"/>
      <x v="600"/>
      <x v="360"/>
      <x v="2"/>
    </i>
    <i>
      <x v="14"/>
      <x/>
      <x v="157"/>
      <x v="53"/>
      <x v="179"/>
      <x v="2"/>
    </i>
    <i r="1">
      <x v="2"/>
      <x v="142"/>
      <x v="73"/>
      <x v="110"/>
      <x v="2"/>
    </i>
    <i r="1">
      <x v="3"/>
      <x v="214"/>
      <x v="467"/>
      <x v="63"/>
      <x v="2"/>
    </i>
    <i r="1">
      <x v="4"/>
      <x v="141"/>
      <x v="74"/>
      <x v="110"/>
      <x v="2"/>
    </i>
    <i r="1">
      <x v="12"/>
      <x v="306"/>
      <x v="748"/>
      <x v="360"/>
      <x v="2"/>
    </i>
    <i>
      <x v="15"/>
      <x/>
      <x v="135"/>
      <x v="529"/>
      <x v="281"/>
      <x v="2"/>
    </i>
    <i r="1">
      <x v="3"/>
      <x v="241"/>
      <x v="566"/>
      <x v="211"/>
      <x v="2"/>
    </i>
    <i r="1">
      <x v="4"/>
      <x v="108"/>
      <x v="272"/>
      <x v="131"/>
      <x v="2"/>
    </i>
    <i r="1">
      <x v="7"/>
      <x v="108"/>
      <x v="271"/>
      <x v="131"/>
      <x v="2"/>
    </i>
    <i r="1">
      <x v="12"/>
      <x v="306"/>
      <x v="602"/>
      <x v="360"/>
      <x v="2"/>
    </i>
    <i>
      <x v="16"/>
      <x/>
      <x v="120"/>
      <x v="163"/>
      <x v="191"/>
      <x v="2"/>
    </i>
    <i r="1">
      <x v="3"/>
      <x v="136"/>
      <x v="187"/>
      <x v="48"/>
      <x v="2"/>
    </i>
    <i r="1">
      <x v="4"/>
      <x v="102"/>
      <x v="67"/>
      <x v="49"/>
      <x v="2"/>
    </i>
    <i r="1">
      <x v="12"/>
      <x v="306"/>
      <x v="749"/>
      <x v="360"/>
      <x v="2"/>
    </i>
    <i>
      <x v="17"/>
      <x/>
      <x v="117"/>
      <x v="349"/>
      <x v="265"/>
      <x v="2"/>
    </i>
    <i r="1">
      <x v="3"/>
      <x v="209"/>
      <x v="52"/>
      <x v="243"/>
      <x v="2"/>
    </i>
    <i r="1">
      <x v="4"/>
      <x v="16"/>
      <x v="54"/>
      <x v="245"/>
      <x v="2"/>
    </i>
    <i r="1">
      <x v="12"/>
      <x v="306"/>
      <x v="601"/>
      <x v="360"/>
      <x v="2"/>
    </i>
    <i>
      <x v="18"/>
      <x/>
      <x v="59"/>
      <x v="43"/>
      <x v="50"/>
      <x v="2"/>
    </i>
    <i r="1">
      <x v="3"/>
      <x v="136"/>
      <x v="189"/>
      <x v="126"/>
      <x v="2"/>
    </i>
    <i r="1">
      <x v="4"/>
      <x v="59"/>
      <x v="43"/>
      <x v="50"/>
      <x v="2"/>
    </i>
    <i r="1">
      <x v="12"/>
      <x v="306"/>
      <x v="603"/>
      <x v="360"/>
      <x v="2"/>
    </i>
    <i>
      <x v="19"/>
      <x/>
      <x v="222"/>
      <x v="127"/>
      <x v="233"/>
      <x v="2"/>
    </i>
    <i r="1">
      <x v="3"/>
      <x v="136"/>
      <x v="194"/>
      <x v="126"/>
      <x v="2"/>
    </i>
    <i r="1">
      <x v="4"/>
      <x v="43"/>
      <x v="423"/>
      <x v="232"/>
      <x v="2"/>
    </i>
    <i r="1">
      <x v="6"/>
      <x v="222"/>
      <x v="285"/>
      <x v="233"/>
      <x v="2"/>
    </i>
    <i r="1">
      <x v="7"/>
      <x v="138"/>
      <x v="71"/>
      <x v="137"/>
      <x v="2"/>
    </i>
    <i r="1">
      <x v="12"/>
      <x v="306"/>
      <x v="605"/>
      <x v="360"/>
      <x v="2"/>
    </i>
    <i>
      <x v="20"/>
      <x/>
      <x v="120"/>
      <x v="164"/>
      <x v="191"/>
      <x v="2"/>
    </i>
    <i r="1">
      <x v="3"/>
      <x v="136"/>
      <x v="188"/>
      <x v="126"/>
      <x v="2"/>
    </i>
    <i r="1">
      <x v="4"/>
      <x v="58"/>
      <x v="498"/>
      <x v="47"/>
      <x v="2"/>
    </i>
    <i r="1">
      <x v="12"/>
      <x v="306"/>
      <x v="604"/>
      <x v="360"/>
      <x v="2"/>
    </i>
    <i>
      <x v="21"/>
      <x/>
      <x v="111"/>
      <x v="139"/>
      <x v="149"/>
      <x v="2"/>
    </i>
    <i r="1">
      <x v="3"/>
      <x v="136"/>
      <x v="195"/>
      <x v="148"/>
      <x v="2"/>
    </i>
    <i r="1">
      <x v="4"/>
      <x v="185"/>
      <x v="526"/>
      <x v="154"/>
      <x v="2"/>
    </i>
    <i r="1">
      <x v="12"/>
      <x v="306"/>
      <x v="750"/>
      <x v="360"/>
      <x v="2"/>
    </i>
    <i>
      <x v="22"/>
      <x/>
      <x v="111"/>
      <x v="140"/>
      <x v="150"/>
      <x v="2"/>
    </i>
    <i r="1">
      <x v="3"/>
      <x v="214"/>
      <x v="468"/>
      <x v="63"/>
      <x v="2"/>
    </i>
    <i r="1">
      <x v="4"/>
      <x v="51"/>
      <x v="319"/>
      <x v="329"/>
      <x v="2"/>
    </i>
    <i r="1">
      <x v="12"/>
      <x v="306"/>
      <x v="608"/>
      <x v="360"/>
      <x v="2"/>
    </i>
    <i>
      <x v="23"/>
      <x/>
      <x v="79"/>
      <x v="555"/>
      <x v="10"/>
      <x v="2"/>
    </i>
    <i r="1">
      <x v="3"/>
      <x v="79"/>
      <x v="555"/>
      <x v="10"/>
      <x v="2"/>
    </i>
    <i r="1">
      <x v="4"/>
      <x v="79"/>
      <x v="555"/>
      <x v="10"/>
      <x v="2"/>
    </i>
    <i r="1">
      <x v="12"/>
      <x v="306"/>
      <x v="609"/>
      <x v="360"/>
      <x v="2"/>
    </i>
    <i>
      <x v="24"/>
      <x/>
      <x v="135"/>
      <x v="276"/>
      <x v="281"/>
      <x v="2"/>
    </i>
    <i r="1">
      <x v="3"/>
      <x v="231"/>
      <x v="1"/>
      <x v="301"/>
      <x v="2"/>
    </i>
    <i r="1">
      <x v="4"/>
      <x v="60"/>
      <x v="452"/>
      <x v="300"/>
      <x v="2"/>
    </i>
    <i r="1">
      <x v="6"/>
      <x v="135"/>
      <x v="554"/>
      <x v="281"/>
      <x v="2"/>
    </i>
    <i r="1">
      <x v="12"/>
      <x v="306"/>
      <x v="610"/>
      <x v="360"/>
      <x v="2"/>
    </i>
    <i>
      <x v="25"/>
      <x/>
      <x v="13"/>
      <x v="128"/>
      <x v="173"/>
      <x v="2"/>
    </i>
    <i r="1">
      <x v="3"/>
      <x v="214"/>
      <x v="464"/>
      <x v="234"/>
      <x v="2"/>
    </i>
    <i r="1">
      <x v="4"/>
      <x v="179"/>
      <x v="238"/>
      <x v="241"/>
      <x v="2"/>
    </i>
    <i r="1">
      <x v="7"/>
      <x v="179"/>
      <x v="237"/>
      <x v="241"/>
      <x v="2"/>
    </i>
    <i r="1">
      <x v="12"/>
      <x v="306"/>
      <x v="611"/>
      <x v="360"/>
      <x v="2"/>
    </i>
    <i>
      <x v="26"/>
      <x/>
      <x v="135"/>
      <x v="304"/>
      <x v="281"/>
      <x v="2"/>
    </i>
    <i r="1">
      <x v="3"/>
      <x v="48"/>
      <x v="300"/>
      <x v="75"/>
      <x v="2"/>
    </i>
    <i r="1">
      <x v="4"/>
      <x v="48"/>
      <x v="300"/>
      <x v="75"/>
      <x v="2"/>
    </i>
    <i r="1">
      <x v="6"/>
      <x v="135"/>
      <x v="256"/>
      <x v="281"/>
      <x v="2"/>
    </i>
    <i r="1">
      <x v="12"/>
      <x v="306"/>
      <x v="612"/>
      <x v="360"/>
      <x v="2"/>
    </i>
    <i>
      <x v="27"/>
      <x/>
      <x v="124"/>
      <x v="123"/>
      <x v="221"/>
      <x v="2"/>
    </i>
    <i r="1">
      <x v="3"/>
      <x v="214"/>
      <x v="459"/>
      <x v="219"/>
      <x v="2"/>
    </i>
    <i r="1">
      <x v="4"/>
      <x v="87"/>
      <x v="496"/>
      <x v="224"/>
      <x v="2"/>
    </i>
    <i r="1">
      <x v="7"/>
      <x v="156"/>
      <x v="275"/>
      <x v="220"/>
      <x v="2"/>
    </i>
    <i r="1">
      <x v="12"/>
      <x v="306"/>
      <x v="613"/>
      <x v="360"/>
      <x v="2"/>
    </i>
    <i>
      <x v="28"/>
      <x/>
      <x v="245"/>
      <x v="336"/>
      <x v="306"/>
      <x v="2"/>
    </i>
    <i r="1">
      <x v="3"/>
      <x v="136"/>
      <x v="196"/>
      <x v="307"/>
      <x v="2"/>
    </i>
    <i r="1">
      <x v="4"/>
      <x v="245"/>
      <x v="336"/>
      <x v="306"/>
      <x v="2"/>
    </i>
    <i r="1">
      <x v="12"/>
      <x v="306"/>
      <x v="614"/>
      <x v="360"/>
      <x v="2"/>
    </i>
    <i>
      <x v="29"/>
      <x/>
      <x v="135"/>
      <x v="478"/>
      <x v="281"/>
      <x v="2"/>
    </i>
    <i r="1">
      <x v="3"/>
      <x v="265"/>
      <x v="339"/>
      <x v="262"/>
      <x v="2"/>
    </i>
    <i r="1">
      <x v="4"/>
      <x v="29"/>
      <x v="86"/>
      <x v="61"/>
      <x v="2"/>
    </i>
    <i r="1">
      <x v="6"/>
      <x v="135"/>
      <x v="309"/>
      <x v="281"/>
      <x v="2"/>
    </i>
    <i r="1">
      <x v="12"/>
      <x v="306"/>
      <x v="615"/>
      <x v="360"/>
      <x v="2"/>
    </i>
    <i>
      <x v="30"/>
      <x/>
      <x v="135"/>
      <x v="487"/>
      <x v="281"/>
      <x v="2"/>
    </i>
    <i r="1">
      <x v="3"/>
      <x v="136"/>
      <x v="564"/>
      <x v="121"/>
      <x v="2"/>
    </i>
    <i r="1">
      <x v="4"/>
      <x v="109"/>
      <x v="218"/>
      <x v="129"/>
      <x v="2"/>
    </i>
    <i r="1">
      <x v="12"/>
      <x v="306"/>
      <x v="751"/>
      <x v="360"/>
      <x v="2"/>
    </i>
    <i>
      <x v="31"/>
      <x/>
      <x v="40"/>
      <x v="278"/>
      <x v="207"/>
      <x v="2"/>
    </i>
    <i r="1">
      <x v="3"/>
      <x v="40"/>
      <x v="278"/>
      <x v="207"/>
      <x v="2"/>
    </i>
    <i r="1">
      <x v="4"/>
      <x v="40"/>
      <x v="278"/>
      <x v="207"/>
      <x v="2"/>
    </i>
    <i r="1">
      <x v="12"/>
      <x v="306"/>
      <x v="617"/>
      <x v="360"/>
      <x v="2"/>
    </i>
    <i>
      <x v="32"/>
      <x/>
      <x v="120"/>
      <x v="170"/>
      <x v="268"/>
      <x v="2"/>
    </i>
    <i r="1">
      <x v="3"/>
      <x v="265"/>
      <x v="350"/>
      <x v="262"/>
      <x v="2"/>
    </i>
    <i r="1">
      <x v="4"/>
      <x v="243"/>
      <x v="254"/>
      <x v="296"/>
      <x v="2"/>
    </i>
    <i r="1">
      <x v="6"/>
      <x v="120"/>
      <x v="169"/>
      <x v="268"/>
      <x v="2"/>
    </i>
    <i r="1">
      <x v="12"/>
      <x v="306"/>
      <x v="618"/>
      <x v="360"/>
      <x v="2"/>
    </i>
    <i>
      <x v="33"/>
      <x/>
      <x v="170"/>
      <x v="518"/>
      <x v="158"/>
      <x v="2"/>
    </i>
    <i r="1">
      <x v="3"/>
      <x v="265"/>
      <x v="360"/>
      <x v="262"/>
      <x v="2"/>
    </i>
    <i r="1">
      <x v="4"/>
      <x v="170"/>
      <x v="518"/>
      <x v="158"/>
      <x v="2"/>
    </i>
    <i r="1">
      <x v="12"/>
      <x v="306"/>
      <x v="752"/>
      <x v="360"/>
      <x v="2"/>
    </i>
    <i>
      <x v="34"/>
      <x/>
      <x v="107"/>
      <x v="96"/>
      <x v="147"/>
      <x v="2"/>
    </i>
    <i r="1">
      <x v="3"/>
      <x v="214"/>
      <x v="469"/>
      <x v="63"/>
      <x v="2"/>
    </i>
    <i r="1">
      <x v="4"/>
      <x v="106"/>
      <x v="543"/>
      <x v="146"/>
      <x v="2"/>
    </i>
    <i r="1">
      <x v="8"/>
      <x v="265"/>
      <x v="416"/>
      <x v="262"/>
      <x v="2"/>
    </i>
    <i r="1">
      <x v="12"/>
      <x v="306"/>
      <x v="619"/>
      <x v="360"/>
      <x v="2"/>
    </i>
    <i>
      <x v="35"/>
      <x/>
      <x v="135"/>
      <x v="528"/>
      <x v="281"/>
      <x v="2"/>
    </i>
    <i r="1">
      <x v="3"/>
      <x v="136"/>
      <x v="563"/>
      <x v="121"/>
      <x v="2"/>
    </i>
    <i r="1">
      <x v="4"/>
      <x v="109"/>
      <x v="227"/>
      <x v="129"/>
      <x v="2"/>
    </i>
    <i r="1">
      <x v="6"/>
      <x v="135"/>
      <x v="426"/>
      <x v="281"/>
      <x v="2"/>
    </i>
    <i r="1">
      <x v="12"/>
      <x v="306"/>
      <x v="620"/>
      <x v="360"/>
      <x v="2"/>
    </i>
    <i>
      <x v="36"/>
      <x/>
      <x v="238"/>
      <x v="152"/>
      <x v="270"/>
      <x v="2"/>
    </i>
    <i r="1">
      <x v="3"/>
      <x v="265"/>
      <x v="356"/>
      <x v="217"/>
      <x v="2"/>
    </i>
    <i r="1">
      <x v="4"/>
      <x v="148"/>
      <x v="269"/>
      <x v="216"/>
      <x v="2"/>
    </i>
    <i r="1">
      <x v="6"/>
      <x v="238"/>
      <x v="153"/>
      <x v="270"/>
      <x v="2"/>
    </i>
    <i r="1">
      <x v="12"/>
      <x v="306"/>
      <x v="621"/>
      <x v="360"/>
      <x v="2"/>
    </i>
    <i>
      <x v="37"/>
      <x/>
      <x v="107"/>
      <x v="97"/>
      <x v="147"/>
      <x v="2"/>
    </i>
    <i r="1">
      <x v="3"/>
      <x v="265"/>
      <x v="355"/>
      <x v="262"/>
      <x v="2"/>
    </i>
    <i r="1">
      <x v="4"/>
      <x v="64"/>
      <x v="249"/>
      <x v="113"/>
      <x v="2"/>
    </i>
    <i r="1">
      <x v="7"/>
      <x v="106"/>
      <x v="542"/>
      <x v="146"/>
      <x v="2"/>
    </i>
    <i r="1">
      <x v="12"/>
      <x v="306"/>
      <x v="622"/>
      <x v="360"/>
      <x v="2"/>
    </i>
    <i>
      <x v="38"/>
      <x/>
      <x v="120"/>
      <x v="166"/>
      <x v="191"/>
      <x v="2"/>
    </i>
    <i r="1">
      <x v="3"/>
      <x v="214"/>
      <x v="463"/>
      <x v="227"/>
      <x v="2"/>
    </i>
    <i r="1">
      <x v="4"/>
      <x v="71"/>
      <x v="56"/>
      <x v="321"/>
      <x v="2"/>
    </i>
    <i r="1">
      <x v="6"/>
      <x v="120"/>
      <x v="167"/>
      <x v="191"/>
      <x v="2"/>
    </i>
    <i r="1">
      <x v="12"/>
      <x v="306"/>
      <x v="623"/>
      <x v="360"/>
      <x v="2"/>
    </i>
    <i>
      <x v="39"/>
      <x/>
      <x v="131"/>
      <x v="342"/>
      <x v="164"/>
      <x v="2"/>
    </i>
    <i r="1">
      <x v="3"/>
      <x v="265"/>
      <x v="352"/>
      <x v="172"/>
      <x v="2"/>
    </i>
    <i r="1">
      <x v="4"/>
      <x v="196"/>
      <x v="16"/>
      <x v="251"/>
      <x v="2"/>
    </i>
    <i r="1">
      <x v="7"/>
      <x v="196"/>
      <x v="19"/>
      <x v="251"/>
      <x v="2"/>
    </i>
    <i r="1">
      <x v="12"/>
      <x v="306"/>
      <x v="624"/>
      <x v="360"/>
      <x v="2"/>
    </i>
    <i>
      <x v="40"/>
      <x/>
      <x/>
      <x v="497"/>
      <x v="279"/>
      <x v="2"/>
    </i>
    <i r="1">
      <x v="3"/>
      <x v="265"/>
      <x v="359"/>
      <x v="3"/>
      <x v="2"/>
    </i>
    <i r="1">
      <x v="4"/>
      <x v="15"/>
      <x v="151"/>
      <x v="2"/>
      <x v="2"/>
    </i>
    <i r="1">
      <x v="12"/>
      <x v="306"/>
      <x v="625"/>
      <x v="360"/>
      <x v="2"/>
    </i>
    <i>
      <x v="41"/>
      <x/>
      <x v="69"/>
      <x v="70"/>
      <x v="112"/>
      <x v="2"/>
    </i>
    <i r="1">
      <x v="3"/>
      <x v="69"/>
      <x v="70"/>
      <x v="112"/>
      <x v="2"/>
    </i>
    <i r="1">
      <x v="4"/>
      <x v="141"/>
      <x v="75"/>
      <x v="111"/>
      <x v="2"/>
    </i>
    <i r="1">
      <x v="8"/>
      <x v="265"/>
      <x v="354"/>
      <x v="262"/>
      <x v="2"/>
    </i>
    <i r="1">
      <x v="12"/>
      <x v="306"/>
      <x v="626"/>
      <x v="360"/>
      <x v="2"/>
    </i>
    <i>
      <x v="42"/>
      <x/>
      <x v="213"/>
      <x v="547"/>
      <x v="133"/>
      <x v="2"/>
    </i>
    <i r="1">
      <x v="3"/>
      <x v="265"/>
      <x v="357"/>
      <x v="199"/>
      <x v="2"/>
    </i>
    <i r="1">
      <x v="4"/>
      <x v="63"/>
      <x v="557"/>
      <x v="132"/>
      <x v="2"/>
    </i>
    <i r="1">
      <x v="12"/>
      <x v="306"/>
      <x v="616"/>
      <x v="360"/>
      <x v="2"/>
    </i>
    <i>
      <x v="43"/>
      <x/>
      <x v="129"/>
      <x v="136"/>
      <x v="176"/>
      <x v="2"/>
    </i>
    <i r="1">
      <x v="3"/>
      <x v="99"/>
      <x v="302"/>
      <x v="79"/>
      <x v="2"/>
    </i>
    <i r="1">
      <x v="4"/>
      <x v="99"/>
      <x v="507"/>
      <x v="79"/>
      <x v="2"/>
    </i>
    <i r="1">
      <x v="12"/>
      <x v="306"/>
      <x v="627"/>
      <x v="360"/>
      <x v="2"/>
    </i>
    <i>
      <x v="44"/>
      <x/>
      <x v="129"/>
      <x v="137"/>
      <x v="176"/>
      <x v="2"/>
    </i>
    <i r="1">
      <x v="3"/>
      <x v="99"/>
      <x v="505"/>
      <x v="79"/>
      <x v="2"/>
    </i>
    <i r="1">
      <x v="4"/>
      <x v="99"/>
      <x v="263"/>
      <x v="79"/>
      <x v="2"/>
    </i>
    <i r="1">
      <x v="12"/>
      <x v="306"/>
      <x v="628"/>
      <x v="360"/>
      <x v="2"/>
    </i>
    <i>
      <x v="45"/>
      <x/>
      <x v="124"/>
      <x v="110"/>
      <x v="221"/>
      <x v="2"/>
    </i>
    <i r="1">
      <x v="3"/>
      <x v="265"/>
      <x v="353"/>
      <x v="188"/>
      <x v="2"/>
    </i>
    <i r="1">
      <x v="4"/>
      <x v="159"/>
      <x v="200"/>
      <x v="304"/>
      <x v="2"/>
    </i>
    <i r="1">
      <x v="7"/>
      <x v="257"/>
      <x v="157"/>
      <x v="305"/>
      <x v="2"/>
    </i>
    <i r="1">
      <x v="12"/>
      <x v="306"/>
      <x v="753"/>
      <x v="360"/>
      <x v="2"/>
    </i>
    <i>
      <x v="46"/>
      <x/>
      <x v="228"/>
      <x v="184"/>
      <x v="231"/>
      <x v="2"/>
    </i>
    <i r="1">
      <x v="3"/>
      <x v="239"/>
      <x v="301"/>
      <x v="37"/>
      <x v="2"/>
    </i>
    <i r="1">
      <x v="4"/>
      <x v="130"/>
      <x v="35"/>
      <x v="230"/>
      <x v="2"/>
    </i>
    <i r="1">
      <x v="7"/>
      <x v="130"/>
      <x v="36"/>
      <x v="230"/>
      <x v="2"/>
    </i>
    <i r="1">
      <x v="12"/>
      <x v="306"/>
      <x v="630"/>
      <x v="360"/>
      <x v="2"/>
    </i>
    <i>
      <x v="47"/>
      <x/>
      <x v="135"/>
      <x v="323"/>
      <x v="281"/>
      <x v="2"/>
    </i>
    <i r="1">
      <x v="3"/>
      <x v="265"/>
      <x v="337"/>
      <x v="262"/>
      <x v="2"/>
    </i>
    <i r="1">
      <x v="4"/>
      <x v="169"/>
      <x v="39"/>
      <x v="77"/>
      <x v="2"/>
    </i>
    <i r="1">
      <x v="6"/>
      <x v="135"/>
      <x v="508"/>
      <x v="281"/>
      <x v="2"/>
    </i>
    <i r="1">
      <x v="12"/>
      <x v="306"/>
      <x v="631"/>
      <x v="360"/>
      <x v="2"/>
    </i>
    <i>
      <x v="48"/>
      <x/>
      <x v="124"/>
      <x v="113"/>
      <x v="221"/>
      <x v="2"/>
    </i>
    <i r="1">
      <x v="3"/>
      <x v="265"/>
      <x v="361"/>
      <x v="188"/>
      <x v="2"/>
    </i>
    <i r="1">
      <x v="4"/>
      <x v="159"/>
      <x v="202"/>
      <x v="304"/>
      <x v="2"/>
    </i>
    <i r="1">
      <x v="7"/>
      <x v="257"/>
      <x v="158"/>
      <x v="305"/>
      <x v="2"/>
    </i>
    <i r="1">
      <x v="12"/>
      <x v="306"/>
      <x v="629"/>
      <x v="360"/>
      <x v="2"/>
    </i>
    <i>
      <x v="49"/>
      <x/>
      <x v="47"/>
      <x v="476"/>
      <x v="297"/>
      <x v="2"/>
    </i>
    <i r="1">
      <x v="3"/>
      <x v="47"/>
      <x v="476"/>
      <x v="297"/>
      <x v="2"/>
    </i>
    <i r="1">
      <x v="4"/>
      <x v="47"/>
      <x v="476"/>
      <x v="297"/>
      <x v="2"/>
    </i>
    <i r="1">
      <x v="12"/>
      <x v="306"/>
      <x v="607"/>
      <x v="360"/>
      <x v="2"/>
    </i>
    <i>
      <x v="50"/>
      <x/>
      <x v="223"/>
      <x v="111"/>
      <x v="160"/>
      <x v="2"/>
    </i>
    <i r="1">
      <x v="3"/>
      <x v="89"/>
      <x v="78"/>
      <x v="153"/>
      <x v="2"/>
    </i>
    <i r="1">
      <x v="4"/>
      <x v="133"/>
      <x v="192"/>
      <x v="62"/>
      <x v="2"/>
    </i>
    <i r="1">
      <x v="12"/>
      <x v="306"/>
      <x v="632"/>
      <x v="360"/>
      <x v="2"/>
    </i>
    <i>
      <x v="51"/>
      <x/>
      <x v="238"/>
      <x v="154"/>
      <x v="270"/>
      <x v="2"/>
    </i>
    <i r="1">
      <x v="3"/>
      <x v="83"/>
      <x v="12"/>
      <x v="218"/>
      <x v="2"/>
    </i>
    <i r="1">
      <x v="4"/>
      <x v="83"/>
      <x v="12"/>
      <x v="218"/>
      <x v="2"/>
    </i>
    <i r="1">
      <x v="12"/>
      <x v="306"/>
      <x v="633"/>
      <x v="360"/>
      <x v="2"/>
    </i>
    <i>
      <x v="52"/>
      <x/>
      <x v="124"/>
      <x v="118"/>
      <x v="221"/>
      <x v="2"/>
    </i>
    <i r="1">
      <x v="3"/>
      <x v="265"/>
      <x v="365"/>
      <x v="188"/>
      <x v="2"/>
    </i>
    <i r="1">
      <x v="4"/>
      <x v="162"/>
      <x v="190"/>
      <x v="222"/>
      <x v="2"/>
    </i>
    <i r="1">
      <x v="12"/>
      <x v="306"/>
      <x v="606"/>
      <x v="360"/>
      <x v="2"/>
    </i>
    <i>
      <x v="53"/>
      <x/>
      <x v="135"/>
      <x v="488"/>
      <x v="281"/>
      <x v="2"/>
    </i>
    <i r="1">
      <x v="3"/>
      <x v="265"/>
      <x v="364"/>
      <x v="262"/>
      <x v="2"/>
    </i>
    <i r="1">
      <x v="4"/>
      <x v="106"/>
      <x v="540"/>
      <x v="146"/>
      <x v="2"/>
    </i>
    <i r="1">
      <x v="6"/>
      <x v="135"/>
      <x v="231"/>
      <x v="281"/>
      <x v="2"/>
    </i>
    <i r="1">
      <x v="7"/>
      <x v="106"/>
      <x v="541"/>
      <x v="146"/>
      <x v="2"/>
    </i>
    <i r="1">
      <x v="12"/>
      <x v="306"/>
      <x v="634"/>
      <x v="360"/>
      <x v="2"/>
    </i>
    <i>
      <x v="54"/>
      <x/>
      <x v="126"/>
      <x v="125"/>
      <x v="295"/>
      <x v="2"/>
    </i>
    <i r="1">
      <x v="3"/>
      <x v="265"/>
      <x v="366"/>
      <x v="262"/>
      <x v="2"/>
    </i>
    <i r="1">
      <x v="4"/>
      <x v="126"/>
      <x v="125"/>
      <x v="295"/>
      <x v="2"/>
    </i>
    <i r="1">
      <x v="12"/>
      <x v="306"/>
      <x v="635"/>
      <x v="360"/>
      <x v="2"/>
    </i>
    <i>
      <x v="55"/>
      <x/>
      <x v="116"/>
      <x v="45"/>
      <x v="82"/>
      <x v="2"/>
    </i>
    <i r="1">
      <x v="3"/>
      <x v="219"/>
      <x v="566"/>
      <x v="206"/>
      <x v="2"/>
    </i>
    <i r="1">
      <x v="4"/>
      <x v="116"/>
      <x v="46"/>
      <x v="82"/>
      <x v="2"/>
    </i>
    <i r="1">
      <x v="12"/>
      <x v="306"/>
      <x v="636"/>
      <x v="360"/>
      <x v="2"/>
    </i>
    <i>
      <x v="56"/>
      <x/>
      <x v="175"/>
      <x v="538"/>
      <x v="275"/>
      <x v="2"/>
    </i>
    <i r="1">
      <x v="3"/>
      <x v="265"/>
      <x v="367"/>
      <x v="172"/>
      <x v="2"/>
    </i>
    <i r="1">
      <x v="4"/>
      <x v="82"/>
      <x v="233"/>
      <x v="4"/>
      <x v="2"/>
    </i>
    <i r="1">
      <x v="7"/>
      <x v="82"/>
      <x v="232"/>
      <x v="4"/>
      <x v="2"/>
    </i>
    <i r="1">
      <x v="12"/>
      <x v="306"/>
      <x v="754"/>
      <x v="360"/>
      <x v="2"/>
    </i>
    <i>
      <x v="57"/>
      <x/>
      <x v="135"/>
      <x v="341"/>
      <x v="320"/>
      <x v="2"/>
    </i>
    <i r="1">
      <x v="3"/>
      <x v="37"/>
      <x v="205"/>
      <x v="114"/>
      <x v="2"/>
    </i>
    <i r="1">
      <x v="4"/>
      <x v="37"/>
      <x v="205"/>
      <x v="114"/>
      <x v="2"/>
    </i>
    <i r="1">
      <x v="7"/>
      <x v="56"/>
      <x v="28"/>
      <x v="151"/>
      <x v="2"/>
    </i>
    <i r="1">
      <x v="12"/>
      <x v="306"/>
      <x v="638"/>
      <x v="360"/>
      <x v="2"/>
    </i>
    <i>
      <x v="58"/>
      <x/>
      <x v="23"/>
      <x v="208"/>
      <x v="118"/>
      <x v="2"/>
    </i>
    <i r="1">
      <x v="3"/>
      <x v="265"/>
      <x v="368"/>
      <x v="262"/>
      <x v="2"/>
    </i>
    <i r="1">
      <x v="4"/>
      <x v="23"/>
      <x v="208"/>
      <x v="118"/>
      <x v="2"/>
    </i>
    <i r="1">
      <x v="12"/>
      <x v="306"/>
      <x v="637"/>
      <x v="360"/>
      <x v="2"/>
    </i>
    <i>
      <x v="59"/>
      <x/>
      <x v="171"/>
      <x v="211"/>
      <x v="165"/>
      <x v="2"/>
    </i>
    <i r="1">
      <x v="3"/>
      <x v="140"/>
      <x v="6"/>
      <x v="27"/>
      <x v="2"/>
    </i>
    <i r="1">
      <x v="4"/>
      <x v="140"/>
      <x v="6"/>
      <x v="27"/>
      <x v="2"/>
    </i>
    <i r="1">
      <x v="8"/>
      <x v="214"/>
      <x v="462"/>
      <x v="20"/>
      <x v="2"/>
    </i>
    <i r="1">
      <x v="12"/>
      <x v="306"/>
      <x v="639"/>
      <x v="360"/>
      <x v="2"/>
    </i>
    <i>
      <x v="60"/>
      <x/>
      <x v="124"/>
      <x v="114"/>
      <x v="221"/>
      <x v="2"/>
    </i>
    <i r="1">
      <x v="3"/>
      <x v="265"/>
      <x v="369"/>
      <x v="188"/>
      <x v="2"/>
    </i>
    <i r="1">
      <x v="4"/>
      <x v="32"/>
      <x v="76"/>
      <x v="223"/>
      <x v="2"/>
    </i>
    <i r="1">
      <x v="12"/>
      <x v="306"/>
      <x v="755"/>
      <x v="360"/>
      <x v="2"/>
    </i>
    <i>
      <x v="61"/>
      <x/>
      <x v="161"/>
      <x v="66"/>
      <x v="303"/>
      <x v="2"/>
    </i>
    <i r="1">
      <x v="3"/>
      <x v="265"/>
      <x v="374"/>
      <x v="188"/>
      <x v="2"/>
    </i>
    <i r="1">
      <x v="4"/>
      <x v="161"/>
      <x v="66"/>
      <x v="303"/>
      <x v="2"/>
    </i>
    <i r="1">
      <x v="12"/>
      <x v="306"/>
      <x v="641"/>
      <x v="360"/>
      <x v="2"/>
    </i>
    <i>
      <x v="62"/>
      <x/>
      <x v="17"/>
      <x v="133"/>
      <x v="284"/>
      <x v="2"/>
    </i>
    <i r="1">
      <x v="3"/>
      <x v="221"/>
      <x v="162"/>
      <x v="329"/>
      <x v="2"/>
    </i>
    <i r="1">
      <x v="4"/>
      <x v="86"/>
      <x v="82"/>
      <x v="98"/>
      <x v="2"/>
    </i>
    <i r="1">
      <x v="7"/>
      <x v="86"/>
      <x v="83"/>
      <x v="98"/>
      <x v="2"/>
    </i>
    <i r="1">
      <x v="12"/>
      <x v="306"/>
      <x v="756"/>
      <x v="360"/>
      <x v="2"/>
    </i>
    <i>
      <x v="63"/>
      <x/>
      <x v="230"/>
      <x v="80"/>
      <x v="156"/>
      <x v="2"/>
    </i>
    <i r="1">
      <x v="3"/>
      <x v="265"/>
      <x v="371"/>
      <x v="262"/>
      <x v="2"/>
    </i>
    <i r="1">
      <x v="4"/>
      <x v="188"/>
      <x v="31"/>
      <x v="157"/>
      <x v="2"/>
    </i>
    <i r="1">
      <x v="12"/>
      <x v="306"/>
      <x v="640"/>
      <x v="360"/>
      <x v="2"/>
    </i>
    <i>
      <x v="64"/>
      <x/>
      <x v="10"/>
      <x v="522"/>
      <x v="15"/>
      <x v="2"/>
    </i>
    <i r="1">
      <x v="3"/>
      <x v="54"/>
      <x v="240"/>
      <x v="13"/>
      <x v="2"/>
    </i>
    <i r="1">
      <x v="4"/>
      <x v="216"/>
      <x v="109"/>
      <x v="14"/>
      <x v="2"/>
    </i>
    <i r="1">
      <x v="12"/>
      <x v="306"/>
      <x v="643"/>
      <x v="360"/>
      <x v="2"/>
    </i>
    <i>
      <x v="65"/>
      <x/>
      <x v="264"/>
      <x v="65"/>
      <x v="246"/>
      <x v="2"/>
    </i>
    <i r="1">
      <x v="3"/>
      <x v="265"/>
      <x v="370"/>
      <x v="171"/>
      <x v="2"/>
    </i>
    <i r="1">
      <x v="4"/>
      <x v="202"/>
      <x v="59"/>
      <x v="135"/>
      <x v="2"/>
    </i>
    <i r="1">
      <x v="7"/>
      <x v="202"/>
      <x v="60"/>
      <x v="135"/>
      <x v="2"/>
    </i>
    <i r="1">
      <x v="12"/>
      <x v="306"/>
      <x v="644"/>
      <x v="360"/>
      <x v="2"/>
    </i>
    <i>
      <x v="66"/>
      <x/>
      <x v="124"/>
      <x v="107"/>
      <x v="221"/>
      <x v="2"/>
    </i>
    <i r="1">
      <x v="3"/>
      <x v="265"/>
      <x v="373"/>
      <x v="188"/>
      <x v="2"/>
    </i>
    <i r="1">
      <x v="4"/>
      <x v="159"/>
      <x v="203"/>
      <x v="304"/>
      <x v="2"/>
    </i>
    <i r="1">
      <x v="7"/>
      <x v="257"/>
      <x v="159"/>
      <x v="305"/>
      <x v="2"/>
    </i>
    <i r="1">
      <x v="12"/>
      <x v="306"/>
      <x v="642"/>
      <x v="360"/>
      <x v="2"/>
    </i>
    <i>
      <x v="67"/>
      <x/>
      <x v="228"/>
      <x v="180"/>
      <x v="231"/>
      <x v="2"/>
    </i>
    <i r="1">
      <x v="3"/>
      <x v="80"/>
      <x v="330"/>
      <x v="317"/>
      <x v="2"/>
    </i>
    <i r="1">
      <x v="4"/>
      <x v="80"/>
      <x v="329"/>
      <x v="317"/>
      <x v="2"/>
    </i>
    <i r="1">
      <x v="12"/>
      <x v="306"/>
      <x v="645"/>
      <x v="360"/>
      <x v="2"/>
    </i>
    <i>
      <x v="68"/>
      <x/>
      <x v="118"/>
      <x v="228"/>
      <x v="263"/>
      <x v="2"/>
    </i>
    <i r="1">
      <x v="3"/>
      <x v="265"/>
      <x v="372"/>
      <x v="202"/>
      <x v="2"/>
    </i>
    <i r="1">
      <x v="4"/>
      <x v="105"/>
      <x v="215"/>
      <x v="214"/>
      <x v="2"/>
    </i>
    <i r="1">
      <x v="7"/>
      <x v="105"/>
      <x v="216"/>
      <x v="214"/>
      <x v="2"/>
    </i>
    <i r="1">
      <x v="9"/>
      <x v="152"/>
      <x v="119"/>
      <x v="140"/>
      <x v="2"/>
    </i>
    <i r="1">
      <x v="10"/>
      <x v="152"/>
      <x v="130"/>
      <x v="140"/>
      <x v="2"/>
    </i>
    <i r="1">
      <x v="12"/>
      <x v="306"/>
      <x v="646"/>
      <x v="360"/>
      <x v="2"/>
    </i>
    <i>
      <x v="69"/>
      <x/>
      <x v="228"/>
      <x v="179"/>
      <x v="231"/>
      <x v="2"/>
    </i>
    <i r="1">
      <x v="3"/>
      <x v="132"/>
      <x v="15"/>
      <x v="316"/>
      <x v="2"/>
    </i>
    <i r="1">
      <x v="4"/>
      <x v="31"/>
      <x v="91"/>
      <x v="38"/>
      <x v="2"/>
    </i>
    <i r="1">
      <x v="12"/>
      <x v="306"/>
      <x v="647"/>
      <x v="360"/>
      <x v="2"/>
    </i>
    <i>
      <x v="70"/>
      <x/>
      <x v="170"/>
      <x v="519"/>
      <x v="158"/>
      <x v="2"/>
    </i>
    <i r="1">
      <x v="3"/>
      <x v="265"/>
      <x v="376"/>
      <x v="262"/>
      <x v="2"/>
    </i>
    <i r="1">
      <x v="4"/>
      <x v="170"/>
      <x v="519"/>
      <x v="158"/>
      <x v="2"/>
    </i>
    <i r="1">
      <x v="12"/>
      <x v="306"/>
      <x v="648"/>
      <x v="360"/>
      <x v="2"/>
    </i>
    <i>
      <x v="71"/>
      <x/>
      <x v="118"/>
      <x v="182"/>
      <x v="263"/>
      <x v="2"/>
    </i>
    <i r="1">
      <x v="3"/>
      <x v="265"/>
      <x v="434"/>
      <x v="202"/>
      <x v="2"/>
    </i>
    <i r="1">
      <x v="4"/>
      <x v="152"/>
      <x v="124"/>
      <x v="139"/>
      <x v="2"/>
    </i>
    <i r="1">
      <x v="7"/>
      <x v="186"/>
      <x v="150"/>
      <x v="143"/>
      <x v="2"/>
    </i>
    <i r="1">
      <x v="9"/>
      <x v="250"/>
      <x v="21"/>
      <x v="276"/>
      <x v="2"/>
    </i>
    <i r="1">
      <x v="10"/>
      <x v="250"/>
      <x/>
      <x v="142"/>
      <x v="2"/>
    </i>
    <i r="1">
      <x v="12"/>
      <x v="306"/>
      <x v="757"/>
      <x v="360"/>
      <x v="2"/>
    </i>
    <i>
      <x v="72"/>
      <x/>
      <x v="194"/>
      <x v="126"/>
      <x v="55"/>
      <x v="2"/>
    </i>
    <i r="1">
      <x v="3"/>
      <x v="199"/>
      <x v="460"/>
      <x v="54"/>
      <x v="2"/>
    </i>
    <i r="1">
      <x v="4"/>
      <x v="173"/>
      <x v="143"/>
      <x v="57"/>
      <x v="2"/>
    </i>
    <i r="1">
      <x v="12"/>
      <x v="306"/>
      <x v="650"/>
      <x v="360"/>
      <x v="2"/>
    </i>
    <i>
      <x v="73"/>
      <x/>
      <x v="168"/>
      <x v="517"/>
      <x v="45"/>
      <x v="2"/>
    </i>
    <i r="1">
      <x v="3"/>
      <x v="265"/>
      <x v="375"/>
      <x v="182"/>
      <x v="2"/>
    </i>
    <i r="1">
      <x v="4"/>
      <x v="45"/>
      <x v="379"/>
      <x v="43"/>
      <x v="2"/>
    </i>
    <i r="1">
      <x v="12"/>
      <x v="306"/>
      <x v="651"/>
      <x v="360"/>
      <x v="2"/>
    </i>
    <i>
      <x v="74"/>
      <x/>
      <x v="118"/>
      <x v="222"/>
      <x v="263"/>
      <x v="2"/>
    </i>
    <i r="1">
      <x v="3"/>
      <x v="265"/>
      <x v="387"/>
      <x v="202"/>
      <x v="2"/>
    </i>
    <i r="1">
      <x v="4"/>
      <x v="153"/>
      <x v="277"/>
      <x v="138"/>
      <x v="2"/>
    </i>
    <i r="1">
      <x v="12"/>
      <x v="306"/>
      <x v="652"/>
      <x v="360"/>
      <x v="2"/>
    </i>
    <i>
      <x v="75"/>
      <x/>
      <x v="135"/>
      <x v="257"/>
      <x v="281"/>
      <x v="2"/>
    </i>
    <i r="1">
      <x v="3"/>
      <x v="26"/>
      <x v="47"/>
      <x v="9"/>
      <x v="2"/>
    </i>
    <i r="1">
      <x v="4"/>
      <x v="26"/>
      <x v="47"/>
      <x v="9"/>
      <x v="2"/>
    </i>
    <i r="1">
      <x v="12"/>
      <x v="306"/>
      <x v="653"/>
      <x v="360"/>
      <x v="2"/>
    </i>
    <i>
      <x v="76"/>
      <x/>
      <x v="131"/>
      <x v="343"/>
      <x v="164"/>
      <x v="2"/>
    </i>
    <i r="1">
      <x v="3"/>
      <x v="256"/>
      <x v="33"/>
      <x v="250"/>
      <x v="2"/>
    </i>
    <i r="1">
      <x v="4"/>
      <x v="85"/>
      <x v="331"/>
      <x v="247"/>
      <x v="2"/>
    </i>
    <i r="1">
      <x v="12"/>
      <x v="306"/>
      <x v="654"/>
      <x v="360"/>
      <x v="2"/>
    </i>
    <i>
      <x v="77"/>
      <x/>
      <x v="131"/>
      <x v="344"/>
      <x v="164"/>
      <x v="2"/>
    </i>
    <i r="1">
      <x v="3"/>
      <x v="256"/>
      <x v="34"/>
      <x v="250"/>
      <x v="2"/>
    </i>
    <i r="1">
      <x v="4"/>
      <x v="38"/>
      <x v="279"/>
      <x v="249"/>
      <x v="2"/>
    </i>
    <i r="1">
      <x v="12"/>
      <x v="306"/>
      <x v="655"/>
      <x v="360"/>
      <x v="2"/>
    </i>
    <i>
      <x v="78"/>
      <x/>
      <x v="21"/>
      <x v="129"/>
      <x v="44"/>
      <x v="2"/>
    </i>
    <i r="1">
      <x v="3"/>
      <x v="265"/>
      <x v="377"/>
      <x v="285"/>
      <x v="2"/>
    </i>
    <i r="1">
      <x v="4"/>
      <x v="21"/>
      <x v="129"/>
      <x v="44"/>
      <x v="2"/>
    </i>
    <i r="1">
      <x v="12"/>
      <x v="306"/>
      <x v="656"/>
      <x v="360"/>
      <x v="2"/>
    </i>
    <i>
      <x v="79"/>
      <x/>
      <x v="183"/>
      <x v="131"/>
      <x v="326"/>
      <x/>
    </i>
    <i r="1">
      <x v="3"/>
      <x v="265"/>
      <x v="415"/>
      <x v="175"/>
      <x/>
    </i>
    <i r="1">
      <x v="4"/>
      <x v="246"/>
      <x v="160"/>
      <x v="323"/>
      <x/>
    </i>
    <i r="1">
      <x v="7"/>
      <x v="246"/>
      <x v="161"/>
      <x v="323"/>
      <x/>
    </i>
    <i r="1">
      <x v="12"/>
      <x v="306"/>
      <x v="657"/>
      <x v="360"/>
      <x/>
    </i>
    <i>
      <x v="80"/>
      <x/>
      <x v="183"/>
      <x v="521"/>
      <x v="192"/>
      <x v="2"/>
    </i>
    <i r="1">
      <x v="3"/>
      <x v="113"/>
      <x v="539"/>
      <x v="88"/>
      <x v="2"/>
    </i>
    <i r="1">
      <x v="4"/>
      <x v="307"/>
      <x v="746"/>
      <x v="361"/>
      <x v="2"/>
    </i>
    <i r="1">
      <x v="12"/>
      <x v="306"/>
      <x v="658"/>
      <x v="360"/>
      <x v="2"/>
    </i>
    <i>
      <x v="81"/>
      <x/>
      <x v="81"/>
      <x v="523"/>
      <x v="51"/>
      <x v="2"/>
    </i>
    <i r="1">
      <x v="3"/>
      <x v="81"/>
      <x v="524"/>
      <x v="51"/>
      <x v="2"/>
    </i>
    <i r="1">
      <x v="4"/>
      <x v="81"/>
      <x v="524"/>
      <x v="51"/>
      <x v="2"/>
    </i>
    <i r="1">
      <x v="12"/>
      <x v="306"/>
      <x v="659"/>
      <x v="360"/>
      <x v="2"/>
    </i>
    <i>
      <x v="82"/>
      <x/>
      <x v="68"/>
      <x v="64"/>
      <x v="292"/>
      <x v="2"/>
    </i>
    <i r="1">
      <x v="3"/>
      <x v="68"/>
      <x v="64"/>
      <x v="292"/>
      <x v="2"/>
    </i>
    <i r="1">
      <x v="4"/>
      <x v="68"/>
      <x v="64"/>
      <x v="292"/>
      <x v="2"/>
    </i>
    <i r="1">
      <x v="12"/>
      <x v="306"/>
      <x v="660"/>
      <x v="360"/>
      <x v="2"/>
    </i>
    <i>
      <x v="83"/>
      <x/>
      <x v="194"/>
      <x v="260"/>
      <x v="55"/>
      <x v="2"/>
    </i>
    <i r="1">
      <x v="3"/>
      <x v="265"/>
      <x v="380"/>
      <x v="204"/>
      <x v="2"/>
    </i>
    <i r="1">
      <x v="4"/>
      <x v="173"/>
      <x v="145"/>
      <x v="57"/>
      <x v="2"/>
    </i>
    <i r="1">
      <x v="12"/>
      <x v="306"/>
      <x v="661"/>
      <x v="360"/>
      <x v="2"/>
    </i>
    <i>
      <x v="84"/>
      <x/>
      <x v="228"/>
      <x v="181"/>
      <x v="231"/>
      <x v="2"/>
    </i>
    <i r="1">
      <x v="3"/>
      <x v="265"/>
      <x v="378"/>
      <x v="199"/>
      <x v="2"/>
    </i>
    <i r="1">
      <x v="4"/>
      <x v="240"/>
      <x v="270"/>
      <x v="52"/>
      <x v="2"/>
    </i>
    <i r="1">
      <x v="12"/>
      <x v="306"/>
      <x v="662"/>
      <x v="360"/>
      <x v="2"/>
    </i>
    <i>
      <x v="85"/>
      <x/>
      <x v="228"/>
      <x v="181"/>
      <x v="231"/>
      <x v="2"/>
    </i>
    <i r="1">
      <x v="3"/>
      <x v="84"/>
      <x v="389"/>
      <x v="288"/>
      <x v="2"/>
    </i>
    <i r="1">
      <x v="4"/>
      <x v="84"/>
      <x v="389"/>
      <x v="288"/>
      <x v="2"/>
    </i>
    <i r="1">
      <x v="12"/>
      <x v="306"/>
      <x v="758"/>
      <x v="360"/>
      <x v="2"/>
    </i>
    <i>
      <x v="86"/>
      <x/>
      <x v="266"/>
      <x v="514"/>
      <x v="180"/>
      <x v="2"/>
    </i>
    <i r="1">
      <x v="3"/>
      <x v="137"/>
      <x v="492"/>
      <x v="116"/>
      <x v="2"/>
    </i>
    <i r="1">
      <x v="4"/>
      <x v="137"/>
      <x v="492"/>
      <x v="116"/>
      <x v="2"/>
    </i>
    <i r="1">
      <x v="7"/>
      <x v="137"/>
      <x v="295"/>
      <x v="116"/>
      <x v="2"/>
    </i>
    <i r="1">
      <x v="12"/>
      <x v="306"/>
      <x v="664"/>
      <x v="360"/>
      <x v="2"/>
    </i>
    <i>
      <x v="87"/>
      <x/>
      <x v="266"/>
      <x v="515"/>
      <x v="180"/>
      <x v="2"/>
    </i>
    <i r="1">
      <x v="3"/>
      <x v="265"/>
      <x v="394"/>
      <x v="285"/>
      <x v="2"/>
    </i>
    <i r="1">
      <x v="4"/>
      <x v="50"/>
      <x v="102"/>
      <x v="115"/>
      <x v="2"/>
    </i>
    <i r="1">
      <x v="12"/>
      <x v="306"/>
      <x v="665"/>
      <x v="360"/>
      <x v="2"/>
    </i>
    <i>
      <x v="88"/>
      <x/>
      <x v="194"/>
      <x v="260"/>
      <x v="55"/>
      <x v="2"/>
    </i>
    <i r="1">
      <x v="3"/>
      <x v="265"/>
      <x v="381"/>
      <x v="204"/>
      <x v="2"/>
    </i>
    <i r="1">
      <x v="4"/>
      <x v="173"/>
      <x v="144"/>
      <x v="57"/>
      <x v="2"/>
    </i>
    <i r="1">
      <x v="12"/>
      <x v="306"/>
      <x v="666"/>
      <x v="360"/>
      <x v="2"/>
    </i>
    <i>
      <x v="89"/>
      <x/>
      <x v="266"/>
      <x v="513"/>
      <x v="180"/>
      <x v="2"/>
    </i>
    <i r="1">
      <x v="3"/>
      <x v="265"/>
      <x v="383"/>
      <x v="285"/>
      <x v="2"/>
    </i>
    <i r="1">
      <x v="4"/>
      <x v="76"/>
      <x v="9"/>
      <x v="117"/>
      <x v="2"/>
    </i>
    <i r="1">
      <x v="12"/>
      <x v="306"/>
      <x v="649"/>
      <x v="360"/>
      <x v="2"/>
    </i>
    <i>
      <x v="90"/>
      <x/>
      <x v="266"/>
      <x v="511"/>
      <x v="180"/>
      <x v="2"/>
    </i>
    <i r="1">
      <x v="3"/>
      <x v="214"/>
      <x v="473"/>
      <x v="318"/>
      <x v="2"/>
    </i>
    <i r="1">
      <x v="4"/>
      <x v="220"/>
      <x v="280"/>
      <x v="107"/>
      <x v="2"/>
    </i>
    <i r="1">
      <x v="6"/>
      <x v="266"/>
      <x v="512"/>
      <x v="180"/>
      <x v="2"/>
    </i>
    <i r="1">
      <x v="12"/>
      <x v="306"/>
      <x v="667"/>
      <x v="360"/>
      <x v="2"/>
    </i>
    <i>
      <x v="91"/>
      <x/>
      <x v="135"/>
      <x v="531"/>
      <x v="281"/>
      <x v="2"/>
    </i>
    <i r="1">
      <x v="3"/>
      <x v="165"/>
      <x v="292"/>
      <x v="8"/>
      <x v="2"/>
    </i>
    <i r="1">
      <x v="4"/>
      <x v="165"/>
      <x v="291"/>
      <x v="8"/>
      <x v="2"/>
    </i>
    <i r="1">
      <x v="12"/>
      <x v="306"/>
      <x v="759"/>
      <x v="360"/>
      <x v="2"/>
    </i>
    <i>
      <x v="92"/>
      <x/>
      <x v="154"/>
      <x v="106"/>
      <x v="23"/>
      <x v="2"/>
    </i>
    <i r="1">
      <x v="3"/>
      <x v="265"/>
      <x v="384"/>
      <x v="31"/>
      <x v="2"/>
    </i>
    <i r="1">
      <x v="4"/>
      <x v="154"/>
      <x v="106"/>
      <x v="23"/>
      <x v="2"/>
    </i>
    <i r="1">
      <x v="12"/>
      <x v="306"/>
      <x v="669"/>
      <x v="360"/>
      <x v="2"/>
    </i>
    <i>
      <x v="93"/>
      <x/>
      <x v="135"/>
      <x v="210"/>
      <x v="281"/>
      <x v="2"/>
    </i>
    <i r="1">
      <x v="3"/>
      <x v="93"/>
      <x v="298"/>
      <x v="299"/>
      <x v="2"/>
    </i>
    <i r="1">
      <x v="4"/>
      <x v="93"/>
      <x v="298"/>
      <x v="299"/>
      <x v="2"/>
    </i>
    <i r="1">
      <x v="12"/>
      <x v="306"/>
      <x v="760"/>
      <x v="360"/>
      <x v="2"/>
    </i>
    <i>
      <x v="94"/>
      <x/>
      <x v="135"/>
      <x v="477"/>
      <x v="281"/>
      <x v="2"/>
    </i>
    <i r="1">
      <x v="3"/>
      <x v="127"/>
      <x v="236"/>
      <x v="120"/>
      <x v="2"/>
    </i>
    <i r="1">
      <x v="4"/>
      <x v="46"/>
      <x v="26"/>
      <x v="124"/>
      <x v="2"/>
    </i>
    <i r="1">
      <x v="7"/>
      <x v="46"/>
      <x v="27"/>
      <x v="124"/>
      <x v="2"/>
    </i>
    <i r="1">
      <x v="12"/>
      <x v="306"/>
      <x v="671"/>
      <x v="360"/>
      <x v="2"/>
    </i>
    <i>
      <x v="95"/>
      <x/>
      <x v="135"/>
      <x v="558"/>
      <x v="281"/>
      <x v="2"/>
    </i>
    <i r="1">
      <x v="3"/>
      <x v="217"/>
      <x v="8"/>
      <x v="155"/>
      <x v="2"/>
    </i>
    <i r="1">
      <x v="4"/>
      <x v="252"/>
      <x v="338"/>
      <x v="123"/>
      <x v="2"/>
    </i>
    <i r="1">
      <x v="12"/>
      <x v="306"/>
      <x v="672"/>
      <x v="360"/>
      <x v="2"/>
    </i>
    <i>
      <x v="96"/>
      <x/>
      <x v="120"/>
      <x v="165"/>
      <x v="191"/>
      <x v="2"/>
    </i>
    <i r="1">
      <x v="3"/>
      <x v="12"/>
      <x v="5"/>
      <x v="228"/>
      <x v="2"/>
    </i>
    <i r="1">
      <x v="4"/>
      <x v="35"/>
      <x v="13"/>
      <x v="229"/>
      <x v="2"/>
    </i>
    <i r="1">
      <x v="12"/>
      <x v="306"/>
      <x v="761"/>
      <x v="360"/>
      <x v="2"/>
    </i>
    <i>
      <x v="97"/>
      <x/>
      <x v="157"/>
      <x v="61"/>
      <x v="179"/>
      <x v="2"/>
    </i>
    <i r="1">
      <x v="3"/>
      <x v="217"/>
      <x v="244"/>
      <x v="1"/>
      <x v="2"/>
    </i>
    <i r="1">
      <x v="4"/>
      <x v="101"/>
      <x v="268"/>
      <x v="159"/>
      <x v="2"/>
    </i>
    <i r="1">
      <x v="12"/>
      <x v="306"/>
      <x v="674"/>
      <x v="360"/>
      <x v="2"/>
    </i>
    <i>
      <x v="98"/>
      <x/>
      <x v="120"/>
      <x v="172"/>
      <x v="196"/>
      <x v="2"/>
    </i>
    <i r="1">
      <x v="3"/>
      <x v="218"/>
      <x v="116"/>
      <x v="200"/>
      <x v="2"/>
    </i>
    <i r="1">
      <x v="4"/>
      <x v="190"/>
      <x v="183"/>
      <x v="253"/>
      <x v="2"/>
    </i>
    <i r="1">
      <x v="6"/>
      <x v="120"/>
      <x v="173"/>
      <x v="196"/>
      <x v="2"/>
    </i>
    <i r="1">
      <x v="7"/>
      <x v="226"/>
      <x v="484"/>
      <x v="252"/>
      <x v="2"/>
    </i>
    <i r="1">
      <x v="12"/>
      <x v="306"/>
      <x v="675"/>
      <x v="360"/>
      <x v="2"/>
    </i>
    <i>
      <x v="99"/>
      <x/>
      <x v="163"/>
      <x v="485"/>
      <x v="178"/>
      <x v="2"/>
    </i>
    <i r="1">
      <x v="3"/>
      <x v="218"/>
      <x v="115"/>
      <x v="200"/>
      <x v="2"/>
    </i>
    <i r="1">
      <x v="4"/>
      <x v="215"/>
      <x v="108"/>
      <x v="254"/>
      <x v="2"/>
    </i>
    <i r="1">
      <x v="12"/>
      <x v="306"/>
      <x v="676"/>
      <x v="360"/>
      <x v="2"/>
    </i>
    <i>
      <x v="100"/>
      <x/>
      <x v="135"/>
      <x v="534"/>
      <x v="281"/>
      <x v="1"/>
    </i>
    <i r="1">
      <x v="3"/>
      <x v="214"/>
      <x v="471"/>
      <x v="302"/>
      <x v="1"/>
    </i>
    <i r="1">
      <x v="4"/>
      <x v="90"/>
      <x v="288"/>
      <x v="298"/>
      <x v="1"/>
    </i>
    <i r="1">
      <x v="6"/>
      <x v="135"/>
      <x v="535"/>
      <x v="281"/>
      <x v="1"/>
    </i>
    <i r="1">
      <x v="12"/>
      <x v="306"/>
      <x v="762"/>
      <x v="360"/>
      <x v="1"/>
    </i>
    <i>
      <x v="101"/>
      <x/>
      <x v="197"/>
      <x v="92"/>
      <x v="240"/>
      <x v="2"/>
    </i>
    <i r="1">
      <x v="3"/>
      <x v="254"/>
      <x v="287"/>
      <x v="237"/>
      <x v="2"/>
    </i>
    <i r="1">
      <x v="4"/>
      <x v="16"/>
      <x v="55"/>
      <x v="245"/>
      <x v="2"/>
    </i>
    <i r="1">
      <x v="12"/>
      <x v="306"/>
      <x v="677"/>
      <x v="360"/>
      <x v="2"/>
    </i>
    <i>
      <x v="102"/>
      <x/>
      <x v="135"/>
      <x v="435"/>
      <x v="281"/>
      <x v="2"/>
    </i>
    <i r="1">
      <x v="3"/>
      <x v="217"/>
      <x v="244"/>
      <x v="155"/>
      <x v="2"/>
    </i>
    <i r="1">
      <x v="4"/>
      <x v="207"/>
      <x v="62"/>
      <x v="122"/>
      <x v="2"/>
    </i>
    <i r="1">
      <x v="12"/>
      <x v="306"/>
      <x v="673"/>
      <x v="360"/>
      <x v="2"/>
    </i>
    <i>
      <x v="103"/>
      <x/>
      <x v="120"/>
      <x v="174"/>
      <x v="272"/>
      <x v="2"/>
    </i>
    <i r="1">
      <x v="3"/>
      <x v="265"/>
      <x v="388"/>
      <x v="171"/>
      <x v="2"/>
    </i>
    <i r="1">
      <x v="4"/>
      <x v="202"/>
      <x v="243"/>
      <x v="135"/>
      <x v="2"/>
    </i>
    <i r="1">
      <x v="12"/>
      <x v="306"/>
      <x v="663"/>
      <x v="360"/>
      <x v="2"/>
    </i>
    <i>
      <x v="104"/>
      <x/>
      <x v="131"/>
      <x v="504"/>
      <x v="177"/>
      <x v="2"/>
    </i>
    <i r="1">
      <x v="3"/>
      <x v="265"/>
      <x v="386"/>
      <x v="291"/>
      <x v="2"/>
    </i>
    <i r="1">
      <x v="4"/>
      <x v="235"/>
      <x v="527"/>
      <x v="290"/>
      <x v="2"/>
    </i>
    <i r="1">
      <x v="12"/>
      <x v="306"/>
      <x v="679"/>
      <x v="360"/>
      <x v="2"/>
    </i>
    <i>
      <x v="105"/>
      <x/>
      <x v="131"/>
      <x v="346"/>
      <x v="164"/>
      <x v="2"/>
    </i>
    <i r="1">
      <x v="3"/>
      <x v="265"/>
      <x v="385"/>
      <x v="172"/>
      <x v="2"/>
    </i>
    <i r="1">
      <x v="4"/>
      <x v="122"/>
      <x v="501"/>
      <x v="248"/>
      <x v="2"/>
    </i>
    <i r="1">
      <x v="12"/>
      <x v="306"/>
      <x v="680"/>
      <x v="360"/>
      <x v="2"/>
    </i>
    <i>
      <x v="106"/>
      <x/>
      <x v="135"/>
      <x v="293"/>
      <x v="281"/>
      <x v="2"/>
    </i>
    <i r="1">
      <x v="3"/>
      <x v="217"/>
      <x v="244"/>
      <x v="155"/>
      <x v="2"/>
    </i>
    <i r="1">
      <x v="4"/>
      <x v="56"/>
      <x v="30"/>
      <x v="151"/>
      <x v="2"/>
    </i>
    <i r="1">
      <x v="6"/>
      <x v="135"/>
      <x v="289"/>
      <x v="281"/>
      <x v="2"/>
    </i>
    <i r="1">
      <x v="12"/>
      <x v="306"/>
      <x v="670"/>
      <x v="360"/>
      <x v="2"/>
    </i>
    <i>
      <x v="107"/>
      <x/>
      <x v="237"/>
      <x v="58"/>
      <x v="21"/>
      <x v="2"/>
    </i>
    <i r="1">
      <x v="3"/>
      <x v="265"/>
      <x v="433"/>
      <x v="186"/>
      <x v="2"/>
    </i>
    <i r="1">
      <x v="4"/>
      <x v="237"/>
      <x v="57"/>
      <x v="21"/>
      <x v="2"/>
    </i>
    <i r="1">
      <x v="12"/>
      <x v="306"/>
      <x v="763"/>
      <x v="360"/>
      <x v="2"/>
    </i>
    <i>
      <x v="108"/>
      <x/>
      <x v="5"/>
      <x v="259"/>
      <x v="282"/>
      <x v="2"/>
    </i>
    <i r="1">
      <x v="3"/>
      <x v="136"/>
      <x v="565"/>
      <x v="73"/>
      <x v="2"/>
    </i>
    <i r="1">
      <x v="4"/>
      <x v="4"/>
      <x v="479"/>
      <x v="362"/>
      <x v="2"/>
    </i>
    <i r="1">
      <x v="7"/>
      <x v="4"/>
      <x v="480"/>
      <x v="362"/>
      <x v="2"/>
    </i>
    <i r="1">
      <x v="12"/>
      <x v="306"/>
      <x v="682"/>
      <x v="360"/>
      <x v="2"/>
    </i>
    <i>
      <x v="109"/>
      <x/>
      <x v="118"/>
      <x v="217"/>
      <x v="263"/>
      <x v="2"/>
    </i>
    <i r="1">
      <x v="3"/>
      <x v="265"/>
      <x v="391"/>
      <x v="201"/>
      <x v="2"/>
    </i>
    <i r="1">
      <x v="4"/>
      <x v="249"/>
      <x v="197"/>
      <x v="215"/>
      <x v="2"/>
    </i>
    <i r="1">
      <x v="12"/>
      <x v="306"/>
      <x v="683"/>
      <x v="360"/>
      <x v="2"/>
    </i>
    <i>
      <x v="110"/>
      <x/>
      <x v="135"/>
      <x v="303"/>
      <x v="281"/>
      <x v="2"/>
    </i>
    <i r="1">
      <x v="3"/>
      <x v="30"/>
      <x v="525"/>
      <x v="5"/>
      <x v="2"/>
    </i>
    <i r="1">
      <x v="4"/>
      <x v="30"/>
      <x v="525"/>
      <x v="5"/>
      <x v="2"/>
    </i>
    <i r="1">
      <x v="12"/>
      <x v="306"/>
      <x v="668"/>
      <x v="360"/>
      <x v="2"/>
    </i>
    <i>
      <x v="111"/>
      <x/>
      <x v="224"/>
      <x v="199"/>
      <x v="26"/>
      <x v="2"/>
    </i>
    <i r="1">
      <x v="3"/>
      <x v="225"/>
      <x v="358"/>
      <x v="25"/>
      <x v="2"/>
    </i>
    <i r="1">
      <x v="4"/>
      <x v="225"/>
      <x v="358"/>
      <x v="25"/>
      <x v="2"/>
    </i>
    <i r="1">
      <x v="12"/>
      <x v="306"/>
      <x v="764"/>
      <x v="360"/>
      <x v="2"/>
    </i>
    <i>
      <x v="112"/>
      <x/>
      <x v="205"/>
      <x v="98"/>
      <x v="34"/>
      <x v="2"/>
    </i>
    <i r="1">
      <x v="3"/>
      <x v="150"/>
      <x v="224"/>
      <x v="35"/>
      <x v="2"/>
    </i>
    <i r="1">
      <x v="4"/>
      <x v="150"/>
      <x v="223"/>
      <x v="35"/>
      <x v="2"/>
    </i>
    <i r="1">
      <x v="12"/>
      <x v="306"/>
      <x v="765"/>
      <x v="360"/>
      <x v="2"/>
    </i>
    <i>
      <x v="113"/>
      <x/>
      <x v="200"/>
      <x v="94"/>
      <x v="136"/>
      <x v="2"/>
    </i>
    <i r="1">
      <x v="3"/>
      <x v="200"/>
      <x v="94"/>
      <x v="136"/>
      <x v="2"/>
    </i>
    <i r="1">
      <x v="4"/>
      <x v="200"/>
      <x v="94"/>
      <x v="136"/>
      <x v="2"/>
    </i>
    <i r="1">
      <x v="12"/>
      <x v="306"/>
      <x v="766"/>
      <x v="360"/>
      <x v="2"/>
    </i>
    <i>
      <x v="114"/>
      <x/>
      <x v="123"/>
      <x v="88"/>
      <x v="273"/>
      <x v="2"/>
    </i>
    <i r="1">
      <x v="3"/>
      <x v="62"/>
      <x v="345"/>
      <x v="81"/>
      <x v="2"/>
    </i>
    <i r="1">
      <x v="4"/>
      <x v="61"/>
      <x v="178"/>
      <x v="81"/>
      <x v="2"/>
    </i>
    <i r="1">
      <x v="6"/>
      <x v="123"/>
      <x v="89"/>
      <x v="273"/>
      <x v="2"/>
    </i>
    <i r="1">
      <x v="12"/>
      <x v="306"/>
      <x v="688"/>
      <x v="360"/>
      <x v="2"/>
    </i>
    <i>
      <x v="115"/>
      <x/>
      <x v="174"/>
      <x v="503"/>
      <x v="174"/>
      <x v="2"/>
    </i>
    <i r="1">
      <x v="3"/>
      <x v="265"/>
      <x v="396"/>
      <x v="204"/>
      <x v="2"/>
    </i>
    <i r="1">
      <x v="4"/>
      <x v="104"/>
      <x v="562"/>
      <x v="86"/>
      <x v="2"/>
    </i>
    <i r="1">
      <x v="12"/>
      <x v="306"/>
      <x v="686"/>
      <x v="360"/>
      <x v="2"/>
    </i>
    <i>
      <x v="116"/>
      <x/>
      <x v="195"/>
      <x v="95"/>
      <x v="181"/>
      <x v="2"/>
    </i>
    <i r="1">
      <x v="3"/>
      <x v="265"/>
      <x v="403"/>
      <x v="186"/>
      <x v="2"/>
    </i>
    <i r="1">
      <x v="4"/>
      <x v="233"/>
      <x v="363"/>
      <x v="80"/>
      <x v="2"/>
    </i>
    <i r="1">
      <x v="12"/>
      <x v="306"/>
      <x v="690"/>
      <x v="360"/>
      <x v="2"/>
    </i>
    <i>
      <x v="117"/>
      <x/>
      <x v="118"/>
      <x v="230"/>
      <x v="263"/>
      <x v="2"/>
    </i>
    <i r="1">
      <x v="3"/>
      <x v="265"/>
      <x v="395"/>
      <x v="184"/>
      <x v="2"/>
    </i>
    <i r="1">
      <x v="4"/>
      <x v="94"/>
      <x v="351"/>
      <x v="89"/>
      <x v="2"/>
    </i>
    <i r="1">
      <x v="12"/>
      <x v="306"/>
      <x v="767"/>
      <x v="360"/>
      <x v="2"/>
    </i>
    <i>
      <x v="118"/>
      <x/>
      <x v="7"/>
      <x v="348"/>
      <x v="72"/>
      <x v="2"/>
    </i>
    <i r="1">
      <x v="3"/>
      <x v="27"/>
      <x v="18"/>
      <x v="71"/>
      <x v="2"/>
    </i>
    <i r="1">
      <x v="4"/>
      <x v="7"/>
      <x v="348"/>
      <x v="72"/>
      <x v="2"/>
    </i>
    <i r="1">
      <x v="12"/>
      <x v="306"/>
      <x v="768"/>
      <x v="360"/>
      <x v="2"/>
    </i>
    <i>
      <x v="119"/>
      <x/>
      <x v="192"/>
      <x v="132"/>
      <x v="324"/>
      <x v="2"/>
    </i>
    <i r="1">
      <x v="3"/>
      <x v="73"/>
      <x v="795"/>
      <x v="325"/>
      <x v="2"/>
    </i>
    <i r="1">
      <x v="4"/>
      <x v="73"/>
      <x v="10"/>
      <x v="325"/>
      <x v="2"/>
    </i>
    <i r="1">
      <x v="12"/>
      <x v="306"/>
      <x v="769"/>
      <x v="360"/>
      <x v="2"/>
    </i>
    <i>
      <x v="120"/>
      <x/>
      <x v="197"/>
      <x v="93"/>
      <x v="126"/>
      <x v="2"/>
    </i>
    <i r="1">
      <x v="3"/>
      <x v="265"/>
      <x v="425"/>
      <x v="262"/>
      <x v="2"/>
    </i>
    <i r="1">
      <x v="4"/>
      <x v="149"/>
      <x v="17"/>
      <x v="239"/>
      <x v="2"/>
    </i>
    <i r="1">
      <x v="12"/>
      <x v="306"/>
      <x v="693"/>
      <x v="360"/>
      <x v="2"/>
    </i>
    <i>
      <x v="121"/>
      <x/>
      <x v="164"/>
      <x v="81"/>
      <x v="315"/>
      <x v="2"/>
    </i>
    <i r="1">
      <x v="3"/>
      <x v="164"/>
      <x v="81"/>
      <x v="315"/>
      <x v="2"/>
    </i>
    <i r="1">
      <x v="4"/>
      <x v="164"/>
      <x v="81"/>
      <x v="315"/>
      <x v="2"/>
    </i>
    <i r="1">
      <x v="12"/>
      <x v="306"/>
      <x v="770"/>
      <x v="360"/>
      <x v="2"/>
    </i>
    <i>
      <x v="122"/>
      <x/>
      <x v="227"/>
      <x v="340"/>
      <x v="314"/>
      <x v="2"/>
    </i>
    <i r="1">
      <x v="3"/>
      <x v="265"/>
      <x v="400"/>
      <x v="106"/>
      <x v="2"/>
    </i>
    <i r="1">
      <x v="4"/>
      <x v="227"/>
      <x v="340"/>
      <x v="314"/>
      <x v="2"/>
    </i>
    <i r="1">
      <x v="12"/>
      <x v="306"/>
      <x v="694"/>
      <x v="360"/>
      <x v="2"/>
    </i>
    <i>
      <x v="123"/>
      <x/>
      <x v="258"/>
      <x v="226"/>
      <x v="99"/>
      <x v="2"/>
    </i>
    <i r="1">
      <x v="3"/>
      <x v="134"/>
      <x v="566"/>
      <x v="100"/>
      <x v="2"/>
    </i>
    <i r="1">
      <x v="4"/>
      <x v="258"/>
      <x v="225"/>
      <x v="99"/>
      <x v="2"/>
    </i>
    <i r="1">
      <x v="12"/>
      <x v="306"/>
      <x v="696"/>
      <x v="360"/>
      <x v="2"/>
    </i>
    <i>
      <x v="124"/>
      <x/>
      <x v="228"/>
      <x v="181"/>
      <x v="231"/>
      <x v="2"/>
    </i>
    <i r="1">
      <x v="3"/>
      <x v="189"/>
      <x v="313"/>
      <x v="225"/>
      <x v="2"/>
    </i>
    <i r="1">
      <x v="4"/>
      <x v="189"/>
      <x v="310"/>
      <x v="226"/>
      <x v="2"/>
    </i>
    <i r="1">
      <x v="12"/>
      <x v="306"/>
      <x v="678"/>
      <x v="360"/>
      <x v="2"/>
    </i>
    <i>
      <x v="125"/>
      <x/>
      <x v="118"/>
      <x v="209"/>
      <x v="263"/>
      <x v="2"/>
    </i>
    <i r="1">
      <x v="3"/>
      <x v="265"/>
      <x v="410"/>
      <x v="184"/>
      <x v="2"/>
    </i>
    <i r="1">
      <x v="4"/>
      <x v="1"/>
      <x v="283"/>
      <x v="74"/>
      <x v="2"/>
    </i>
    <i r="1">
      <x v="12"/>
      <x v="306"/>
      <x v="685"/>
      <x v="360"/>
      <x v="2"/>
    </i>
    <i>
      <x v="126"/>
      <x/>
      <x v="229"/>
      <x v="347"/>
      <x v="126"/>
      <x v="2"/>
    </i>
    <i r="1">
      <x v="3"/>
      <x v="265"/>
      <x v="393"/>
      <x v="185"/>
      <x v="2"/>
    </i>
    <i r="1">
      <x v="4"/>
      <x v="262"/>
      <x v="266"/>
      <x v="90"/>
      <x v="2"/>
    </i>
    <i r="1">
      <x v="7"/>
      <x v="262"/>
      <x v="267"/>
      <x v="90"/>
      <x v="2"/>
    </i>
    <i r="1">
      <x v="12"/>
      <x v="306"/>
      <x v="681"/>
      <x v="360"/>
      <x v="2"/>
    </i>
    <i>
      <x v="127"/>
      <x/>
      <x v="135"/>
      <x v="316"/>
      <x v="281"/>
      <x v="2"/>
    </i>
    <i r="1">
      <x v="3"/>
      <x v="265"/>
      <x v="390"/>
      <x v="262"/>
      <x v="2"/>
    </i>
    <i r="1">
      <x v="4"/>
      <x v="97"/>
      <x v="191"/>
      <x v="6"/>
      <x v="2"/>
    </i>
    <i r="1">
      <x v="6"/>
      <x v="135"/>
      <x v="334"/>
      <x v="281"/>
      <x v="2"/>
    </i>
    <i r="1">
      <x v="7"/>
      <x v="97"/>
      <x v="335"/>
      <x v="6"/>
      <x v="2"/>
    </i>
    <i r="1">
      <x v="12"/>
      <x v="306"/>
      <x v="684"/>
      <x v="360"/>
      <x v="2"/>
    </i>
    <i>
      <x v="128"/>
      <x/>
      <x v="120"/>
      <x v="175"/>
      <x v="196"/>
      <x v="2"/>
    </i>
    <i r="1">
      <x v="3"/>
      <x v="218"/>
      <x v="117"/>
      <x v="200"/>
      <x v="2"/>
    </i>
    <i r="1">
      <x v="4"/>
      <x v="190"/>
      <x v="104"/>
      <x v="253"/>
      <x v="2"/>
    </i>
    <i r="1">
      <x v="6"/>
      <x v="120"/>
      <x v="176"/>
      <x v="196"/>
      <x v="2"/>
    </i>
    <i r="1">
      <x v="7"/>
      <x v="226"/>
      <x v="556"/>
      <x v="252"/>
      <x v="2"/>
    </i>
    <i r="1">
      <x v="12"/>
      <x v="306"/>
      <x v="697"/>
      <x v="360"/>
      <x v="2"/>
    </i>
    <i>
      <x v="129"/>
      <x/>
      <x/>
      <x v="499"/>
      <x v="279"/>
      <x v="2"/>
    </i>
    <i r="1">
      <x v="3"/>
      <x v="265"/>
      <x v="408"/>
      <x v="172"/>
      <x v="2"/>
    </i>
    <i r="1">
      <x v="4"/>
      <x v="177"/>
      <x v="250"/>
      <x v="12"/>
      <x v="2"/>
    </i>
    <i r="1">
      <x v="12"/>
      <x v="306"/>
      <x v="691"/>
      <x v="360"/>
      <x v="2"/>
    </i>
    <i>
      <x v="130"/>
      <x/>
      <x v="194"/>
      <x v="260"/>
      <x v="55"/>
      <x v="2"/>
    </i>
    <i r="1">
      <x v="3"/>
      <x v="265"/>
      <x v="392"/>
      <x v="204"/>
      <x v="2"/>
    </i>
    <i r="1">
      <x v="4"/>
      <x v="173"/>
      <x v="146"/>
      <x v="56"/>
      <x v="2"/>
    </i>
    <i r="1">
      <x v="12"/>
      <x v="306"/>
      <x v="698"/>
      <x v="360"/>
      <x v="2"/>
    </i>
    <i>
      <x v="131"/>
      <x/>
      <x v="3"/>
      <x v="290"/>
      <x v="274"/>
      <x v="2"/>
    </i>
    <i r="1">
      <x v="3"/>
      <x v="265"/>
      <x v="397"/>
      <x v="197"/>
      <x v="2"/>
    </i>
    <i r="1">
      <x v="4"/>
      <x v="65"/>
      <x v="50"/>
      <x v="108"/>
      <x v="2"/>
    </i>
    <i r="1">
      <x v="12"/>
      <x v="306"/>
      <x v="699"/>
      <x v="360"/>
      <x v="2"/>
    </i>
    <i>
      <x v="132"/>
      <x/>
      <x v="120"/>
      <x v="177"/>
      <x v="191"/>
      <x v="2"/>
    </i>
    <i r="1">
      <x v="3"/>
      <x v="265"/>
      <x v="398"/>
      <x v="257"/>
      <x v="2"/>
    </i>
    <i r="1">
      <x v="4"/>
      <x v="14"/>
      <x v="509"/>
      <x v="256"/>
      <x v="2"/>
    </i>
    <i r="1">
      <x v="7"/>
      <x v="14"/>
      <x v="510"/>
      <x v="256"/>
      <x v="2"/>
    </i>
    <i r="1">
      <x v="12"/>
      <x v="306"/>
      <x v="687"/>
      <x v="360"/>
      <x v="2"/>
    </i>
    <i>
      <x v="133"/>
      <x/>
      <x v="2"/>
      <x v="122"/>
      <x v="170"/>
      <x v="2"/>
    </i>
    <i r="1">
      <x v="3"/>
      <x v="214"/>
      <x v="472"/>
      <x v="92"/>
      <x v="2"/>
    </i>
    <i r="1">
      <x v="4"/>
      <x v="119"/>
      <x v="11"/>
      <x v="93"/>
      <x v="2"/>
    </i>
    <i r="1">
      <x v="12"/>
      <x v="306"/>
      <x v="700"/>
      <x v="360"/>
      <x v="2"/>
    </i>
    <i>
      <x v="134"/>
      <x/>
      <x v="17"/>
      <x v="112"/>
      <x v="284"/>
      <x v="2"/>
    </i>
    <i r="1">
      <x v="3"/>
      <x v="265"/>
      <x v="409"/>
      <x v="204"/>
      <x v="2"/>
    </i>
    <i r="1">
      <x v="4"/>
      <x v="173"/>
      <x v="147"/>
      <x v="58"/>
      <x v="2"/>
    </i>
    <i r="1">
      <x v="6"/>
      <x v="194"/>
      <x v="260"/>
      <x v="55"/>
      <x v="2"/>
    </i>
    <i r="1">
      <x v="12"/>
      <x v="306"/>
      <x v="701"/>
      <x v="360"/>
      <x v="2"/>
    </i>
    <i>
      <x v="135"/>
      <x/>
      <x v="193"/>
      <x v="312"/>
      <x v="64"/>
      <x v="2"/>
    </i>
    <i r="1">
      <x v="3"/>
      <x v="77"/>
      <x v="286"/>
      <x v="65"/>
      <x v="2"/>
    </i>
    <i r="1">
      <x v="4"/>
      <x v="77"/>
      <x v="286"/>
      <x v="65"/>
      <x v="2"/>
    </i>
    <i r="1">
      <x v="6"/>
      <x v="193"/>
      <x v="311"/>
      <x v="64"/>
      <x v="2"/>
    </i>
    <i r="1">
      <x v="12"/>
      <x v="306"/>
      <x v="702"/>
      <x v="360"/>
      <x v="2"/>
    </i>
    <i>
      <x v="136"/>
      <x/>
      <x v="184"/>
      <x v="155"/>
      <x v="271"/>
      <x v="2"/>
    </i>
    <i r="1">
      <x v="3"/>
      <x v="92"/>
      <x v="234"/>
      <x v="322"/>
      <x v="2"/>
    </i>
    <i r="1">
      <x v="4"/>
      <x v="91"/>
      <x v="234"/>
      <x v="42"/>
      <x v="2"/>
    </i>
    <i r="1">
      <x v="12"/>
      <x v="306"/>
      <x v="771"/>
      <x v="360"/>
      <x v="2"/>
    </i>
    <i>
      <x v="137"/>
      <x/>
      <x v="19"/>
      <x v="212"/>
      <x v="36"/>
      <x v="2"/>
    </i>
    <i r="1">
      <x v="3"/>
      <x v="265"/>
      <x v="401"/>
      <x v="67"/>
      <x v="2"/>
    </i>
    <i r="1">
      <x v="4"/>
      <x v="19"/>
      <x v="213"/>
      <x v="36"/>
      <x v="2"/>
    </i>
    <i r="1">
      <x v="12"/>
      <x v="306"/>
      <x v="704"/>
      <x v="360"/>
      <x v="2"/>
    </i>
    <i>
      <x v="138"/>
      <x/>
      <x v="9"/>
      <x v="77"/>
      <x v="83"/>
      <x v="2"/>
    </i>
    <i r="1">
      <x v="3"/>
      <x v="265"/>
      <x v="399"/>
      <x v="285"/>
      <x v="2"/>
    </i>
    <i r="1">
      <x v="4"/>
      <x v="9"/>
      <x v="77"/>
      <x v="83"/>
      <x v="2"/>
    </i>
    <i r="1">
      <x v="12"/>
      <x v="306"/>
      <x v="695"/>
      <x v="360"/>
      <x v="2"/>
    </i>
    <i>
      <x v="139"/>
      <x/>
      <x v="128"/>
      <x v="25"/>
      <x v="7"/>
      <x v="2"/>
    </i>
    <i r="1">
      <x v="3"/>
      <x v="128"/>
      <x v="25"/>
      <x v="7"/>
      <x v="2"/>
    </i>
    <i r="1">
      <x v="4"/>
      <x v="128"/>
      <x v="25"/>
      <x v="7"/>
      <x v="2"/>
    </i>
    <i r="1">
      <x v="12"/>
      <x v="306"/>
      <x v="772"/>
      <x v="360"/>
      <x v="2"/>
    </i>
    <i>
      <x v="140"/>
      <x/>
      <x v="206"/>
      <x v="84"/>
      <x v="311"/>
      <x v="2"/>
    </i>
    <i r="1">
      <x v="3"/>
      <x v="265"/>
      <x v="420"/>
      <x v="106"/>
      <x v="2"/>
    </i>
    <i r="1">
      <x v="4"/>
      <x v="211"/>
      <x v="274"/>
      <x v="310"/>
      <x v="2"/>
    </i>
    <i r="1">
      <x v="12"/>
      <x v="306"/>
      <x v="703"/>
      <x v="360"/>
      <x v="2"/>
    </i>
    <i>
      <x v="141"/>
      <x/>
      <x v="116"/>
      <x v="48"/>
      <x v="82"/>
      <x v="2"/>
    </i>
    <i r="1">
      <x v="3"/>
      <x v="265"/>
      <x v="406"/>
      <x v="262"/>
      <x v="2"/>
    </i>
    <i r="1">
      <x v="4"/>
      <x v="116"/>
      <x v="49"/>
      <x v="82"/>
      <x v="2"/>
    </i>
    <i r="1">
      <x v="12"/>
      <x v="306"/>
      <x v="707"/>
      <x v="360"/>
      <x v="2"/>
    </i>
    <i>
      <x v="142"/>
      <x/>
      <x v="266"/>
      <x v="516"/>
      <x v="180"/>
      <x v="2"/>
    </i>
    <i r="1">
      <x v="3"/>
      <x v="265"/>
      <x v="402"/>
      <x v="285"/>
      <x v="2"/>
    </i>
    <i r="1">
      <x v="4"/>
      <x v="320"/>
      <x v="491"/>
      <x v="84"/>
      <x v="2"/>
    </i>
    <i r="1">
      <x v="7"/>
      <x v="320"/>
      <x v="486"/>
      <x v="84"/>
      <x v="2"/>
    </i>
    <i r="1">
      <x v="12"/>
      <x v="306"/>
      <x v="705"/>
      <x v="360"/>
      <x v="2"/>
    </i>
    <i>
      <x v="143"/>
      <x/>
      <x v="232"/>
      <x v="561"/>
      <x v="278"/>
      <x v="2"/>
    </i>
    <i r="1">
      <x v="3"/>
      <x v="74"/>
      <x v="265"/>
      <x v="289"/>
      <x v="2"/>
    </i>
    <i r="1">
      <x v="4"/>
      <x v="74"/>
      <x v="265"/>
      <x v="289"/>
      <x v="2"/>
    </i>
    <i r="1">
      <x v="12"/>
      <x v="306"/>
      <x v="708"/>
      <x v="360"/>
      <x v="2"/>
    </i>
    <i>
      <x v="144"/>
      <x/>
      <x v="163"/>
      <x v="453"/>
      <x v="178"/>
      <x v="2"/>
    </i>
    <i r="1">
      <x v="3"/>
      <x v="265"/>
      <x v="407"/>
      <x v="33"/>
      <x v="2"/>
    </i>
    <i r="1">
      <x v="4"/>
      <x v="143"/>
      <x v="281"/>
      <x v="32"/>
      <x v="2"/>
    </i>
    <i r="1">
      <x v="7"/>
      <x v="143"/>
      <x v="282"/>
      <x v="32"/>
      <x v="2"/>
    </i>
    <i r="1">
      <x v="9"/>
      <x v="143"/>
      <x v="454"/>
      <x v="32"/>
      <x v="2"/>
    </i>
    <i r="1">
      <x v="12"/>
      <x v="306"/>
      <x v="709"/>
      <x v="360"/>
      <x v="2"/>
    </i>
    <i>
      <x v="145"/>
      <x/>
      <x v="160"/>
      <x v="121"/>
      <x v="294"/>
      <x v="2"/>
    </i>
    <i r="1">
      <x v="3"/>
      <x v="265"/>
      <x v="413"/>
      <x v="262"/>
      <x v="2"/>
    </i>
    <i r="1">
      <x v="4"/>
      <x v="247"/>
      <x v="332"/>
      <x v="293"/>
      <x v="2"/>
    </i>
    <i r="1">
      <x v="7"/>
      <x v="247"/>
      <x v="333"/>
      <x v="293"/>
      <x v="2"/>
    </i>
    <i r="1">
      <x v="12"/>
      <x v="306"/>
      <x v="773"/>
      <x v="360"/>
      <x v="2"/>
    </i>
    <i>
      <x v="146"/>
      <x/>
      <x/>
      <x v="382"/>
      <x v="279"/>
      <x v="2"/>
    </i>
    <i r="1">
      <x v="3"/>
      <x v="265"/>
      <x v="431"/>
      <x v="3"/>
      <x v="2"/>
    </i>
    <i r="1">
      <x v="4"/>
      <x v="146"/>
      <x v="465"/>
      <x v="119"/>
      <x v="2"/>
    </i>
    <i r="1">
      <x v="12"/>
      <x v="306"/>
      <x v="774"/>
      <x v="360"/>
      <x v="2"/>
    </i>
    <i>
      <x v="147"/>
      <x/>
      <x v="117"/>
      <x v="553"/>
      <x v="266"/>
      <x v="2"/>
    </i>
    <i r="1">
      <x v="3"/>
      <x v="251"/>
      <x v="241"/>
      <x v="236"/>
      <x v="2"/>
    </i>
    <i r="1">
      <x v="4"/>
      <x v="22"/>
      <x v="325"/>
      <x v="242"/>
      <x v="2"/>
    </i>
    <i r="1">
      <x v="7"/>
      <x v="22"/>
      <x v="324"/>
      <x v="242"/>
      <x v="2"/>
    </i>
    <i r="1">
      <x v="12"/>
      <x v="306"/>
      <x v="692"/>
      <x v="360"/>
      <x v="2"/>
    </i>
    <i>
      <x v="148"/>
      <x/>
      <x v="261"/>
      <x v="79"/>
      <x v="46"/>
      <x v="2"/>
    </i>
    <i r="1">
      <x v="3"/>
      <x v="259"/>
      <x v="72"/>
      <x v="167"/>
      <x v="2"/>
    </i>
    <i r="1">
      <x v="4"/>
      <x v="261"/>
      <x v="79"/>
      <x v="46"/>
      <x v="2"/>
    </i>
    <i r="1">
      <x v="12"/>
      <x v="306"/>
      <x v="706"/>
      <x v="360"/>
      <x v="2"/>
    </i>
    <i>
      <x v="149"/>
      <x/>
      <x v="210"/>
      <x v="559"/>
      <x v="283"/>
      <x v="2"/>
    </i>
    <i r="1">
      <x v="3"/>
      <x v="70"/>
      <x v="747"/>
      <x v="97"/>
      <x v="2"/>
    </i>
    <i r="1">
      <x v="4"/>
      <x v="70"/>
      <x v="185"/>
      <x v="96"/>
      <x v="2"/>
    </i>
    <i r="1">
      <x v="7"/>
      <x v="70"/>
      <x v="186"/>
      <x v="96"/>
      <x v="2"/>
    </i>
    <i r="1">
      <x v="12"/>
      <x v="306"/>
      <x v="712"/>
      <x v="360"/>
      <x v="2"/>
    </i>
    <i>
      <x v="150"/>
      <x/>
      <x v="117"/>
      <x v="552"/>
      <x v="265"/>
      <x v="2"/>
    </i>
    <i r="1">
      <x v="3"/>
      <x v="265"/>
      <x v="404"/>
      <x v="262"/>
      <x v="2"/>
    </i>
    <i r="1">
      <x v="4"/>
      <x v="42"/>
      <x v="247"/>
      <x v="210"/>
      <x v="2"/>
    </i>
    <i r="1">
      <x v="12"/>
      <x v="306"/>
      <x v="775"/>
      <x v="360"/>
      <x v="2"/>
    </i>
    <i>
      <x v="151"/>
      <x/>
      <x v="228"/>
      <x v="184"/>
      <x v="231"/>
      <x v="2"/>
    </i>
    <i r="1">
      <x v="3"/>
      <x v="265"/>
      <x v="411"/>
      <x v="199"/>
      <x v="2"/>
    </i>
    <i r="1">
      <x v="4"/>
      <x v="41"/>
      <x v="306"/>
      <x v="319"/>
      <x v="2"/>
    </i>
    <i r="1">
      <x v="12"/>
      <x v="306"/>
      <x v="714"/>
      <x v="360"/>
      <x v="2"/>
    </i>
    <i>
      <x v="152"/>
      <x/>
      <x v="25"/>
      <x v="258"/>
      <x v="22"/>
      <x v="2"/>
    </i>
    <i r="1">
      <x v="3"/>
      <x v="136"/>
      <x v="567"/>
      <x v="166"/>
      <x v="2"/>
    </i>
    <i r="1">
      <x v="4"/>
      <x v="25"/>
      <x v="258"/>
      <x v="22"/>
      <x v="2"/>
    </i>
    <i r="1">
      <x v="12"/>
      <x v="306"/>
      <x v="715"/>
      <x v="360"/>
      <x v="2"/>
    </i>
    <i>
      <x v="153"/>
      <x/>
      <x v="98"/>
      <x v="796"/>
      <x v="328"/>
      <x/>
    </i>
    <i r="1">
      <x v="3"/>
      <x v="98"/>
      <x v="796"/>
      <x v="328"/>
      <x/>
    </i>
    <i r="1">
      <x v="4"/>
      <x v="98"/>
      <x v="796"/>
      <x v="328"/>
      <x/>
    </i>
    <i r="1">
      <x v="12"/>
      <x v="306"/>
      <x v="762"/>
      <x v="360"/>
      <x/>
    </i>
    <i>
      <x v="154"/>
      <x/>
      <x v="181"/>
      <x v="245"/>
      <x v="363"/>
      <x v="2"/>
    </i>
    <i r="1">
      <x v="3"/>
      <x v="265"/>
      <x v="405"/>
      <x v="172"/>
      <x v="2"/>
    </i>
    <i r="1">
      <x v="4"/>
      <x v="181"/>
      <x v="245"/>
      <x v="363"/>
      <x v="2"/>
    </i>
    <i r="1">
      <x v="12"/>
      <x v="306"/>
      <x v="716"/>
      <x v="360"/>
      <x v="2"/>
    </i>
    <i>
      <x v="155"/>
      <x/>
      <x v="44"/>
      <x v="42"/>
      <x v="313"/>
      <x v="2"/>
    </i>
    <i r="1">
      <x v="3"/>
      <x v="265"/>
      <x v="412"/>
      <x v="106"/>
      <x v="2"/>
    </i>
    <i r="1">
      <x v="4"/>
      <x v="44"/>
      <x v="41"/>
      <x v="313"/>
      <x v="2"/>
    </i>
    <i r="1">
      <x v="12"/>
      <x v="306"/>
      <x v="717"/>
      <x v="360"/>
      <x v="2"/>
    </i>
    <i>
      <x v="156"/>
      <x/>
      <x v="107"/>
      <x v="99"/>
      <x v="147"/>
      <x v="2"/>
    </i>
    <i r="1">
      <x v="3"/>
      <x v="265"/>
      <x v="416"/>
      <x v="262"/>
      <x v="2"/>
    </i>
    <i r="1">
      <x v="4"/>
      <x v="106"/>
      <x v="314"/>
      <x v="146"/>
      <x v="2"/>
    </i>
    <i r="1">
      <x v="12"/>
      <x v="306"/>
      <x v="711"/>
      <x v="360"/>
      <x v="2"/>
    </i>
    <i>
      <x v="157"/>
      <x/>
      <x v="131"/>
      <x v="551"/>
      <x v="177"/>
      <x v="2"/>
    </i>
    <i r="1">
      <x v="3"/>
      <x v="255"/>
      <x v="261"/>
      <x/>
      <x v="2"/>
    </i>
    <i r="1">
      <x v="4"/>
      <x v="67"/>
      <x v="229"/>
      <x v="53"/>
      <x v="2"/>
    </i>
    <i r="1">
      <x v="12"/>
      <x v="306"/>
      <x v="718"/>
      <x v="360"/>
      <x v="2"/>
    </i>
    <i>
      <x v="158"/>
      <x/>
      <x v="154"/>
      <x v="156"/>
      <x v="24"/>
      <x v="2"/>
    </i>
    <i r="1">
      <x v="3"/>
      <x v="265"/>
      <x v="417"/>
      <x v="31"/>
      <x v="2"/>
    </i>
    <i r="1">
      <x v="4"/>
      <x v="145"/>
      <x v="22"/>
      <x v="30"/>
      <x v="2"/>
    </i>
    <i r="1">
      <x v="7"/>
      <x v="145"/>
      <x v="23"/>
      <x v="30"/>
      <x v="2"/>
    </i>
    <i r="1">
      <x v="8"/>
      <x v="154"/>
      <x v="156"/>
      <x v="24"/>
      <x v="2"/>
    </i>
    <i r="1">
      <x v="12"/>
      <x v="306"/>
      <x v="719"/>
      <x v="360"/>
      <x v="2"/>
    </i>
    <i>
      <x v="159"/>
      <x/>
      <x v="112"/>
      <x v="120"/>
      <x v="203"/>
      <x v="2"/>
    </i>
    <i r="1">
      <x v="3"/>
      <x v="265"/>
      <x v="424"/>
      <x v="106"/>
      <x v="2"/>
    </i>
    <i r="1">
      <x v="4"/>
      <x v="100"/>
      <x v="220"/>
      <x v="103"/>
      <x v="2"/>
    </i>
    <i r="1">
      <x v="7"/>
      <x v="260"/>
      <x v="536"/>
      <x v="102"/>
      <x v="2"/>
    </i>
    <i r="1">
      <x v="12"/>
      <x v="306"/>
      <x v="720"/>
      <x v="360"/>
      <x v="2"/>
    </i>
    <i>
      <x v="160"/>
      <x/>
      <x v="144"/>
      <x v="29"/>
      <x v="29"/>
      <x v="2"/>
    </i>
    <i r="1">
      <x v="3"/>
      <x v="265"/>
      <x v="414"/>
      <x v="31"/>
      <x v="2"/>
    </i>
    <i r="1">
      <x v="4"/>
      <x v="144"/>
      <x v="29"/>
      <x v="29"/>
      <x v="2"/>
    </i>
    <i r="1">
      <x v="12"/>
      <x v="306"/>
      <x v="721"/>
      <x v="360"/>
      <x v="2"/>
    </i>
    <i>
      <x v="161"/>
      <x/>
      <x v="28"/>
      <x v="299"/>
      <x v="19"/>
      <x v="2"/>
    </i>
    <i r="1">
      <x v="3"/>
      <x v="265"/>
      <x v="422"/>
      <x v="31"/>
      <x v="2"/>
    </i>
    <i r="1">
      <x v="4"/>
      <x v="28"/>
      <x v="299"/>
      <x v="19"/>
      <x v="2"/>
    </i>
    <i r="1">
      <x v="12"/>
      <x v="306"/>
      <x v="776"/>
      <x v="360"/>
      <x v="2"/>
    </i>
    <i>
      <x v="162"/>
      <x/>
      <x v="191"/>
      <x v="495"/>
      <x v="280"/>
      <x v="2"/>
    </i>
    <i r="1">
      <x v="3"/>
      <x v="57"/>
      <x v="51"/>
      <x v="66"/>
      <x v="2"/>
    </i>
    <i r="1">
      <x v="4"/>
      <x v="57"/>
      <x v="51"/>
      <x v="66"/>
      <x v="2"/>
    </i>
    <i r="1">
      <x v="12"/>
      <x v="306"/>
      <x v="689"/>
      <x v="360"/>
      <x v="2"/>
    </i>
    <i>
      <x v="163"/>
      <x/>
      <x v="180"/>
      <x v="219"/>
      <x v="69"/>
      <x v="2"/>
    </i>
    <i r="1">
      <x v="3"/>
      <x v="212"/>
      <x v="4"/>
      <x v="68"/>
      <x v="2"/>
    </i>
    <i r="1">
      <x v="4"/>
      <x v="180"/>
      <x v="219"/>
      <x v="69"/>
      <x v="2"/>
    </i>
    <i r="1">
      <x v="12"/>
      <x v="306"/>
      <x v="723"/>
      <x v="360"/>
      <x v="2"/>
    </i>
    <i>
      <x v="164"/>
      <x/>
      <x v="187"/>
      <x v="38"/>
      <x v="70"/>
      <x v="2"/>
    </i>
    <i r="1">
      <x v="3"/>
      <x v="136"/>
      <x v="201"/>
      <x v="11"/>
      <x v="2"/>
    </i>
    <i r="1">
      <x v="4"/>
      <x v="187"/>
      <x v="37"/>
      <x v="70"/>
      <x v="2"/>
    </i>
    <i r="1">
      <x v="12"/>
      <x v="306"/>
      <x v="724"/>
      <x v="360"/>
      <x v="2"/>
    </i>
    <i>
      <x v="165"/>
      <x/>
      <x v="182"/>
      <x v="328"/>
      <x v="104"/>
      <x v="2"/>
    </i>
    <i r="1">
      <x v="3"/>
      <x v="265"/>
      <x v="419"/>
      <x v="106"/>
      <x v="2"/>
    </i>
    <i r="1">
      <x v="4"/>
      <x v="66"/>
      <x v="207"/>
      <x v="105"/>
      <x v="2"/>
    </i>
    <i r="1">
      <x v="12"/>
      <x v="306"/>
      <x v="725"/>
      <x v="360"/>
      <x v="2"/>
    </i>
    <i>
      <x v="166"/>
      <x/>
      <x v="270"/>
      <x v="797"/>
      <x v="330"/>
      <x v="2"/>
    </i>
    <i r="1">
      <x v="3"/>
      <x v="265"/>
      <x v="443"/>
      <x v="267"/>
      <x v="2"/>
    </i>
    <i r="1">
      <x v="4"/>
      <x v="270"/>
      <x v="797"/>
      <x v="330"/>
      <x v="2"/>
    </i>
    <i r="1">
      <x v="12"/>
      <x v="306"/>
      <x v="726"/>
      <x v="360"/>
      <x v="2"/>
    </i>
    <i>
      <x v="167"/>
      <x/>
      <x v="123"/>
      <x v="87"/>
      <x v="273"/>
      <x v="2"/>
    </i>
    <i r="1">
      <x v="3"/>
      <x v="214"/>
      <x v="470"/>
      <x v="286"/>
      <x v="2"/>
    </i>
    <i r="1">
      <x v="4"/>
      <x v="253"/>
      <x v="2"/>
      <x v="109"/>
      <x v="2"/>
    </i>
    <i r="1">
      <x v="7"/>
      <x v="253"/>
      <x v="3"/>
      <x v="109"/>
      <x v="2"/>
    </i>
    <i r="1">
      <x v="12"/>
      <x v="306"/>
      <x v="727"/>
      <x v="360"/>
      <x v="2"/>
    </i>
    <i>
      <x v="168"/>
      <x/>
      <x v="125"/>
      <x v="14"/>
      <x v="312"/>
      <x v="2"/>
    </i>
    <i r="1">
      <x v="3"/>
      <x v="265"/>
      <x v="421"/>
      <x v="106"/>
      <x v="2"/>
    </i>
    <i r="1">
      <x v="4"/>
      <x v="125"/>
      <x v="14"/>
      <x v="312"/>
      <x v="2"/>
    </i>
    <i r="1">
      <x v="12"/>
      <x v="306"/>
      <x v="722"/>
      <x v="360"/>
      <x v="2"/>
    </i>
    <i>
      <x v="169"/>
      <x/>
      <x v="234"/>
      <x v="326"/>
      <x v="101"/>
      <x v="2"/>
    </i>
    <i r="1">
      <x v="3"/>
      <x v="265"/>
      <x v="428"/>
      <x v="106"/>
      <x v="2"/>
    </i>
    <i r="1">
      <x v="4"/>
      <x v="234"/>
      <x v="327"/>
      <x v="101"/>
      <x v="2"/>
    </i>
    <i r="1">
      <x v="12"/>
      <x v="306"/>
      <x v="728"/>
      <x v="360"/>
      <x v="2"/>
    </i>
    <i>
      <x v="170"/>
      <x/>
      <x v="135"/>
      <x v="307"/>
      <x v="281"/>
      <x v="2"/>
    </i>
    <i r="1">
      <x v="3"/>
      <x v="217"/>
      <x v="244"/>
      <x v="155"/>
      <x v="2"/>
    </i>
    <i r="1">
      <x v="4"/>
      <x v="252"/>
      <x v="305"/>
      <x v="123"/>
      <x v="2"/>
    </i>
    <i r="1">
      <x v="12"/>
      <x v="306"/>
      <x v="729"/>
      <x v="360"/>
      <x v="2"/>
    </i>
    <i>
      <x v="171"/>
      <x/>
      <x v="174"/>
      <x v="308"/>
      <x v="174"/>
      <x v="2"/>
    </i>
    <i r="1">
      <x v="3"/>
      <x v="203"/>
      <x v="7"/>
      <x v="87"/>
      <x v="2"/>
    </i>
    <i r="1">
      <x v="4"/>
      <x v="55"/>
      <x v="362"/>
      <x v="85"/>
      <x v="2"/>
    </i>
    <i r="1">
      <x v="12"/>
      <x v="306"/>
      <x v="713"/>
      <x v="360"/>
      <x v="2"/>
    </i>
    <i>
      <x v="172"/>
      <x/>
      <x v="178"/>
      <x v="148"/>
      <x v="195"/>
      <x v="2"/>
    </i>
    <i r="1">
      <x v="3"/>
      <x v="265"/>
      <x v="442"/>
      <x v="185"/>
      <x v="2"/>
    </i>
    <i r="1">
      <x v="4"/>
      <x v="36"/>
      <x v="235"/>
      <x v="41"/>
      <x v="2"/>
    </i>
    <i r="1">
      <x v="6"/>
      <x v="178"/>
      <x v="149"/>
      <x v="195"/>
      <x v="2"/>
    </i>
    <i r="1">
      <x v="7"/>
      <x v="244"/>
      <x v="533"/>
      <x v="40"/>
      <x v="2"/>
    </i>
    <i r="1">
      <x v="12"/>
      <x v="306"/>
      <x v="730"/>
      <x v="360"/>
      <x v="2"/>
    </i>
    <i>
      <x v="173"/>
      <x/>
      <x v="2"/>
      <x v="105"/>
      <x v="170"/>
      <x v="2"/>
    </i>
    <i r="1">
      <x v="3"/>
      <x v="214"/>
      <x v="455"/>
      <x v="91"/>
      <x v="2"/>
    </i>
    <i r="1">
      <x v="4"/>
      <x v="155"/>
      <x v="294"/>
      <x v="269"/>
      <x v="2"/>
    </i>
    <i r="1">
      <x v="12"/>
      <x v="306"/>
      <x v="731"/>
      <x v="360"/>
      <x v="2"/>
    </i>
    <i>
      <x v="174"/>
      <x/>
      <x v="135"/>
      <x v="777"/>
      <x v="373"/>
      <x v="2"/>
    </i>
    <i r="1">
      <x v="3"/>
      <x v="265"/>
      <x v="798"/>
      <x v="374"/>
      <x v="2"/>
    </i>
    <i r="1">
      <x v="4"/>
      <x v="309"/>
      <x v="799"/>
      <x v="364"/>
      <x v="2"/>
    </i>
    <i r="1">
      <x v="12"/>
      <x v="306"/>
      <x v="778"/>
      <x v="360"/>
      <x v="2"/>
    </i>
    <i>
      <x v="175"/>
      <x/>
      <x v="3"/>
      <x v="273"/>
      <x v="274"/>
      <x v="2"/>
    </i>
    <i r="1">
      <x v="3"/>
      <x v="214"/>
      <x v="456"/>
      <x v="95"/>
      <x v="2"/>
    </i>
    <i r="1">
      <x v="4"/>
      <x v="158"/>
      <x v="284"/>
      <x v="94"/>
      <x v="2"/>
    </i>
    <i r="1">
      <x v="7"/>
      <x v="176"/>
      <x v="296"/>
      <x v="264"/>
      <x v="2"/>
    </i>
    <i r="1">
      <x v="9"/>
      <x v="176"/>
      <x v="297"/>
      <x v="264"/>
      <x v="2"/>
    </i>
    <i r="1">
      <x v="12"/>
      <x v="306"/>
      <x v="732"/>
      <x v="360"/>
      <x v="2"/>
    </i>
    <i>
      <x v="176"/>
      <x/>
      <x v="53"/>
      <x v="32"/>
      <x v="28"/>
      <x v="2"/>
    </i>
    <i r="1">
      <x v="3"/>
      <x v="53"/>
      <x v="32"/>
      <x v="28"/>
      <x v="2"/>
    </i>
    <i r="1">
      <x v="4"/>
      <x v="53"/>
      <x v="32"/>
      <x v="28"/>
      <x v="2"/>
    </i>
    <i r="1">
      <x v="12"/>
      <x v="306"/>
      <x v="733"/>
      <x v="360"/>
      <x v="2"/>
    </i>
    <i>
      <x v="177"/>
      <x/>
      <x v="268"/>
      <x v="134"/>
      <x v="212"/>
      <x v="2"/>
    </i>
    <i r="1">
      <x v="3"/>
      <x v="265"/>
      <x v="429"/>
      <x v="262"/>
      <x v="2"/>
    </i>
    <i r="1">
      <x v="4"/>
      <x v="267"/>
      <x v="85"/>
      <x v="205"/>
      <x v="2"/>
    </i>
    <i r="1">
      <x v="12"/>
      <x v="306"/>
      <x v="734"/>
      <x v="360"/>
      <x v="2"/>
    </i>
    <i>
      <x v="178"/>
      <x/>
      <x v="271"/>
      <x v="800"/>
      <x v="375"/>
      <x/>
    </i>
    <i r="1">
      <x v="3"/>
      <x v="269"/>
      <x v="568"/>
      <x v="329"/>
      <x/>
    </i>
    <i r="1">
      <x v="4"/>
      <x v="272"/>
      <x v="801"/>
      <x v="331"/>
      <x/>
    </i>
    <i r="1">
      <x v="12"/>
      <x v="306"/>
      <x v="762"/>
      <x v="360"/>
      <x/>
    </i>
    <i>
      <x v="179"/>
      <x/>
      <x v="310"/>
      <x v="568"/>
      <x v="329"/>
      <x/>
    </i>
    <i r="1">
      <x v="3"/>
      <x v="311"/>
      <x v="779"/>
      <x v="365"/>
      <x/>
    </i>
    <i r="1">
      <x v="4"/>
      <x v="311"/>
      <x v="779"/>
      <x v="365"/>
      <x/>
    </i>
    <i r="1">
      <x v="12"/>
      <x v="306"/>
      <x v="762"/>
      <x v="360"/>
      <x/>
    </i>
    <i>
      <x v="180"/>
      <x/>
      <x v="123"/>
      <x v="569"/>
      <x v="332"/>
      <x v="2"/>
    </i>
    <i r="1">
      <x v="3"/>
      <x v="275"/>
      <x v="802"/>
      <x v="333"/>
      <x v="2"/>
    </i>
    <i r="1">
      <x v="4"/>
      <x v="275"/>
      <x v="802"/>
      <x v="333"/>
      <x v="2"/>
    </i>
    <i r="1">
      <x v="12"/>
      <x v="306"/>
      <x v="780"/>
      <x v="360"/>
      <x v="2"/>
    </i>
    <i>
      <x v="181"/>
      <x/>
      <x v="120"/>
      <x v="568"/>
      <x v="334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182"/>
      <x/>
      <x v="312"/>
      <x v="568"/>
      <x v="366"/>
      <x/>
    </i>
    <i r="1">
      <x v="3"/>
      <x v="269"/>
      <x v="568"/>
      <x v="329"/>
      <x/>
    </i>
    <i r="1">
      <x v="4"/>
      <x v="312"/>
      <x v="568"/>
      <x v="366"/>
      <x/>
    </i>
    <i r="1">
      <x v="12"/>
      <x v="306"/>
      <x v="762"/>
      <x v="360"/>
      <x/>
    </i>
    <i>
      <x v="183"/>
      <x/>
      <x v="313"/>
      <x v="803"/>
      <x v="367"/>
      <x/>
    </i>
    <i r="1">
      <x v="3"/>
      <x v="269"/>
      <x v="568"/>
      <x v="329"/>
      <x/>
    </i>
    <i r="1">
      <x v="4"/>
      <x v="315"/>
      <x v="568"/>
      <x v="369"/>
      <x/>
    </i>
    <i r="1">
      <x v="7"/>
      <x v="314"/>
      <x v="568"/>
      <x v="368"/>
      <x/>
    </i>
    <i r="1">
      <x v="12"/>
      <x v="306"/>
      <x v="762"/>
      <x v="360"/>
      <x/>
    </i>
    <i>
      <x v="184"/>
      <x/>
      <x v="271"/>
      <x v="568"/>
      <x v="370"/>
      <x/>
    </i>
    <i r="1">
      <x v="3"/>
      <x v="269"/>
      <x v="568"/>
      <x v="329"/>
      <x/>
    </i>
    <i r="1">
      <x v="4"/>
      <x v="316"/>
      <x v="804"/>
      <x v="371"/>
      <x/>
    </i>
    <i r="1">
      <x v="12"/>
      <x v="306"/>
      <x v="762"/>
      <x v="360"/>
      <x/>
    </i>
    <i>
      <x v="185"/>
      <x/>
      <x v="317"/>
      <x v="568"/>
      <x v="329"/>
      <x/>
    </i>
    <i r="1">
      <x v="3"/>
      <x v="318"/>
      <x v="568"/>
      <x v="329"/>
      <x/>
    </i>
    <i r="1">
      <x v="4"/>
      <x v="319"/>
      <x v="805"/>
      <x v="379"/>
      <x/>
    </i>
    <i r="1">
      <x v="12"/>
      <x v="306"/>
      <x v="762"/>
      <x v="360"/>
      <x/>
    </i>
    <i>
      <x v="186"/>
      <x/>
      <x v="359"/>
      <x v="568"/>
      <x v="329"/>
      <x/>
    </i>
    <i r="1">
      <x v="3"/>
      <x v="308"/>
      <x v="568"/>
      <x v="329"/>
      <x/>
    </i>
    <i r="1">
      <x v="4"/>
      <x v="359"/>
      <x v="568"/>
      <x v="329"/>
      <x/>
    </i>
    <i r="1">
      <x v="12"/>
      <x v="306"/>
      <x v="762"/>
      <x v="360"/>
      <x/>
    </i>
    <i>
      <x v="187"/>
      <x/>
      <x v="277"/>
      <x v="568"/>
      <x v="335"/>
      <x/>
    </i>
    <i r="1">
      <x v="3"/>
      <x v="269"/>
      <x v="568"/>
      <x v="329"/>
      <x/>
    </i>
    <i r="1">
      <x v="4"/>
      <x v="277"/>
      <x v="568"/>
      <x v="335"/>
      <x/>
    </i>
    <i r="1">
      <x v="12"/>
      <x v="306"/>
      <x v="762"/>
      <x v="360"/>
      <x/>
    </i>
    <i>
      <x v="188"/>
      <x/>
      <x v="248"/>
      <x v="537"/>
      <x v="17"/>
      <x v="2"/>
    </i>
    <i r="1">
      <x v="3"/>
      <x v="136"/>
      <x v="204"/>
      <x v="16"/>
      <x v="2"/>
    </i>
    <i r="1">
      <x v="4"/>
      <x v="248"/>
      <x v="537"/>
      <x v="17"/>
      <x v="2"/>
    </i>
    <i r="1">
      <x v="12"/>
      <x v="306"/>
      <x v="781"/>
      <x v="360"/>
      <x v="2"/>
    </i>
    <i>
      <x v="189"/>
      <x/>
      <x v="204"/>
      <x v="142"/>
      <x v="183"/>
      <x v="2"/>
    </i>
    <i r="1">
      <x v="3"/>
      <x v="265"/>
      <x v="437"/>
      <x v="193"/>
      <x v="2"/>
    </i>
    <i r="1">
      <x v="4"/>
      <x v="278"/>
      <x v="571"/>
      <x v="336"/>
      <x v="2"/>
    </i>
    <i r="1">
      <x v="7"/>
      <x v="278"/>
      <x v="572"/>
      <x v="337"/>
      <x v="2"/>
    </i>
    <i r="1">
      <x v="12"/>
      <x v="306"/>
      <x v="710"/>
      <x v="360"/>
      <x v="2"/>
    </i>
    <i>
      <x v="190"/>
      <x/>
      <x v="24"/>
      <x v="441"/>
      <x v="258"/>
      <x v="2"/>
    </i>
    <i r="1">
      <x v="3"/>
      <x v="265"/>
      <x v="439"/>
      <x v="259"/>
      <x v="2"/>
    </i>
    <i r="1">
      <x v="4"/>
      <x v="24"/>
      <x v="440"/>
      <x v="258"/>
      <x v="2"/>
    </i>
    <i r="1">
      <x v="12"/>
      <x v="306"/>
      <x v="736"/>
      <x v="360"/>
      <x v="2"/>
    </i>
    <i>
      <x v="191"/>
      <x/>
      <x v="279"/>
      <x v="573"/>
      <x v="338"/>
      <x v="2"/>
    </i>
    <i r="1">
      <x v="3"/>
      <x v="265"/>
      <x v="432"/>
      <x v="188"/>
      <x v="2"/>
    </i>
    <i r="1">
      <x v="4"/>
      <x v="280"/>
      <x v="574"/>
      <x v="339"/>
      <x v="2"/>
    </i>
    <i r="1">
      <x v="7"/>
      <x v="281"/>
      <x v="807"/>
      <x v="304"/>
      <x v="2"/>
    </i>
    <i r="1">
      <x v="12"/>
      <x v="306"/>
      <x v="739"/>
      <x v="360"/>
      <x v="2"/>
    </i>
    <i>
      <x v="192"/>
      <x/>
      <x v="283"/>
      <x v="577"/>
      <x v="372"/>
      <x v="2"/>
    </i>
    <i r="1">
      <x v="3"/>
      <x v="265"/>
      <x v="449"/>
      <x v="261"/>
      <x v="2"/>
    </i>
    <i r="1">
      <x v="4"/>
      <x v="282"/>
      <x v="575"/>
      <x v="340"/>
      <x v="2"/>
    </i>
    <i r="1">
      <x v="7"/>
      <x v="282"/>
      <x v="576"/>
      <x v="340"/>
      <x v="2"/>
    </i>
    <i r="1">
      <x v="12"/>
      <x v="306"/>
      <x v="782"/>
      <x v="360"/>
      <x v="2"/>
    </i>
    <i>
      <x v="193"/>
      <x/>
      <x v="326"/>
      <x v="809"/>
      <x v="329"/>
      <x v="2"/>
    </i>
    <i r="1">
      <x v="3"/>
      <x v="269"/>
      <x v="568"/>
      <x v="329"/>
      <x v="2"/>
    </i>
    <i r="1">
      <x v="4"/>
      <x v="326"/>
      <x v="811"/>
      <x v="329"/>
      <x v="2"/>
    </i>
    <i r="1">
      <x v="7"/>
      <x v="327"/>
      <x v="810"/>
      <x v="329"/>
      <x v="2"/>
    </i>
    <i r="1">
      <x v="12"/>
      <x v="306"/>
      <x v="808"/>
      <x v="360"/>
      <x v="2"/>
    </i>
    <i>
      <x v="194"/>
      <x/>
      <x v="172"/>
      <x v="141"/>
      <x v="183"/>
      <x v="2"/>
    </i>
    <i r="1">
      <x v="3"/>
      <x v="265"/>
      <x v="436"/>
      <x v="189"/>
      <x v="2"/>
    </i>
    <i r="1">
      <x v="4"/>
      <x v="242"/>
      <x v="458"/>
      <x v="134"/>
      <x v="2"/>
    </i>
    <i r="1">
      <x v="12"/>
      <x v="306"/>
      <x v="738"/>
      <x v="360"/>
      <x v="2"/>
    </i>
    <i>
      <x v="195"/>
      <x/>
      <x v="328"/>
      <x v="812"/>
      <x v="382"/>
      <x/>
    </i>
    <i r="1">
      <x v="3"/>
      <x v="269"/>
      <x v="568"/>
      <x v="329"/>
      <x/>
    </i>
    <i r="1">
      <x v="4"/>
      <x v="347"/>
      <x v="568"/>
      <x v="402"/>
      <x/>
    </i>
    <i r="1">
      <x v="12"/>
      <x v="306"/>
      <x v="762"/>
      <x v="360"/>
      <x/>
    </i>
    <i>
      <x v="196"/>
      <x/>
      <x v="266"/>
      <x v="520"/>
      <x v="180"/>
      <x v="2"/>
    </i>
    <i r="1">
      <x v="3"/>
      <x v="33"/>
      <x v="502"/>
      <x v="327"/>
      <x v="2"/>
    </i>
    <i r="1">
      <x v="4"/>
      <x v="34"/>
      <x v="502"/>
      <x v="327"/>
      <x v="2"/>
    </i>
    <i r="1">
      <x v="12"/>
      <x v="306"/>
      <x v="737"/>
      <x v="360"/>
      <x v="2"/>
    </i>
    <i>
      <x v="197"/>
      <x/>
      <x v="131"/>
      <x v="550"/>
      <x v="177"/>
      <x v="2"/>
    </i>
    <i r="1">
      <x v="3"/>
      <x v="329"/>
      <x v="813"/>
      <x v="383"/>
      <x v="2"/>
    </i>
    <i r="1">
      <x v="4"/>
      <x v="329"/>
      <x v="813"/>
      <x v="383"/>
      <x v="2"/>
    </i>
    <i r="1">
      <x v="6"/>
      <x v="131"/>
      <x v="504"/>
      <x v="177"/>
      <x v="2"/>
    </i>
    <i r="1">
      <x v="12"/>
      <x v="306"/>
      <x v="740"/>
      <x v="360"/>
      <x v="2"/>
    </i>
    <i>
      <x v="198"/>
      <x/>
      <x v="121"/>
      <x v="90"/>
      <x v="169"/>
      <x v="2"/>
    </i>
    <i r="1">
      <x v="3"/>
      <x v="265"/>
      <x v="438"/>
      <x v="285"/>
      <x v="2"/>
    </i>
    <i r="1">
      <x v="4"/>
      <x v="39"/>
      <x v="103"/>
      <x v="144"/>
      <x v="2"/>
    </i>
    <i r="1">
      <x v="12"/>
      <x v="306"/>
      <x v="814"/>
      <x v="360"/>
      <x v="2"/>
    </i>
    <i>
      <x v="199"/>
      <x/>
      <x v="330"/>
      <x v="815"/>
      <x v="384"/>
      <x v="2"/>
    </i>
    <i r="1">
      <x v="3"/>
      <x v="285"/>
      <x v="579"/>
      <x v="341"/>
      <x v="2"/>
    </i>
    <i r="1">
      <x v="4"/>
      <x v="285"/>
      <x v="578"/>
      <x v="341"/>
      <x v="2"/>
    </i>
    <i r="1">
      <x v="7"/>
      <x v="285"/>
      <x v="579"/>
      <x v="341"/>
      <x v="2"/>
    </i>
    <i r="1">
      <x v="12"/>
      <x v="306"/>
      <x v="816"/>
      <x v="360"/>
      <x v="2"/>
    </i>
    <i>
      <x v="200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817"/>
      <x v="360"/>
      <x/>
    </i>
    <i>
      <x v="201"/>
      <x/>
      <x v="287"/>
      <x v="818"/>
      <x v="342"/>
      <x v="2"/>
    </i>
    <i r="1">
      <x v="3"/>
      <x v="265"/>
      <x v="450"/>
      <x v="198"/>
      <x v="2"/>
    </i>
    <i r="1">
      <x v="4"/>
      <x v="286"/>
      <x v="568"/>
      <x v="329"/>
      <x v="2"/>
    </i>
    <i r="1">
      <x v="12"/>
      <x v="306"/>
      <x v="783"/>
      <x v="360"/>
      <x v="2"/>
    </i>
    <i>
      <x v="202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03"/>
      <x/>
      <x v="139"/>
      <x v="322"/>
      <x v="255"/>
      <x v="2"/>
    </i>
    <i r="1">
      <x v="3"/>
      <x v="265"/>
      <x v="444"/>
      <x v="267"/>
      <x v="2"/>
    </i>
    <i r="1">
      <x v="4"/>
      <x v="139"/>
      <x v="322"/>
      <x v="255"/>
      <x v="2"/>
    </i>
    <i r="1">
      <x v="12"/>
      <x v="306"/>
      <x v="741"/>
      <x v="360"/>
      <x v="2"/>
    </i>
    <i>
      <x v="204"/>
      <x/>
      <x v="117"/>
      <x v="253"/>
      <x v="265"/>
      <x v="2"/>
    </i>
    <i r="1">
      <x v="3"/>
      <x v="265"/>
      <x v="430"/>
      <x v="262"/>
      <x v="2"/>
    </i>
    <i r="1">
      <x v="4"/>
      <x v="42"/>
      <x v="248"/>
      <x v="210"/>
      <x v="2"/>
    </i>
    <i r="1">
      <x v="7"/>
      <x v="198"/>
      <x v="221"/>
      <x v="213"/>
      <x v="2"/>
    </i>
    <i r="1">
      <x v="12"/>
      <x v="306"/>
      <x v="742"/>
      <x v="360"/>
      <x v="2"/>
    </i>
    <i>
      <x v="205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06"/>
      <x/>
      <x v="288"/>
      <x v="580"/>
      <x v="343"/>
      <x v="2"/>
    </i>
    <i r="1">
      <x v="3"/>
      <x v="331"/>
      <x v="820"/>
      <x v="385"/>
      <x v="2"/>
    </i>
    <i r="1">
      <x v="4"/>
      <x v="289"/>
      <x v="284"/>
      <x v="344"/>
      <x v="2"/>
    </i>
    <i r="1">
      <x v="12"/>
      <x v="306"/>
      <x v="819"/>
      <x v="360"/>
      <x v="2"/>
    </i>
    <i>
      <x v="207"/>
      <x/>
      <x v="332"/>
      <x v="821"/>
      <x v="386"/>
      <x v="2"/>
    </i>
    <i r="1">
      <x v="3"/>
      <x v="265"/>
      <x v="822"/>
      <x v="186"/>
      <x v="2"/>
    </i>
    <i r="1">
      <x v="4"/>
      <x v="333"/>
      <x v="823"/>
      <x v="387"/>
      <x v="2"/>
    </i>
    <i r="1">
      <x v="12"/>
      <x v="306"/>
      <x v="784"/>
      <x v="360"/>
      <x v="2"/>
    </i>
    <i>
      <x v="208"/>
      <x/>
      <x v="120"/>
      <x v="824"/>
      <x v="272"/>
      <x/>
    </i>
    <i r="1">
      <x v="3"/>
      <x v="325"/>
      <x v="806"/>
      <x v="381"/>
      <x/>
    </i>
    <i r="1">
      <x v="4"/>
      <x v="335"/>
      <x v="826"/>
      <x v="381"/>
      <x/>
    </i>
    <i r="1">
      <x v="7"/>
      <x v="334"/>
      <x v="825"/>
      <x v="381"/>
      <x/>
    </i>
    <i r="1">
      <x v="12"/>
      <x v="306"/>
      <x v="762"/>
      <x v="360"/>
      <x/>
    </i>
    <i>
      <x v="209"/>
      <x/>
      <x v="290"/>
      <x v="568"/>
      <x v="345"/>
      <x/>
    </i>
    <i r="1">
      <x v="3"/>
      <x v="269"/>
      <x v="568"/>
      <x v="329"/>
      <x/>
    </i>
    <i r="1">
      <x v="4"/>
      <x v="291"/>
      <x v="568"/>
      <x v="346"/>
      <x/>
    </i>
    <i r="1">
      <x v="7"/>
      <x v="292"/>
      <x v="568"/>
      <x v="347"/>
      <x/>
    </i>
    <i r="1">
      <x v="12"/>
      <x v="306"/>
      <x v="762"/>
      <x v="360"/>
      <x/>
    </i>
    <i>
      <x v="210"/>
      <x/>
      <x v="154"/>
      <x v="568"/>
      <x v="348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11"/>
      <x/>
      <x v="107"/>
      <x v="100"/>
      <x v="147"/>
      <x v="2"/>
    </i>
    <i r="1">
      <x v="3"/>
      <x v="265"/>
      <x v="446"/>
      <x v="262"/>
      <x v="2"/>
    </i>
    <i r="1">
      <x v="4"/>
      <x v="106"/>
      <x v="315"/>
      <x v="146"/>
      <x v="2"/>
    </i>
    <i r="1">
      <x v="12"/>
      <x v="306"/>
      <x v="735"/>
      <x v="360"/>
      <x v="2"/>
    </i>
    <i>
      <x v="212"/>
      <x/>
      <x v="323"/>
      <x v="568"/>
      <x v="378"/>
      <x/>
    </i>
    <i r="1">
      <x v="3"/>
      <x v="308"/>
      <x v="568"/>
      <x v="329"/>
      <x/>
    </i>
    <i r="1">
      <x v="4"/>
      <x v="324"/>
      <x v="568"/>
      <x v="380"/>
      <x/>
    </i>
    <i r="1">
      <x v="12"/>
      <x v="306"/>
      <x v="762"/>
      <x v="360"/>
      <x/>
    </i>
    <i>
      <x v="213"/>
      <x/>
      <x v="293"/>
      <x v="581"/>
      <x v="349"/>
      <x v="2"/>
    </i>
    <i r="1">
      <x v="3"/>
      <x v="265"/>
      <x v="448"/>
      <x v="261"/>
      <x v="2"/>
    </i>
    <i r="1">
      <x v="4"/>
      <x v="293"/>
      <x v="581"/>
      <x v="349"/>
      <x v="2"/>
    </i>
    <i r="1">
      <x v="12"/>
      <x v="306"/>
      <x v="785"/>
      <x v="360"/>
      <x v="2"/>
    </i>
    <i>
      <x v="214"/>
      <x/>
      <x v="191"/>
      <x v="568"/>
      <x v="329"/>
      <x/>
    </i>
    <i r="1">
      <x v="3"/>
      <x v="214"/>
      <x v="568"/>
      <x v="329"/>
      <x/>
    </i>
    <i r="1">
      <x v="4"/>
      <x v="294"/>
      <x v="828"/>
      <x v="388"/>
      <x/>
    </i>
    <i r="1">
      <x v="12"/>
      <x v="306"/>
      <x v="827"/>
      <x v="360"/>
      <x/>
    </i>
    <i>
      <x v="215"/>
      <x/>
      <x v="120"/>
      <x v="582"/>
      <x v="350"/>
      <x v="2"/>
    </i>
    <i r="1">
      <x v="3"/>
      <x v="265"/>
      <x v="445"/>
      <x v="262"/>
      <x v="2"/>
    </i>
    <i r="1">
      <x v="4"/>
      <x v="6"/>
      <x v="206"/>
      <x v="277"/>
      <x v="2"/>
    </i>
    <i r="1">
      <x v="12"/>
      <x v="306"/>
      <x v="786"/>
      <x v="360"/>
      <x v="2"/>
    </i>
    <i>
      <x v="216"/>
      <x/>
      <x v="336"/>
      <x v="829"/>
      <x v="389"/>
      <x v="2"/>
    </i>
    <i r="1">
      <x v="3"/>
      <x v="337"/>
      <x v="830"/>
      <x v="390"/>
      <x v="2"/>
    </i>
    <i r="1">
      <x v="4"/>
      <x v="337"/>
      <x v="831"/>
      <x v="390"/>
      <x v="2"/>
    </i>
    <i r="1">
      <x v="12"/>
      <x v="306"/>
      <x v="787"/>
      <x v="360"/>
      <x v="2"/>
    </i>
    <i>
      <x v="217"/>
      <x/>
      <x v="297"/>
      <x v="568"/>
      <x v="351"/>
      <x v="2"/>
    </i>
    <i r="1">
      <x v="3"/>
      <x v="338"/>
      <x v="566"/>
      <x v="391"/>
      <x v="2"/>
    </i>
    <i r="1">
      <x v="4"/>
      <x v="296"/>
      <x v="568"/>
      <x v="329"/>
      <x v="2"/>
    </i>
    <i r="1">
      <x v="12"/>
      <x v="306"/>
      <x v="832"/>
      <x v="360"/>
      <x v="2"/>
    </i>
    <i>
      <x v="218"/>
      <x/>
      <x v="298"/>
      <x v="583"/>
      <x v="352"/>
      <x v="2"/>
    </i>
    <i r="1">
      <x v="3"/>
      <x v="265"/>
      <x v="447"/>
      <x v="261"/>
      <x v="2"/>
    </i>
    <i r="1">
      <x v="4"/>
      <x v="201"/>
      <x v="40"/>
      <x v="39"/>
      <x v="2"/>
    </i>
    <i r="1">
      <x v="12"/>
      <x v="306"/>
      <x v="743"/>
      <x v="360"/>
      <x v="2"/>
    </i>
    <i>
      <x v="219"/>
      <x/>
      <x v="299"/>
      <x v="568"/>
      <x v="353"/>
      <x/>
    </i>
    <i r="1">
      <x v="3"/>
      <x v="269"/>
      <x v="568"/>
      <x v="329"/>
      <x/>
    </i>
    <i r="1">
      <x v="4"/>
      <x v="300"/>
      <x v="568"/>
      <x v="354"/>
      <x/>
    </i>
    <i r="1">
      <x v="12"/>
      <x v="306"/>
      <x v="762"/>
      <x v="360"/>
      <x/>
    </i>
    <i>
      <x v="220"/>
      <x/>
      <x v="269"/>
      <x v="568"/>
      <x v="329"/>
      <x v="2"/>
    </i>
    <i r="1">
      <x v="3"/>
      <x v="339"/>
      <x v="833"/>
      <x v="392"/>
      <x v="2"/>
    </i>
    <i r="1">
      <x v="4"/>
      <x v="301"/>
      <x v="584"/>
      <x v="329"/>
      <x v="2"/>
    </i>
    <i r="1">
      <x v="12"/>
      <x v="306"/>
      <x v="788"/>
      <x v="360"/>
      <x v="2"/>
    </i>
    <i>
      <x v="221"/>
      <x/>
      <x v="302"/>
      <x v="585"/>
      <x v="355"/>
      <x v="2"/>
    </i>
    <i r="1">
      <x v="3"/>
      <x v="214"/>
      <x v="461"/>
      <x v="190"/>
      <x v="2"/>
    </i>
    <i r="1">
      <x v="4"/>
      <x v="303"/>
      <x v="585"/>
      <x v="356"/>
      <x v="2"/>
    </i>
    <i r="1">
      <x v="12"/>
      <x v="306"/>
      <x v="789"/>
      <x v="360"/>
      <x v="2"/>
    </i>
    <i>
      <x v="222"/>
      <x/>
      <x v="304"/>
      <x v="586"/>
      <x v="357"/>
      <x v="2"/>
    </i>
    <i r="1">
      <x v="3"/>
      <x v="214"/>
      <x v="834"/>
      <x v="393"/>
      <x v="2"/>
    </i>
    <i r="1">
      <x v="4"/>
      <x v="304"/>
      <x v="586"/>
      <x v="357"/>
      <x v="2"/>
    </i>
    <i r="1">
      <x v="12"/>
      <x v="306"/>
      <x v="790"/>
      <x v="360"/>
      <x v="2"/>
    </i>
    <i>
      <x v="223"/>
      <x/>
      <x v="232"/>
      <x v="560"/>
      <x v="187"/>
      <x v="2"/>
    </i>
    <i r="1">
      <x v="3"/>
      <x v="214"/>
      <x v="457"/>
      <x v="194"/>
      <x v="2"/>
    </i>
    <i r="1">
      <x v="4"/>
      <x v="72"/>
      <x v="475"/>
      <x v="287"/>
      <x v="2"/>
    </i>
    <i r="1">
      <x v="7"/>
      <x v="72"/>
      <x v="474"/>
      <x v="287"/>
      <x v="2"/>
    </i>
    <i r="1">
      <x v="12"/>
      <x v="306"/>
      <x v="744"/>
      <x v="360"/>
      <x v="2"/>
    </i>
    <i>
      <x v="224"/>
      <x/>
      <x v="305"/>
      <x v="835"/>
      <x v="358"/>
      <x/>
    </i>
    <i r="1">
      <x v="3"/>
      <x v="265"/>
      <x v="568"/>
      <x v="329"/>
      <x/>
    </i>
    <i r="1">
      <x v="4"/>
      <x v="202"/>
      <x v="568"/>
      <x v="359"/>
      <x/>
    </i>
    <i r="1">
      <x v="12"/>
      <x v="306"/>
      <x v="791"/>
      <x v="360"/>
      <x/>
    </i>
    <i>
      <x v="225"/>
      <x/>
      <x v="120"/>
      <x v="836"/>
      <x v="272"/>
      <x v="2"/>
    </i>
    <i r="1">
      <x v="3"/>
      <x v="265"/>
      <x v="837"/>
      <x v="198"/>
      <x v="2"/>
    </i>
    <i r="1">
      <x v="4"/>
      <x v="202"/>
      <x v="838"/>
      <x v="394"/>
      <x v="2"/>
    </i>
    <i r="1">
      <x v="12"/>
      <x v="306"/>
      <x v="792"/>
      <x v="360"/>
      <x v="2"/>
    </i>
    <i>
      <x v="226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27"/>
      <x/>
      <x v="166"/>
      <x v="101"/>
      <x v="308"/>
      <x v="2"/>
    </i>
    <i r="1">
      <x v="3"/>
      <x v="265"/>
      <x v="427"/>
      <x v="106"/>
      <x v="2"/>
    </i>
    <i r="1">
      <x v="4"/>
      <x v="167"/>
      <x v="242"/>
      <x v="309"/>
      <x v="2"/>
    </i>
    <i r="1">
      <x v="12"/>
      <x v="306"/>
      <x v="745"/>
      <x v="360"/>
      <x v="2"/>
    </i>
    <i>
      <x v="228"/>
      <x/>
      <x v="228"/>
      <x v="184"/>
      <x v="231"/>
      <x v="2"/>
    </i>
    <i r="1">
      <x v="3"/>
      <x v="214"/>
      <x v="839"/>
      <x v="194"/>
      <x v="2"/>
    </i>
    <i r="1">
      <x v="4"/>
      <x v="340"/>
      <x v="841"/>
      <x v="395"/>
      <x v="2"/>
    </i>
    <i r="1">
      <x v="7"/>
      <x v="340"/>
      <x v="840"/>
      <x v="395"/>
      <x v="2"/>
    </i>
    <i r="1">
      <x v="12"/>
      <x v="306"/>
      <x v="793"/>
      <x v="360"/>
      <x v="2"/>
    </i>
    <i>
      <x v="229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30"/>
      <x/>
      <x v="269"/>
      <x v="568"/>
      <x v="329"/>
      <x/>
    </i>
    <i r="1">
      <x v="3"/>
      <x v="269"/>
      <x v="568"/>
      <x v="329"/>
      <x/>
    </i>
    <i r="1">
      <x v="4"/>
      <x v="341"/>
      <x v="842"/>
      <x v="396"/>
      <x/>
    </i>
    <i r="1">
      <x v="12"/>
      <x v="306"/>
      <x v="762"/>
      <x v="360"/>
      <x/>
    </i>
    <i>
      <x v="231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32"/>
      <x/>
      <x v="269"/>
      <x v="568"/>
      <x v="329"/>
      <x/>
    </i>
    <i r="1">
      <x v="3"/>
      <x v="269"/>
      <x v="568"/>
      <x v="329"/>
      <x/>
    </i>
    <i r="1">
      <x v="4"/>
      <x v="342"/>
      <x v="843"/>
      <x v="397"/>
      <x/>
    </i>
    <i r="1">
      <x v="12"/>
      <x v="306"/>
      <x v="762"/>
      <x v="360"/>
      <x/>
    </i>
    <i>
      <x v="234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35"/>
      <x/>
      <x v="120"/>
      <x v="844"/>
      <x v="272"/>
      <x/>
    </i>
    <i r="1">
      <x v="3"/>
      <x v="269"/>
      <x v="568"/>
      <x v="329"/>
      <x/>
    </i>
    <i r="1">
      <x v="4"/>
      <x v="343"/>
      <x v="845"/>
      <x v="398"/>
      <x/>
    </i>
    <i r="1">
      <x v="12"/>
      <x v="306"/>
      <x v="762"/>
      <x v="360"/>
      <x/>
    </i>
    <i>
      <x v="236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846"/>
      <x v="360"/>
      <x/>
    </i>
    <i>
      <x v="237"/>
      <x/>
      <x v="269"/>
      <x v="568"/>
      <x v="329"/>
      <x v="2"/>
    </i>
    <i r="1">
      <x v="3"/>
      <x v="344"/>
      <x v="848"/>
      <x v="399"/>
      <x v="2"/>
    </i>
    <i r="1">
      <x v="4"/>
      <x v="344"/>
      <x v="849"/>
      <x v="399"/>
      <x v="2"/>
    </i>
    <i r="1">
      <x v="12"/>
      <x v="306"/>
      <x v="847"/>
      <x v="360"/>
      <x v="2"/>
    </i>
    <i>
      <x v="238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39"/>
      <x/>
      <x v="345"/>
      <x v="850"/>
      <x v="400"/>
      <x v="2"/>
    </i>
    <i r="1">
      <x v="3"/>
      <x v="265"/>
      <x v="451"/>
      <x v="198"/>
      <x v="2"/>
    </i>
    <i r="1">
      <x v="4"/>
      <x v="346"/>
      <x v="851"/>
      <x v="401"/>
      <x v="2"/>
    </i>
    <i r="1">
      <x v="12"/>
      <x v="306"/>
      <x v="794"/>
      <x v="360"/>
      <x v="2"/>
    </i>
    <i>
      <x v="240"/>
      <x/>
      <x v="322"/>
      <x v="568"/>
      <x v="377"/>
      <x/>
    </i>
    <i r="1">
      <x v="3"/>
      <x v="269"/>
      <x v="568"/>
      <x v="329"/>
      <x/>
    </i>
    <i r="1">
      <x v="4"/>
      <x v="348"/>
      <x v="852"/>
      <x v="403"/>
      <x/>
    </i>
    <i r="1">
      <x v="12"/>
      <x v="306"/>
      <x v="762"/>
      <x v="360"/>
      <x/>
    </i>
    <i>
      <x v="241"/>
      <x/>
      <x v="269"/>
      <x v="568"/>
      <x v="329"/>
      <x v="2"/>
    </i>
    <i r="1">
      <x v="3"/>
      <x v="269"/>
      <x v="568"/>
      <x v="329"/>
      <x v="2"/>
    </i>
    <i r="1">
      <x v="4"/>
      <x v="269"/>
      <x v="568"/>
      <x v="329"/>
      <x v="2"/>
    </i>
    <i r="1">
      <x v="12"/>
      <x v="306"/>
      <x v="853"/>
      <x v="360"/>
      <x v="2"/>
    </i>
    <i>
      <x v="242"/>
      <x/>
      <x v="269"/>
      <x v="568"/>
      <x v="329"/>
      <x/>
    </i>
    <i r="1">
      <x v="3"/>
      <x v="269"/>
      <x v="568"/>
      <x v="329"/>
      <x/>
    </i>
    <i r="1">
      <x v="4"/>
      <x v="349"/>
      <x v="854"/>
      <x v="404"/>
      <x/>
    </i>
    <i r="1">
      <x v="12"/>
      <x v="306"/>
      <x v="762"/>
      <x v="360"/>
      <x/>
    </i>
    <i>
      <x v="243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44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45"/>
      <x/>
      <x v="269"/>
      <x v="568"/>
      <x v="329"/>
      <x/>
    </i>
    <i r="1">
      <x v="3"/>
      <x v="269"/>
      <x v="568"/>
      <x v="329"/>
      <x/>
    </i>
    <i r="1">
      <x v="4"/>
      <x v="350"/>
      <x v="855"/>
      <x v="12"/>
      <x/>
    </i>
    <i r="1">
      <x v="12"/>
      <x v="306"/>
      <x v="762"/>
      <x v="360"/>
      <x/>
    </i>
    <i>
      <x v="246"/>
      <x/>
      <x v="269"/>
      <x v="568"/>
      <x v="329"/>
      <x/>
    </i>
    <i r="1">
      <x v="3"/>
      <x v="269"/>
      <x v="568"/>
      <x v="329"/>
      <x/>
    </i>
    <i r="1">
      <x v="4"/>
      <x v="321"/>
      <x v="568"/>
      <x v="376"/>
      <x/>
    </i>
    <i r="1">
      <x v="12"/>
      <x v="306"/>
      <x v="762"/>
      <x v="360"/>
      <x/>
    </i>
    <i>
      <x v="247"/>
      <x/>
      <x v="269"/>
      <x v="568"/>
      <x v="329"/>
      <x/>
    </i>
    <i r="1">
      <x v="3"/>
      <x v="269"/>
      <x v="568"/>
      <x v="329"/>
      <x/>
    </i>
    <i r="1">
      <x v="4"/>
      <x v="351"/>
      <x v="857"/>
      <x v="329"/>
      <x/>
    </i>
    <i r="1">
      <x v="7"/>
      <x v="351"/>
      <x v="856"/>
      <x v="329"/>
      <x/>
    </i>
    <i r="1">
      <x v="12"/>
      <x v="306"/>
      <x v="762"/>
      <x v="360"/>
      <x/>
    </i>
    <i>
      <x v="248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49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50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51"/>
      <x/>
      <x v="271"/>
      <x v="800"/>
      <x v="405"/>
      <x v="2"/>
    </i>
    <i r="1">
      <x v="3"/>
      <x v="269"/>
      <x v="568"/>
      <x v="329"/>
      <x v="2"/>
    </i>
    <i r="1">
      <x v="4"/>
      <x v="352"/>
      <x v="859"/>
      <x v="406"/>
      <x v="2"/>
    </i>
    <i r="1">
      <x v="7"/>
      <x v="352"/>
      <x v="858"/>
      <x v="406"/>
      <x v="2"/>
    </i>
    <i r="1">
      <x v="12"/>
      <x v="306"/>
      <x v="762"/>
      <x v="360"/>
      <x v="2"/>
    </i>
    <i>
      <x v="253"/>
      <x/>
      <x v="120"/>
      <x v="860"/>
      <x v="268"/>
      <x v="2"/>
    </i>
    <i r="1">
      <x v="3"/>
      <x v="353"/>
      <x v="862"/>
      <x v="407"/>
      <x v="2"/>
    </i>
    <i r="1">
      <x v="4"/>
      <x v="353"/>
      <x v="862"/>
      <x v="407"/>
      <x v="2"/>
    </i>
    <i r="1">
      <x v="12"/>
      <x v="306"/>
      <x v="861"/>
      <x v="360"/>
      <x v="2"/>
    </i>
    <i>
      <x v="254"/>
      <x/>
      <x v="269"/>
      <x v="568"/>
      <x v="329"/>
      <x/>
    </i>
    <i r="1">
      <x v="3"/>
      <x v="269"/>
      <x v="568"/>
      <x v="329"/>
      <x/>
    </i>
    <i r="1">
      <x v="4"/>
      <x v="354"/>
      <x v="863"/>
      <x v="408"/>
      <x/>
    </i>
    <i r="1">
      <x v="12"/>
      <x v="306"/>
      <x v="762"/>
      <x v="360"/>
      <x/>
    </i>
    <i>
      <x v="255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56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57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58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59"/>
      <x/>
      <x v="269"/>
      <x v="568"/>
      <x v="329"/>
      <x/>
    </i>
    <i r="1">
      <x v="3"/>
      <x v="269"/>
      <x v="568"/>
      <x v="329"/>
      <x/>
    </i>
    <i r="1">
      <x v="4"/>
      <x v="138"/>
      <x v="865"/>
      <x v="409"/>
      <x/>
    </i>
    <i r="1">
      <x v="7"/>
      <x v="138"/>
      <x v="864"/>
      <x v="409"/>
      <x/>
    </i>
    <i r="1">
      <x v="12"/>
      <x v="306"/>
      <x v="762"/>
      <x v="360"/>
      <x/>
    </i>
    <i>
      <x v="260"/>
      <x/>
      <x v="269"/>
      <x v="568"/>
      <x v="329"/>
      <x/>
    </i>
    <i r="1">
      <x v="3"/>
      <x v="269"/>
      <x v="568"/>
      <x v="329"/>
      <x/>
    </i>
    <i r="1">
      <x v="4"/>
      <x v="165"/>
      <x v="291"/>
      <x v="8"/>
      <x/>
    </i>
    <i r="1">
      <x v="12"/>
      <x v="306"/>
      <x v="762"/>
      <x v="360"/>
      <x/>
    </i>
    <i>
      <x v="261"/>
      <x/>
      <x v="269"/>
      <x v="568"/>
      <x v="329"/>
      <x/>
    </i>
    <i r="1">
      <x v="3"/>
      <x v="265"/>
      <x v="432"/>
      <x v="188"/>
      <x/>
    </i>
    <i r="1">
      <x v="4"/>
      <x v="269"/>
      <x v="568"/>
      <x v="329"/>
      <x/>
    </i>
    <i r="1">
      <x v="12"/>
      <x v="306"/>
      <x v="762"/>
      <x v="360"/>
      <x/>
    </i>
    <i>
      <x v="262"/>
      <x/>
      <x v="355"/>
      <x v="866"/>
      <x v="410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63"/>
      <x/>
      <x v="356"/>
      <x v="867"/>
      <x v="411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64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65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66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67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68"/>
      <x/>
      <x v="269"/>
      <x v="568"/>
      <x v="329"/>
      <x v="2"/>
    </i>
    <i r="1">
      <x v="3"/>
      <x v="265"/>
      <x v="869"/>
      <x v="198"/>
      <x v="2"/>
    </i>
    <i r="1">
      <x v="4"/>
      <x v="269"/>
      <x v="568"/>
      <x v="329"/>
      <x v="2"/>
    </i>
    <i r="1">
      <x v="12"/>
      <x v="306"/>
      <x v="868"/>
      <x v="360"/>
      <x v="2"/>
    </i>
    <i>
      <x v="269"/>
      <x/>
      <x v="357"/>
      <x v="870"/>
      <x v="412"/>
      <x/>
    </i>
    <i r="1">
      <x v="3"/>
      <x v="269"/>
      <x v="568"/>
      <x v="329"/>
      <x/>
    </i>
    <i r="1">
      <x v="4"/>
      <x v="357"/>
      <x v="870"/>
      <x v="412"/>
      <x/>
    </i>
    <i r="1">
      <x v="12"/>
      <x v="306"/>
      <x v="762"/>
      <x v="360"/>
      <x/>
    </i>
    <i>
      <x v="270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71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72"/>
      <x/>
      <x v="269"/>
      <x v="568"/>
      <x v="329"/>
      <x/>
    </i>
    <i r="1">
      <x v="3"/>
      <x v="269"/>
      <x v="568"/>
      <x v="329"/>
      <x/>
    </i>
    <i r="1">
      <x v="4"/>
      <x v="363"/>
      <x v="877"/>
      <x v="415"/>
      <x/>
    </i>
    <i r="1">
      <x v="12"/>
      <x v="306"/>
      <x v="762"/>
      <x v="360"/>
      <x/>
    </i>
    <i>
      <x v="273"/>
      <x/>
      <x v="269"/>
      <x v="568"/>
      <x v="329"/>
      <x/>
    </i>
    <i r="1">
      <x v="3"/>
      <x v="269"/>
      <x v="568"/>
      <x v="329"/>
      <x/>
    </i>
    <i r="1">
      <x v="4"/>
      <x v="358"/>
      <x v="871"/>
      <x v="413"/>
      <x/>
    </i>
    <i r="1">
      <x v="12"/>
      <x v="306"/>
      <x v="762"/>
      <x v="360"/>
      <x/>
    </i>
    <i>
      <x v="274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75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77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78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872"/>
      <x v="360"/>
      <x/>
    </i>
    <i>
      <x v="279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80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81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82"/>
      <x/>
      <x v="135"/>
      <x v="873"/>
      <x v="281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83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84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85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86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87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88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89"/>
      <x/>
      <x v="364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90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91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92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93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94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95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96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97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298"/>
      <x/>
      <x v="269"/>
      <x v="568"/>
      <x v="329"/>
      <x/>
    </i>
    <i r="1">
      <x v="3"/>
      <x v="269"/>
      <x v="568"/>
      <x v="329"/>
      <x/>
    </i>
    <i r="1">
      <x v="4"/>
      <x v="360"/>
      <x v="874"/>
      <x v="277"/>
      <x/>
    </i>
    <i r="1">
      <x v="12"/>
      <x v="306"/>
      <x v="762"/>
      <x v="360"/>
      <x/>
    </i>
    <i>
      <x v="299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300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301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302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303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304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306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307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308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309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310"/>
      <x/>
      <x v="269"/>
      <x v="568"/>
      <x v="329"/>
      <x/>
    </i>
    <i r="1">
      <x v="3"/>
      <x v="269"/>
      <x v="568"/>
      <x v="329"/>
      <x/>
    </i>
    <i r="1">
      <x v="4"/>
      <x v="361"/>
      <x v="875"/>
      <x v="414"/>
      <x/>
    </i>
    <i r="1">
      <x v="12"/>
      <x v="306"/>
      <x v="762"/>
      <x v="360"/>
      <x/>
    </i>
    <i>
      <x v="311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312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313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314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315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316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317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318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319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320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321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322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323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324"/>
      <x/>
      <x v="269"/>
      <x v="568"/>
      <x v="329"/>
      <x/>
    </i>
    <i r="1">
      <x v="3"/>
      <x v="269"/>
      <x v="568"/>
      <x v="329"/>
      <x/>
    </i>
    <i r="1">
      <x v="4"/>
      <x v="362"/>
      <x v="876"/>
      <x v="216"/>
      <x/>
    </i>
    <i r="1">
      <x v="12"/>
      <x v="306"/>
      <x v="762"/>
      <x v="360"/>
      <x/>
    </i>
    <i>
      <x v="325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326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327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328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329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330"/>
      <x/>
      <x v="269"/>
      <x v="568"/>
      <x v="329"/>
      <x/>
    </i>
    <i r="1">
      <x v="3"/>
      <x v="269"/>
      <x v="568"/>
      <x v="329"/>
      <x/>
    </i>
    <i r="1">
      <x v="4"/>
      <x v="365"/>
      <x v="878"/>
      <x v="416"/>
      <x/>
    </i>
    <i r="1">
      <x v="12"/>
      <x v="306"/>
      <x v="762"/>
      <x v="360"/>
      <x/>
    </i>
    <i>
      <x v="331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332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333"/>
      <x/>
      <x v="269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334"/>
      <x/>
      <x v="120"/>
      <x v="568"/>
      <x v="329"/>
      <x/>
    </i>
    <i r="1">
      <x v="3"/>
      <x v="269"/>
      <x v="568"/>
      <x v="329"/>
      <x/>
    </i>
    <i r="1">
      <x v="4"/>
      <x v="269"/>
      <x v="568"/>
      <x v="329"/>
      <x/>
    </i>
    <i r="1">
      <x v="12"/>
      <x v="306"/>
      <x v="762"/>
      <x v="360"/>
      <x/>
    </i>
    <i>
      <x v="335"/>
      <x v="5"/>
      <x v="269"/>
      <x v="568"/>
      <x v="329"/>
      <x v="3"/>
    </i>
    <i t="grand">
      <x/>
    </i>
  </rowItems>
  <colItems count="1">
    <i/>
  </colItems>
  <formats count="26">
    <format dxfId="33">
      <pivotArea field="4" type="button" dataOnly="0" labelOnly="1" outline="0" axis="axisRow" fieldPosition="3"/>
    </format>
    <format dxfId="32">
      <pivotArea field="4" type="button" dataOnly="0" labelOnly="1" outline="0" axis="axisRow" fieldPosition="3"/>
    </format>
    <format dxfId="31">
      <pivotArea field="5" type="button" dataOnly="0" labelOnly="1" outline="0" axis="axisRow" fieldPosition="4"/>
    </format>
    <format dxfId="30">
      <pivotArea dataOnly="0" labelOnly="1" grandRow="1" outline="0" fieldPosition="0"/>
    </format>
    <format dxfId="29">
      <pivotArea field="2" type="button" dataOnly="0" labelOnly="1" outline="0" axis="axisRow" fieldPosition="0"/>
    </format>
    <format dxfId="28">
      <pivotArea field="0" type="button" dataOnly="0" labelOnly="1" outline="0" axis="axisRow" fieldPosition="1"/>
    </format>
    <format dxfId="27">
      <pivotArea field="3" type="button" dataOnly="0" labelOnly="1" outline="0" axis="axisRow" fieldPosition="2"/>
    </format>
    <format dxfId="26">
      <pivotArea field="4" type="button" dataOnly="0" labelOnly="1" outline="0" axis="axisRow" fieldPosition="3"/>
    </format>
    <format dxfId="25">
      <pivotArea field="5" type="button" dataOnly="0" labelOnly="1" outline="0" axis="axisRow" fieldPosition="4"/>
    </format>
    <format dxfId="24">
      <pivotArea field="2" type="button" dataOnly="0" labelOnly="1" outline="0" axis="axisRow" fieldPosition="0"/>
    </format>
    <format dxfId="23">
      <pivotArea field="0" type="button" dataOnly="0" labelOnly="1" outline="0" axis="axisRow" fieldPosition="1"/>
    </format>
    <format dxfId="22">
      <pivotArea field="3" type="button" dataOnly="0" labelOnly="1" outline="0" axis="axisRow" fieldPosition="2"/>
    </format>
    <format dxfId="21">
      <pivotArea field="4" type="button" dataOnly="0" labelOnly="1" outline="0" axis="axisRow" fieldPosition="3"/>
    </format>
    <format dxfId="20">
      <pivotArea field="5" type="button" dataOnly="0" labelOnly="1" outline="0" axis="axisRow" fieldPosition="4"/>
    </format>
    <format dxfId="19">
      <pivotArea field="4" type="button" dataOnly="0" labelOnly="1" outline="0" axis="axisRow" fieldPosition="3"/>
    </format>
    <format dxfId="18">
      <pivotArea dataOnly="0" labelOnly="1" outline="0" fieldPosition="0">
        <references count="1">
          <reference field="2" count="1">
            <x v="0"/>
          </reference>
        </references>
      </pivotArea>
    </format>
    <format dxfId="17">
      <pivotArea field="4" type="button" dataOnly="0" labelOnly="1" outline="0" axis="axisRow" fieldPosition="3"/>
    </format>
    <format dxfId="16">
      <pivotArea field="4" type="button" dataOnly="0" labelOnly="1" outline="0" axis="axisRow" fieldPosition="3"/>
    </format>
    <format dxfId="15">
      <pivotArea field="4" type="button" dataOnly="0" labelOnly="1" outline="0" axis="axisRow" fieldPosition="3"/>
    </format>
    <format dxfId="14">
      <pivotArea field="4" type="button" dataOnly="0" labelOnly="1" outline="0" axis="axisRow" fieldPosition="3"/>
    </format>
    <format dxfId="13">
      <pivotArea field="4" type="button" dataOnly="0" labelOnly="1" outline="0" axis="axisRow" fieldPosition="3"/>
    </format>
    <format dxfId="12">
      <pivotArea field="5" type="button" dataOnly="0" labelOnly="1" outline="0" axis="axisRow" fieldPosition="4"/>
    </format>
    <format dxfId="11">
      <pivotArea field="4" type="button" dataOnly="0" labelOnly="1" outline="0" axis="axisRow" fieldPosition="3"/>
    </format>
    <format dxfId="10">
      <pivotArea field="4" type="button" dataOnly="0" labelOnly="1" outline="0" axis="axisRow" fieldPosition="3"/>
    </format>
    <format dxfId="9">
      <pivotArea field="4" type="button" dataOnly="0" labelOnly="1" outline="0" axis="axisRow" fieldPosition="3"/>
    </format>
    <format dxfId="8">
      <pivotArea field="5" type="button" dataOnly="0" labelOnly="1" outline="0" axis="axisRow" fieldPosition="4"/>
    </format>
  </formats>
  <pivotTableStyleInfo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3316AE-B058-44A4-85AF-CB63E4BBC58C}" name="Table1" displayName="Table1" ref="A1:H269" totalsRowShown="0" headerRowDxfId="7" headerRowBorderDxfId="6" tableBorderDxfId="5" headerRowCellStyle="Accent1">
  <autoFilter ref="A1:H269" xr:uid="{62F5F3AF-5BCE-4BC0-A3B9-1C0693265A44}"/>
  <sortState xmlns:xlrd2="http://schemas.microsoft.com/office/spreadsheetml/2017/richdata2" ref="A2:H269">
    <sortCondition ref="H1:H269"/>
  </sortState>
  <tableColumns count="8">
    <tableColumn id="1" xr3:uid="{806D1FA1-05B5-4DCF-BFA6-59030F3D3C0C}" name="Account No."/>
    <tableColumn id="2" xr3:uid="{90CAC42E-DA7A-4AD7-A758-243F83CCDE62}" name="Name"/>
    <tableColumn id="4" xr3:uid="{7F793E03-ABF1-4536-B12D-CE96E8748FD7}" name="ADDRESS "/>
    <tableColumn id="6" xr3:uid="{472E03E9-2CC2-4A33-B773-4E6624EC9F7D}" name="CITY"/>
    <tableColumn id="7" xr3:uid="{FF9BE3D4-D794-4B1B-AB02-DACB35EE6A92}" name="STATE"/>
    <tableColumn id="8" xr3:uid="{0F2A019F-C773-4D4B-9B69-E24D513A7035}" name="ZIP CODE"/>
    <tableColumn id="9" xr3:uid="{22C0B75D-A242-4D7D-9FBD-E3FB8E8BCD6C}" name="DRB Code">
      <calculatedColumnFormula>RIGHT(B2,3)</calculatedColumnFormula>
    </tableColumn>
    <tableColumn id="10" xr3:uid="{BB983C12-6EBD-4D5B-9663-A9B86A04C2F8}" name="Site Name">
      <calculatedColumnFormula>INDEX('Sheet1 (2)'!A:A, MATCH(G2,'Sheet1 (2)'!K:K, 0))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7F20-08A8-45AF-9A1F-8D43EA482E12}">
  <sheetPr>
    <pageSetUpPr fitToPage="1"/>
  </sheetPr>
  <dimension ref="A8:K45"/>
  <sheetViews>
    <sheetView tabSelected="1" zoomScaleNormal="100" workbookViewId="0">
      <selection activeCell="B12" sqref="B12"/>
    </sheetView>
  </sheetViews>
  <sheetFormatPr defaultRowHeight="12.75" x14ac:dyDescent="0.2"/>
  <cols>
    <col min="2" max="2" width="13.42578125" customWidth="1"/>
    <col min="3" max="3" width="6" customWidth="1"/>
    <col min="4" max="4" width="3.85546875" customWidth="1"/>
    <col min="5" max="5" width="14.140625" customWidth="1"/>
    <col min="6" max="6" width="23.140625" customWidth="1"/>
    <col min="7" max="7" width="9.140625" style="58"/>
    <col min="10" max="10" width="7.42578125" customWidth="1"/>
    <col min="11" max="11" width="13.7109375" customWidth="1"/>
  </cols>
  <sheetData>
    <row r="8" spans="1:11" x14ac:dyDescent="0.2">
      <c r="A8" s="49"/>
      <c r="B8" s="50"/>
      <c r="C8" s="50"/>
      <c r="D8" s="50"/>
      <c r="E8" s="50"/>
      <c r="F8" s="50"/>
      <c r="G8" s="55"/>
      <c r="H8" s="50"/>
      <c r="I8" s="50"/>
      <c r="J8" s="50"/>
      <c r="K8" s="51"/>
    </row>
    <row r="9" spans="1:11" ht="30.75" customHeight="1" x14ac:dyDescent="0.2">
      <c r="A9" s="53" t="s">
        <v>0</v>
      </c>
      <c r="B9" s="22"/>
      <c r="C9" s="22"/>
      <c r="D9" s="22"/>
      <c r="E9" s="22"/>
      <c r="F9" s="22"/>
      <c r="G9" s="56"/>
      <c r="H9" s="22"/>
      <c r="I9" s="22"/>
      <c r="J9" s="22"/>
      <c r="K9" s="52"/>
    </row>
    <row r="10" spans="1:11" ht="12.75" customHeight="1" x14ac:dyDescent="0.2">
      <c r="A10" s="31"/>
      <c r="D10" s="23"/>
      <c r="E10" s="23"/>
      <c r="F10" s="24"/>
      <c r="G10" s="57"/>
      <c r="H10" s="24"/>
      <c r="I10" s="24"/>
      <c r="J10" s="24"/>
      <c r="K10" s="32"/>
    </row>
    <row r="11" spans="1:11" ht="20.25" customHeight="1" x14ac:dyDescent="0.3">
      <c r="A11" s="33" t="s">
        <v>1</v>
      </c>
      <c r="B11" s="157" t="s">
        <v>257</v>
      </c>
      <c r="C11" s="158"/>
      <c r="D11" s="158"/>
      <c r="E11" s="158"/>
      <c r="F11" s="159"/>
      <c r="G11" s="57"/>
      <c r="H11" s="24"/>
      <c r="I11" s="24"/>
      <c r="J11" s="24"/>
      <c r="K11" s="32"/>
    </row>
    <row r="12" spans="1:11" ht="12.75" customHeight="1" x14ac:dyDescent="0.2">
      <c r="A12" s="34"/>
      <c r="B12" s="24"/>
      <c r="C12" s="24"/>
      <c r="D12" s="24"/>
      <c r="E12" s="24"/>
      <c r="F12" s="24"/>
      <c r="G12" s="57"/>
      <c r="H12" s="24"/>
      <c r="I12" s="24"/>
      <c r="J12" s="24"/>
      <c r="K12" s="32"/>
    </row>
    <row r="13" spans="1:11" ht="12.75" customHeight="1" x14ac:dyDescent="0.2">
      <c r="A13" s="34"/>
      <c r="B13" s="24"/>
      <c r="C13" s="24"/>
      <c r="D13" s="24"/>
      <c r="E13" s="24"/>
      <c r="F13" s="24"/>
      <c r="G13" s="57"/>
      <c r="H13" s="24"/>
      <c r="I13" s="24"/>
      <c r="J13" s="24"/>
      <c r="K13" s="32"/>
    </row>
    <row r="14" spans="1:11" x14ac:dyDescent="0.2">
      <c r="A14" s="31"/>
      <c r="K14" s="35"/>
    </row>
    <row r="15" spans="1:11" x14ac:dyDescent="0.2">
      <c r="A15" s="31"/>
      <c r="K15" s="35"/>
    </row>
    <row r="16" spans="1:11" ht="18" x14ac:dyDescent="0.25">
      <c r="A16" s="36" t="s">
        <v>3</v>
      </c>
      <c r="B16" s="17"/>
      <c r="C16" s="18"/>
      <c r="E16" s="16" t="s">
        <v>4</v>
      </c>
      <c r="G16" s="59" t="s">
        <v>5</v>
      </c>
      <c r="H16" s="19"/>
      <c r="J16" s="16" t="s">
        <v>6</v>
      </c>
      <c r="K16" s="37"/>
    </row>
    <row r="17" spans="1:11" ht="15" x14ac:dyDescent="0.2">
      <c r="A17" s="38"/>
      <c r="B17" s="13"/>
      <c r="D17" s="14"/>
      <c r="E17" s="15"/>
      <c r="G17" s="60"/>
      <c r="H17" s="15"/>
      <c r="J17" s="14"/>
      <c r="K17" s="39"/>
    </row>
    <row r="18" spans="1:11" ht="14.25" customHeight="1" x14ac:dyDescent="0.2">
      <c r="A18" s="38"/>
      <c r="B18" s="13"/>
      <c r="D18" s="14"/>
      <c r="E18" s="15"/>
      <c r="G18" s="60"/>
      <c r="H18" s="15"/>
      <c r="J18" s="14"/>
      <c r="K18" s="39"/>
    </row>
    <row r="19" spans="1:11" ht="33" customHeight="1" x14ac:dyDescent="0.2">
      <c r="A19" s="40" t="s">
        <v>7</v>
      </c>
      <c r="B19" s="21"/>
      <c r="D19" s="27" t="str">
        <f>IFERROR(VLOOKUP(_xlfn.CONCAT($B$11,"*",$A19), Data!$B:$H,3, 0), "")</f>
        <v>Duke Energy</v>
      </c>
      <c r="E19" s="27"/>
      <c r="F19" s="19"/>
      <c r="G19" s="61">
        <f>IFERROR(VLOOKUP(_xlfn.CONCAT($B$11,"*",$A19), Data!$B:$H,4, 0), "")</f>
        <v>910145005761</v>
      </c>
      <c r="H19" s="19"/>
      <c r="I19" s="18"/>
      <c r="J19" s="28">
        <f>IFERROR(VLOOKUP(_xlfn.CONCAT($B$11,"*",$A19), Data!$B:$H,5, 0), "")</f>
        <v>8773728477</v>
      </c>
      <c r="K19" s="41"/>
    </row>
    <row r="20" spans="1:11" ht="12.75" customHeight="1" x14ac:dyDescent="0.2">
      <c r="A20" s="42"/>
      <c r="B20" s="20"/>
      <c r="D20" s="29"/>
      <c r="E20" s="18"/>
      <c r="F20" s="18"/>
      <c r="G20" s="62"/>
      <c r="H20" s="18"/>
      <c r="I20" s="18"/>
      <c r="J20" s="18"/>
      <c r="K20" s="43"/>
    </row>
    <row r="21" spans="1:11" ht="12.75" customHeight="1" x14ac:dyDescent="0.25">
      <c r="A21" s="44"/>
      <c r="B21" s="25"/>
      <c r="D21" s="29"/>
      <c r="E21" s="18"/>
      <c r="F21" s="18"/>
      <c r="G21" s="62"/>
      <c r="H21" s="18"/>
      <c r="I21" s="18"/>
      <c r="J21" s="18"/>
      <c r="K21" s="43"/>
    </row>
    <row r="22" spans="1:11" ht="33" customHeight="1" x14ac:dyDescent="0.2">
      <c r="A22" s="40" t="s">
        <v>8</v>
      </c>
      <c r="B22" s="21"/>
      <c r="D22" s="27" t="str">
        <f>IFERROR(VLOOKUP(_xlfn.CONCAT($B$11,"*",$A22), Data!$B:$H,3, 0), "")</f>
        <v/>
      </c>
      <c r="E22" s="27"/>
      <c r="F22" s="19"/>
      <c r="G22" s="61" t="str">
        <f>IFERROR(VLOOKUP(_xlfn.CONCAT($B$11,"*",$A22), Data!$B:$H,4, 0), "")</f>
        <v/>
      </c>
      <c r="H22" s="27"/>
      <c r="I22" s="18"/>
      <c r="J22" s="28" t="str">
        <f>IFERROR(VLOOKUP(_xlfn.CONCAT($B$11,"*",$A22), Data!$B:$H,5, 0), "")</f>
        <v/>
      </c>
      <c r="K22" s="41"/>
    </row>
    <row r="23" spans="1:11" ht="15.75" customHeight="1" x14ac:dyDescent="0.2">
      <c r="A23" s="42"/>
      <c r="B23" s="20"/>
      <c r="D23" s="29"/>
      <c r="E23" s="18"/>
      <c r="F23" s="18"/>
      <c r="G23" s="62"/>
      <c r="H23" s="18"/>
      <c r="I23" s="18"/>
      <c r="J23" s="28"/>
      <c r="K23" s="41"/>
    </row>
    <row r="24" spans="1:11" ht="15.75" x14ac:dyDescent="0.25">
      <c r="A24" s="45"/>
      <c r="B24" s="26"/>
      <c r="D24" s="29"/>
      <c r="E24" s="18"/>
      <c r="F24" s="18"/>
      <c r="G24" s="62"/>
      <c r="H24" s="18"/>
      <c r="I24" s="18"/>
      <c r="J24" s="18"/>
      <c r="K24" s="43"/>
    </row>
    <row r="25" spans="1:11" ht="33" customHeight="1" x14ac:dyDescent="0.2">
      <c r="A25" s="40" t="s">
        <v>9</v>
      </c>
      <c r="B25" s="21"/>
      <c r="D25" s="27" t="str">
        <f>IFERROR(VLOOKUP(_xlfn.CONCAT($B$11,"*",$A25), Data!$B:$H,3, 0), "")</f>
        <v>Interface</v>
      </c>
      <c r="E25" s="27"/>
      <c r="F25" s="27"/>
      <c r="G25" s="61" t="str">
        <f>IFERROR(VLOOKUP(_xlfn.CONCAT($B$11,"*",$A25), Data!$B:$H,4, 0), "")</f>
        <v>S-000075403</v>
      </c>
      <c r="H25" s="27"/>
      <c r="I25" s="18"/>
      <c r="J25" s="28" t="str">
        <f>IFERROR(VLOOKUP(_xlfn.CONCAT($B$11,"*",$A25), Data!$B:$H,5, 0), "")</f>
        <v>See Interface Sheet</v>
      </c>
      <c r="K25" s="41"/>
    </row>
    <row r="26" spans="1:11" ht="12.75" customHeight="1" x14ac:dyDescent="0.2">
      <c r="A26" s="42"/>
      <c r="B26" s="20"/>
      <c r="D26" s="29"/>
      <c r="E26" s="18"/>
      <c r="F26" s="18"/>
      <c r="G26" s="62"/>
      <c r="H26" s="18"/>
      <c r="I26" s="18"/>
      <c r="J26" s="18"/>
      <c r="K26" s="43"/>
    </row>
    <row r="27" spans="1:11" ht="15.75" x14ac:dyDescent="0.25">
      <c r="A27" s="45"/>
      <c r="B27" s="26"/>
      <c r="D27" s="29"/>
      <c r="E27" s="18"/>
      <c r="F27" s="18"/>
      <c r="G27" s="62"/>
      <c r="H27" s="18"/>
      <c r="I27" s="18"/>
      <c r="J27" s="18"/>
      <c r="K27" s="43"/>
    </row>
    <row r="28" spans="1:11" ht="33" customHeight="1" x14ac:dyDescent="0.2">
      <c r="A28" s="40" t="s">
        <v>10</v>
      </c>
      <c r="B28" s="21"/>
      <c r="D28" s="27" t="str">
        <f>IFERROR(VLOOKUP(_xlfn.CONCAT($B$11,"*",$A28), Data!$B:$H,3, 0), "")</f>
        <v>WM Corporate Services Inc</v>
      </c>
      <c r="E28" s="27"/>
      <c r="F28" s="27"/>
      <c r="G28" s="61" t="str">
        <f>IFERROR(VLOOKUP(_xlfn.CONCAT($B$11,"*",$A28), Data!$B:$H,4, 0), "")</f>
        <v>29-66129-23002</v>
      </c>
      <c r="H28" s="27"/>
      <c r="I28" s="18"/>
      <c r="J28" s="28" t="str">
        <f>IFERROR(VLOOKUP(_xlfn.CONCAT($B$11,"*",$A28), Data!$B:$H,5, 0), "")</f>
        <v>1-(866)-909-4458</v>
      </c>
      <c r="K28" s="41"/>
    </row>
    <row r="29" spans="1:11" ht="12.75" customHeight="1" x14ac:dyDescent="0.2">
      <c r="A29" s="42"/>
      <c r="B29" s="20"/>
      <c r="D29" s="29"/>
      <c r="E29" s="18"/>
      <c r="F29" s="18"/>
      <c r="G29" s="62"/>
      <c r="H29" s="18"/>
      <c r="I29" s="18"/>
      <c r="J29" s="18"/>
      <c r="K29" s="43"/>
    </row>
    <row r="30" spans="1:11" ht="12.75" customHeight="1" x14ac:dyDescent="0.25">
      <c r="A30" s="44"/>
      <c r="B30" s="25"/>
      <c r="D30" s="29"/>
      <c r="E30" s="18"/>
      <c r="F30" s="18"/>
      <c r="G30" s="62"/>
      <c r="H30" s="18"/>
      <c r="I30" s="18"/>
      <c r="J30" s="18"/>
      <c r="K30" s="43"/>
    </row>
    <row r="31" spans="1:11" ht="33" customHeight="1" x14ac:dyDescent="0.2">
      <c r="A31" s="40" t="s">
        <v>11</v>
      </c>
      <c r="B31" s="21"/>
      <c r="D31" s="27" t="str">
        <f>IFERROR(VLOOKUP(_xlfn.CONCAT($B$11,"*",$A31), Data!$B:$H,3, 0), "")</f>
        <v/>
      </c>
      <c r="E31" s="27"/>
      <c r="F31" s="27"/>
      <c r="G31" s="61" t="str">
        <f>IFERROR(VLOOKUP(_xlfn.CONCAT($B$11,"*",$A31), Data!$B:$H,4, 0), "")</f>
        <v/>
      </c>
      <c r="H31" s="27"/>
      <c r="I31" s="18"/>
      <c r="J31" s="28" t="str">
        <f>IFERROR(VLOOKUP(_xlfn.CONCAT($B$11,"*",$A31), Data!$B:$H,5, 0), "")</f>
        <v/>
      </c>
      <c r="K31" s="41"/>
    </row>
    <row r="32" spans="1:11" ht="12.75" customHeight="1" x14ac:dyDescent="0.2">
      <c r="A32" s="31"/>
      <c r="D32" s="29"/>
      <c r="E32" s="18"/>
      <c r="F32" s="18" t="s">
        <v>12</v>
      </c>
      <c r="G32" s="62"/>
      <c r="H32" s="18"/>
      <c r="I32" s="18"/>
      <c r="J32" s="18"/>
      <c r="K32" s="43"/>
    </row>
    <row r="33" spans="1:11" ht="12.75" customHeight="1" x14ac:dyDescent="0.2">
      <c r="A33" s="31"/>
      <c r="D33" s="29"/>
      <c r="E33" s="18"/>
      <c r="F33" s="18"/>
      <c r="G33" s="62"/>
      <c r="H33" s="18"/>
      <c r="I33" s="18"/>
      <c r="J33" s="18"/>
      <c r="K33" s="43"/>
    </row>
    <row r="34" spans="1:11" ht="33" customHeight="1" x14ac:dyDescent="0.2">
      <c r="A34" s="40" t="s">
        <v>13</v>
      </c>
      <c r="B34" s="21"/>
      <c r="D34" s="27" t="str">
        <f>IFERROR(VLOOKUP(_xlfn.CONCAT($B$11,"*",$A34), Data!$B:$H,3, 0), "")</f>
        <v>City of Belleview</v>
      </c>
      <c r="E34" s="27"/>
      <c r="F34" s="27"/>
      <c r="G34" s="61" t="str">
        <f>IFERROR(VLOOKUP(_xlfn.CONCAT($B$11,"*",$A34), Data!$B:$H,4, 0), "")</f>
        <v>09-055700-000</v>
      </c>
      <c r="H34" s="27"/>
      <c r="I34" s="18"/>
      <c r="J34" s="28">
        <f>IFERROR(VLOOKUP(_xlfn.CONCAT($B$11,"*",$A34), Data!$B:$H,5, 0), "")</f>
        <v>3522457021</v>
      </c>
      <c r="K34" s="41"/>
    </row>
    <row r="35" spans="1:11" ht="12.75" customHeight="1" x14ac:dyDescent="0.2">
      <c r="A35" s="42"/>
      <c r="B35" s="20"/>
      <c r="D35" s="18"/>
      <c r="E35" s="18"/>
      <c r="F35" s="18"/>
      <c r="G35" s="62"/>
      <c r="H35" s="18"/>
      <c r="I35" s="18"/>
      <c r="J35" s="18"/>
      <c r="K35" s="43"/>
    </row>
    <row r="36" spans="1:11" ht="12.75" customHeight="1" x14ac:dyDescent="0.25">
      <c r="A36" s="44"/>
      <c r="B36" s="25"/>
      <c r="D36" s="30"/>
      <c r="E36" s="30"/>
      <c r="F36" s="18"/>
      <c r="G36" s="63"/>
      <c r="H36" s="30"/>
      <c r="I36" s="18"/>
      <c r="J36" s="30"/>
      <c r="K36" s="46"/>
    </row>
    <row r="37" spans="1:11" ht="33" customHeight="1" x14ac:dyDescent="0.2">
      <c r="A37" s="40" t="s">
        <v>14</v>
      </c>
      <c r="B37" s="21"/>
      <c r="D37" s="27" t="str">
        <f>IFERROR(VLOOKUP(_xlfn.CONCAT($B$11,"*",$A37), Data!$B:$H,3, 0), "")</f>
        <v/>
      </c>
      <c r="E37" s="27"/>
      <c r="F37" s="27"/>
      <c r="G37" s="61" t="str">
        <f>IFERROR(VLOOKUP(_xlfn.CONCAT($B$11,"*",$A37), Data!$B:$H,4, 0), "")</f>
        <v/>
      </c>
      <c r="H37" s="27"/>
      <c r="I37" s="18"/>
      <c r="J37" s="28" t="str">
        <f>IFERROR(VLOOKUP(_xlfn.CONCAT($B$11,"*",$A37), Data!$B:$H,5, 0), "")</f>
        <v/>
      </c>
      <c r="K37" s="41"/>
    </row>
    <row r="38" spans="1:11" ht="12.75" customHeight="1" x14ac:dyDescent="0.2">
      <c r="A38" s="31"/>
      <c r="D38" s="18"/>
      <c r="E38" s="18"/>
      <c r="F38" s="18"/>
      <c r="G38" s="62"/>
      <c r="H38" s="18"/>
      <c r="I38" s="18"/>
      <c r="J38" s="18"/>
      <c r="K38" s="43"/>
    </row>
    <row r="39" spans="1:11" ht="12.75" customHeight="1" x14ac:dyDescent="0.2">
      <c r="A39" s="31"/>
      <c r="D39" s="18"/>
      <c r="E39" s="18"/>
      <c r="F39" s="18"/>
      <c r="G39" s="62"/>
      <c r="H39" s="18"/>
      <c r="I39" s="18"/>
      <c r="J39" s="18"/>
      <c r="K39" s="43"/>
    </row>
    <row r="40" spans="1:11" ht="33" customHeight="1" x14ac:dyDescent="0.2">
      <c r="A40" s="40" t="s">
        <v>15</v>
      </c>
      <c r="B40" s="21"/>
      <c r="D40" s="27" t="str">
        <f>IFERROR(VLOOKUP(_xlfn.CONCAT($B$11,"*",$A40), Data!$B:$H,3, 0), "")</f>
        <v/>
      </c>
      <c r="E40" s="27"/>
      <c r="F40" s="27"/>
      <c r="G40" s="61" t="str">
        <f>IFERROR(VLOOKUP(_xlfn.CONCAT($B$11,"*",$A40), Data!$B:$H,4, 0), "")</f>
        <v/>
      </c>
      <c r="H40" s="27"/>
      <c r="I40" s="18"/>
      <c r="J40" s="28" t="str">
        <f>IFERROR(VLOOKUP(_xlfn.CONCAT($B$11,"*",$A40), Data!$B:$H,5, 0), "")</f>
        <v/>
      </c>
      <c r="K40" s="41"/>
    </row>
    <row r="41" spans="1:11" ht="12.75" customHeight="1" x14ac:dyDescent="0.2">
      <c r="A41" s="31"/>
      <c r="D41" s="18"/>
      <c r="E41" s="18"/>
      <c r="F41" s="18"/>
      <c r="G41" s="62"/>
      <c r="H41" s="18"/>
      <c r="I41" s="18"/>
      <c r="J41" s="18"/>
      <c r="K41" s="43"/>
    </row>
    <row r="42" spans="1:11" ht="12.75" customHeight="1" x14ac:dyDescent="0.2">
      <c r="A42" s="31"/>
      <c r="D42" s="18"/>
      <c r="E42" s="18"/>
      <c r="F42" s="18"/>
      <c r="G42" s="62"/>
      <c r="H42" s="18"/>
      <c r="I42" s="18"/>
      <c r="J42" s="18"/>
      <c r="K42" s="43"/>
    </row>
    <row r="43" spans="1:11" ht="33" customHeight="1" x14ac:dyDescent="0.2">
      <c r="A43" s="40" t="s">
        <v>16</v>
      </c>
      <c r="B43" s="21"/>
      <c r="D43" s="27" t="str">
        <f>IFERROR(VLOOKUP(_xlfn.CONCAT($B$11,"*",$A43), Data!$B:$H,3, 0), "")</f>
        <v/>
      </c>
      <c r="E43" s="27"/>
      <c r="F43" s="27"/>
      <c r="G43" s="61" t="str">
        <f>IFERROR(VLOOKUP(_xlfn.CONCAT($B$11,"*",$A43), Data!$B:$H,4, 0), "")</f>
        <v/>
      </c>
      <c r="H43" s="27"/>
      <c r="I43" s="18"/>
      <c r="J43" s="28" t="str">
        <f>IFERROR(VLOOKUP(_xlfn.CONCAT($B$11,"*",$A43), Data!$B:$H,5, 0), "")</f>
        <v/>
      </c>
      <c r="K43" s="41"/>
    </row>
    <row r="44" spans="1:11" ht="12.75" customHeight="1" x14ac:dyDescent="0.2">
      <c r="A44" s="47"/>
      <c r="B44" s="6"/>
      <c r="C44" s="6"/>
      <c r="D44" s="6"/>
      <c r="E44" s="6"/>
      <c r="F44" s="6"/>
      <c r="G44" s="64"/>
      <c r="H44" s="6"/>
      <c r="I44" s="6"/>
      <c r="J44" s="6"/>
      <c r="K44" s="48"/>
    </row>
    <row r="45" spans="1:11" ht="12.75" customHeight="1" x14ac:dyDescent="0.2"/>
  </sheetData>
  <mergeCells count="1">
    <mergeCell ref="B11:F11"/>
  </mergeCells>
  <pageMargins left="0.25" right="0" top="0.25" bottom="0.75" header="0.3" footer="0.3"/>
  <pageSetup scale="8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444CEA4-BC24-45A0-A3DA-E1069F792F7C}">
          <x14:formula1>
            <xm:f>Data!$C$2:$C$10261</xm:f>
          </x14:formula1>
          <xm:sqref>B11:F11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F1DE-AC58-44F3-80E2-607DFE6F3293}">
  <sheetPr filterMode="1">
    <pageSetUpPr fitToPage="1"/>
  </sheetPr>
  <dimension ref="A1:K332"/>
  <sheetViews>
    <sheetView workbookViewId="0">
      <pane xSplit="1" ySplit="101" topLeftCell="B180" activePane="bottomRight" state="frozen"/>
      <selection pane="topRight" activeCell="B1" sqref="B1"/>
      <selection pane="bottomLeft" activeCell="A102" sqref="A102"/>
      <selection pane="bottomRight" activeCell="E180" sqref="E180:I180"/>
    </sheetView>
  </sheetViews>
  <sheetFormatPr defaultRowHeight="12.75" outlineLevelCol="4" x14ac:dyDescent="0.2"/>
  <cols>
    <col min="1" max="1" width="31" style="10" bestFit="1" customWidth="1"/>
    <col min="2" max="2" width="10.42578125" style="10" customWidth="1" outlineLevel="3"/>
    <col min="3" max="3" width="13.85546875" style="10" customWidth="1" outlineLevel="4"/>
    <col min="4" max="4" width="17.42578125" style="97" customWidth="1" outlineLevel="4"/>
    <col min="5" max="5" width="12.28515625" style="10" customWidth="1" outlineLevel="3"/>
    <col min="6" max="6" width="19.42578125" style="10" customWidth="1" outlineLevel="2"/>
    <col min="7" max="7" width="14.85546875" style="10" customWidth="1" outlineLevel="2"/>
    <col min="8" max="8" width="13.5703125" style="10" customWidth="1" outlineLevel="2"/>
    <col min="9" max="9" width="12.42578125" style="10" customWidth="1" outlineLevel="2"/>
    <col min="10" max="10" width="46.140625" style="10" bestFit="1" customWidth="1"/>
    <col min="11" max="11" width="17.85546875" style="10" bestFit="1" customWidth="1"/>
    <col min="12" max="16384" width="9.140625" style="10"/>
  </cols>
  <sheetData>
    <row r="1" spans="1:11" s="30" customFormat="1" x14ac:dyDescent="0.2">
      <c r="A1" s="30" t="s">
        <v>17</v>
      </c>
      <c r="B1" s="30" t="s">
        <v>18</v>
      </c>
      <c r="C1" s="30" t="s">
        <v>19</v>
      </c>
      <c r="D1" s="94" t="s">
        <v>20</v>
      </c>
      <c r="E1" s="30" t="s">
        <v>7</v>
      </c>
      <c r="F1" s="30" t="s">
        <v>13</v>
      </c>
      <c r="G1" s="30" t="s">
        <v>10</v>
      </c>
      <c r="H1" s="30" t="s">
        <v>9</v>
      </c>
      <c r="I1" s="30" t="s">
        <v>21</v>
      </c>
      <c r="J1" s="30" t="s">
        <v>4384</v>
      </c>
      <c r="K1" s="30" t="s">
        <v>1356</v>
      </c>
    </row>
    <row r="2" spans="1:11" ht="15" hidden="1" thickBot="1" x14ac:dyDescent="0.25">
      <c r="A2" s="96" t="s">
        <v>22</v>
      </c>
      <c r="B2" s="10" t="str">
        <f>IFERROR(VLOOKUP(A2,'Sheet1 (2)'!$A$2:$K$3412,2,0),"Not on BI")</f>
        <v>Yes</v>
      </c>
      <c r="C2" s="10" t="s">
        <v>23</v>
      </c>
      <c r="D2" s="97" t="str">
        <f>IFERROR(VLOOKUP(A2,'Sheet1 (2)'!$A$2:$K$341, 3, 0),"Not on BI")</f>
        <v>2006-01-01</v>
      </c>
      <c r="E2" s="10" t="b" cm="1">
        <f t="array" ref="E2">IF(SUMPRODUCT((Data!$A$2:$A$1420="Electric")*(Data!$C$2:$C$1420=$A2)*(Data!$E$2:$E$1420&lt;&gt;""))&gt;0, TRUE, FALSE)</f>
        <v>1</v>
      </c>
      <c r="F2" s="10" t="b" cm="1">
        <f t="array" ref="F2">IF(SUMPRODUCT((Data!$A$2:$A$1420="Water &amp; Sewer")*(Data!$C$2:$C$1420=$A2)*(Data!$E$2:$E$1420&lt;&gt;""))&gt;0, TRUE, FALSE)</f>
        <v>1</v>
      </c>
      <c r="G2" s="10" t="b" cm="1">
        <f t="array" ref="G2">IF(SUMPRODUCT((Data!$A$2:$A$1420="Sanitation")*(Data!$C$2:$C$1420=$A2)*(Data!$E$2:$E$1420&lt;&gt;""))&gt;0, TRUE, FALSE)</f>
        <v>1</v>
      </c>
      <c r="H2" s="10" t="b" cm="1">
        <f t="array" ref="H2">IF(SUMPRODUCT((Data!$A$2:$A$1420="Interface")*(Data!$C$2:$C$1420=$A2)*(Data!$E$2:$E$1420&lt;&gt;"(Blank)"))&gt;0, TRUE, FALSE)</f>
        <v>1</v>
      </c>
      <c r="I2" s="10" t="str">
        <f>IF(AND(E2, F2, G2, H2), "Ready", "Missing")</f>
        <v>Ready</v>
      </c>
      <c r="J2" s="98" t="str">
        <f>IF(E2=FALSE, "Electric", "") &amp; IF(F2=FALSE, IF(E2=FALSE, ",", "") &amp; "Water &amp; Sewer") &amp; IF(G2=FALSE, IF(OR(E2=FALSE, F2=FALSE), ",", "") &amp; "Sanitation", "") &amp; IF(H2=FALSE, IF(OR(E2=FALSE, F2=FALSE, G2=FALSE), ",", "") &amp; "Interface", "")</f>
        <v>FALSE</v>
      </c>
      <c r="K2" s="95" t="str">
        <f>IFERROR(VLOOKUP(A2,'Sheet1 (2)'!$A$2:$I$1048576, 9,0),"Not on BI")</f>
        <v>C00001</v>
      </c>
    </row>
    <row r="3" spans="1:11" ht="15" hidden="1" thickBot="1" x14ac:dyDescent="0.25">
      <c r="A3" s="96" t="s">
        <v>24</v>
      </c>
      <c r="B3" s="10" t="str">
        <f>IFERROR(VLOOKUP(A3,'Sheet1 (2)'!$A$2:$K$3412,2,0),"Not on BI")</f>
        <v>Yes</v>
      </c>
      <c r="C3" s="10" t="s">
        <v>23</v>
      </c>
      <c r="D3" s="97" t="str">
        <f>IFERROR(VLOOKUP(A3,'Sheet1 (2)'!$A$2:$K$341, 3, 0),"Not on BI")</f>
        <v>2004-01-01</v>
      </c>
      <c r="E3" s="10" t="b" cm="1">
        <f t="array" ref="E3">IF(SUMPRODUCT((Data!$A$2:$A$1420="Electric")*(Data!$C$2:$C$1420=$A3)*(Data!$E$2:$E$1420&lt;&gt;""))&gt;0, TRUE, FALSE)</f>
        <v>1</v>
      </c>
      <c r="F3" s="10" t="b" cm="1">
        <f t="array" ref="F3">IF(SUMPRODUCT((Data!$A$2:$A$1420="Water &amp; Sewer")*(Data!$C$2:$C$1420=$A3)*(Data!$E$2:$E$1420&lt;&gt;""))&gt;0, TRUE, FALSE)</f>
        <v>1</v>
      </c>
      <c r="G3" s="10" t="b" cm="1">
        <f t="array" ref="G3">IF(SUMPRODUCT((Data!$A$2:$A$1420="Sanitation")*(Data!$C$2:$C$1420=$A3)*(Data!$E$2:$E$1420&lt;&gt;""))&gt;0, TRUE, FALSE)</f>
        <v>1</v>
      </c>
      <c r="H3" s="10" t="b" cm="1">
        <f t="array" ref="H3">IF(SUMPRODUCT((Data!$A$2:$A$1420="Interface")*(Data!$C$2:$C$1420=$A3)*(Data!$E$2:$E$1420&lt;&gt;"(Blank)"))&gt;0, TRUE, FALSE)</f>
        <v>1</v>
      </c>
      <c r="I3" s="10" t="str">
        <f t="shared" ref="I3:I66" si="0">IF(AND(E3, F3, G3, H3), "Ready", "Missing")</f>
        <v>Ready</v>
      </c>
      <c r="J3" s="98" t="str">
        <f t="shared" ref="J3:J66" si="1">IF(E3=FALSE, "Electric", "") &amp; IF(F3=FALSE, IF(E3=FALSE, ",", "") &amp; "Water &amp; Sewer") &amp; IF(G3=FALSE, IF(OR(E3=FALSE, F3=FALSE), ",", "") &amp; "Sanitation", "") &amp; IF(H3=FALSE, IF(OR(E3=FALSE, F3=FALSE, G3=FALSE), ",", "") &amp; "Interface", "")</f>
        <v>FALSE</v>
      </c>
      <c r="K3" s="95" t="str">
        <f>IFERROR(VLOOKUP(A3,'Sheet1 (2)'!$A$2:$I$1048576, 9,0),"Not on BI")</f>
        <v>C00002</v>
      </c>
    </row>
    <row r="4" spans="1:11" ht="14.25" hidden="1" x14ac:dyDescent="0.2">
      <c r="A4" s="99" t="s">
        <v>25</v>
      </c>
      <c r="B4" s="10" t="str">
        <f>IFERROR(VLOOKUP(A4,'Sheet1 (2)'!$A$2:$K$3412,2,0),"Not on BI")</f>
        <v>Yes</v>
      </c>
      <c r="C4" s="10" t="s">
        <v>23</v>
      </c>
      <c r="D4" s="97" t="str">
        <f>IFERROR(VLOOKUP(A4,'Sheet1 (2)'!$A$2:$K$341, 3, 0),"Not on BI")</f>
        <v>2006-01-01</v>
      </c>
      <c r="E4" s="10" t="b" cm="1">
        <f t="array" ref="E4">IF(SUMPRODUCT((Data!$A$2:$A$1420="Electric")*(Data!$C$2:$C$1420=$A4)*(Data!$E$2:$E$1420&lt;&gt;""))&gt;0, TRUE, FALSE)</f>
        <v>1</v>
      </c>
      <c r="F4" s="10" t="b" cm="1">
        <f t="array" ref="F4">IF(SUMPRODUCT((Data!$A$2:$A$1420="Water &amp; Sewer")*(Data!$C$2:$C$1420=$A4)*(Data!$E$2:$E$1420&lt;&gt;""))&gt;0, TRUE, FALSE)</f>
        <v>1</v>
      </c>
      <c r="G4" s="10" t="b" cm="1">
        <f t="array" ref="G4">IF(SUMPRODUCT((Data!$A$2:$A$1420="Sanitation")*(Data!$C$2:$C$1420=$A4)*(Data!$E$2:$E$1420&lt;&gt;""))&gt;0, TRUE, FALSE)</f>
        <v>1</v>
      </c>
      <c r="H4" s="10" t="b" cm="1">
        <f t="array" ref="H4">IF(SUMPRODUCT((Data!$A$2:$A$1420="Interface")*(Data!$C$2:$C$1420=$A4)*(Data!$E$2:$E$1420&lt;&gt;"(Blank)"))&gt;0, TRUE, FALSE)</f>
        <v>1</v>
      </c>
      <c r="I4" s="10" t="str">
        <f t="shared" si="0"/>
        <v>Ready</v>
      </c>
      <c r="J4" s="98" t="str">
        <f t="shared" si="1"/>
        <v>FALSE</v>
      </c>
      <c r="K4" s="95" t="str">
        <f>IFERROR(VLOOKUP(A4,'Sheet1 (2)'!$A$2:$I$1048576, 9,0),"Not on BI")</f>
        <v>C00003</v>
      </c>
    </row>
    <row r="5" spans="1:11" ht="14.25" hidden="1" x14ac:dyDescent="0.2">
      <c r="A5" s="99" t="s">
        <v>26</v>
      </c>
      <c r="B5" s="10" t="str">
        <f>IFERROR(VLOOKUP(A5,'Sheet1 (2)'!$A$2:$K$3412,2,0),"Not on BI")</f>
        <v>Yes</v>
      </c>
      <c r="C5" s="10" t="s">
        <v>23</v>
      </c>
      <c r="D5" s="97" t="str">
        <f>IFERROR(VLOOKUP(A5,'Sheet1 (2)'!$A$2:$K$341, 3, 0),"Not on BI")</f>
        <v>2010-01-01</v>
      </c>
      <c r="E5" s="10" t="b" cm="1">
        <f t="array" ref="E5">IF(SUMPRODUCT((Data!$A$2:$A$1420="Electric")*(Data!$C$2:$C$1420=$A5)*(Data!$E$2:$E$1420&lt;&gt;""))&gt;0, TRUE, FALSE)</f>
        <v>1</v>
      </c>
      <c r="F5" s="10" t="b" cm="1">
        <f t="array" ref="F5">IF(SUMPRODUCT((Data!$A$2:$A$1420="Water &amp; Sewer")*(Data!$C$2:$C$1420=$A5)*(Data!$E$2:$E$1420&lt;&gt;""))&gt;0, TRUE, FALSE)</f>
        <v>1</v>
      </c>
      <c r="G5" s="10" t="b" cm="1">
        <f t="array" ref="G5">IF(SUMPRODUCT((Data!$A$2:$A$1420="Sanitation")*(Data!$C$2:$C$1420=$A5)*(Data!$E$2:$E$1420&lt;&gt;""))&gt;0, TRUE, FALSE)</f>
        <v>1</v>
      </c>
      <c r="H5" s="10" t="b" cm="1">
        <f t="array" ref="H5">IF(SUMPRODUCT((Data!$A$2:$A$1420="Interface")*(Data!$C$2:$C$1420=$A5)*(Data!$E$2:$E$1420&lt;&gt;"(Blank)"))&gt;0, TRUE, FALSE)</f>
        <v>1</v>
      </c>
      <c r="I5" s="10" t="str">
        <f t="shared" si="0"/>
        <v>Ready</v>
      </c>
      <c r="J5" s="98" t="str">
        <f t="shared" si="1"/>
        <v>FALSE</v>
      </c>
      <c r="K5" s="95" t="str">
        <f>IFERROR(VLOOKUP(A5,'Sheet1 (2)'!$A$2:$I$1048576, 9,0),"Not on BI")</f>
        <v>C00004</v>
      </c>
    </row>
    <row r="6" spans="1:11" ht="14.25" hidden="1" x14ac:dyDescent="0.2">
      <c r="A6" s="99" t="s">
        <v>27</v>
      </c>
      <c r="B6" s="10" t="str">
        <f>IFERROR(VLOOKUP(A6,'Sheet1 (2)'!$A$2:$K$3412,2,0),"Not on BI")</f>
        <v>Yes</v>
      </c>
      <c r="C6" s="10" t="s">
        <v>23</v>
      </c>
      <c r="D6" s="97" t="str">
        <f>IFERROR(VLOOKUP(A6,'Sheet1 (2)'!$A$2:$K$341, 3, 0),"Not on BI")</f>
        <v>2014-01-01</v>
      </c>
      <c r="E6" s="10" t="b" cm="1">
        <f t="array" ref="E6">IF(SUMPRODUCT((Data!$A$2:$A$1420="Electric")*(Data!$C$2:$C$1420=$A6)*(Data!$E$2:$E$1420&lt;&gt;""))&gt;0, TRUE, FALSE)</f>
        <v>1</v>
      </c>
      <c r="F6" s="10" t="b" cm="1">
        <f t="array" ref="F6">IF(SUMPRODUCT((Data!$A$2:$A$1420="Water &amp; Sewer")*(Data!$C$2:$C$1420=$A6)*(Data!$E$2:$E$1420&lt;&gt;""))&gt;0, TRUE, FALSE)</f>
        <v>1</v>
      </c>
      <c r="G6" s="10" t="b" cm="1">
        <f t="array" ref="G6">IF(SUMPRODUCT((Data!$A$2:$A$1420="Sanitation")*(Data!$C$2:$C$1420=$A6)*(Data!$E$2:$E$1420&lt;&gt;""))&gt;0, TRUE, FALSE)</f>
        <v>1</v>
      </c>
      <c r="H6" s="10" t="b" cm="1">
        <f t="array" ref="H6">IF(SUMPRODUCT((Data!$A$2:$A$1420="Interface")*(Data!$C$2:$C$1420=$A6)*(Data!$E$2:$E$1420&lt;&gt;"(Blank)"))&gt;0, TRUE, FALSE)</f>
        <v>1</v>
      </c>
      <c r="I6" s="10" t="str">
        <f t="shared" si="0"/>
        <v>Ready</v>
      </c>
      <c r="J6" s="98" t="str">
        <f t="shared" si="1"/>
        <v>FALSE</v>
      </c>
      <c r="K6" s="95" t="str">
        <f>IFERROR(VLOOKUP(A6,'Sheet1 (2)'!$A$2:$I$1048576, 9,0),"Not on BI")</f>
        <v>C00005</v>
      </c>
    </row>
    <row r="7" spans="1:11" ht="14.25" hidden="1" x14ac:dyDescent="0.2">
      <c r="A7" s="99" t="s">
        <v>28</v>
      </c>
      <c r="B7" s="10" t="str">
        <f>IFERROR(VLOOKUP(A7,'Sheet1 (2)'!$A$2:$K$3412,2,0),"Not on BI")</f>
        <v>Yes</v>
      </c>
      <c r="C7" s="10" t="s">
        <v>23</v>
      </c>
      <c r="D7" s="97" t="str">
        <f>IFERROR(VLOOKUP(A7,'Sheet1 (2)'!$A$2:$K$341, 3, 0),"Not on BI")</f>
        <v>2014-11-01</v>
      </c>
      <c r="E7" s="10" t="b" cm="1">
        <f t="array" ref="E7">IF(SUMPRODUCT((Data!$A$2:$A$1420="Electric")*(Data!$C$2:$C$1420=$A7)*(Data!$E$2:$E$1420&lt;&gt;""))&gt;0, TRUE, FALSE)</f>
        <v>1</v>
      </c>
      <c r="F7" s="10" t="b" cm="1">
        <f t="array" ref="F7">IF(SUMPRODUCT((Data!$A$2:$A$1420="Water &amp; Sewer")*(Data!$C$2:$C$1420=$A7)*(Data!$E$2:$E$1420&lt;&gt;""))&gt;0, TRUE, FALSE)</f>
        <v>1</v>
      </c>
      <c r="G7" s="10" t="b" cm="1">
        <f t="array" ref="G7">IF(SUMPRODUCT((Data!$A$2:$A$1420="Sanitation")*(Data!$C$2:$C$1420=$A7)*(Data!$E$2:$E$1420&lt;&gt;""))&gt;0, TRUE, FALSE)</f>
        <v>1</v>
      </c>
      <c r="H7" s="10" t="b" cm="1">
        <f t="array" ref="H7">IF(SUMPRODUCT((Data!$A$2:$A$1420="Interface")*(Data!$C$2:$C$1420=$A7)*(Data!$E$2:$E$1420&lt;&gt;"(Blank)"))&gt;0, TRUE, FALSE)</f>
        <v>1</v>
      </c>
      <c r="I7" s="10" t="str">
        <f t="shared" si="0"/>
        <v>Ready</v>
      </c>
      <c r="J7" s="98" t="str">
        <f t="shared" si="1"/>
        <v>FALSE</v>
      </c>
      <c r="K7" s="95" t="str">
        <f>IFERROR(VLOOKUP(A7,'Sheet1 (2)'!$A$2:$I$1048576, 9,0),"Not on BI")</f>
        <v>C00006</v>
      </c>
    </row>
    <row r="8" spans="1:11" ht="14.25" hidden="1" x14ac:dyDescent="0.2">
      <c r="A8" s="99" t="s">
        <v>29</v>
      </c>
      <c r="B8" s="10" t="str">
        <f>IFERROR(VLOOKUP(A8,'Sheet1 (2)'!$A$2:$K$3412,2,0),"Not on BI")</f>
        <v>Yes</v>
      </c>
      <c r="C8" s="10" t="s">
        <v>23</v>
      </c>
      <c r="D8" s="97" t="str">
        <f>IFERROR(VLOOKUP(A8,'Sheet1 (2)'!$A$2:$K$341, 3, 0),"Not on BI")</f>
        <v>2015-07-01</v>
      </c>
      <c r="E8" s="10" t="b" cm="1">
        <f t="array" ref="E8">IF(SUMPRODUCT((Data!$A$2:$A$1420="Electric")*(Data!$C$2:$C$1420=$A8)*(Data!$E$2:$E$1420&lt;&gt;""))&gt;0, TRUE, FALSE)</f>
        <v>1</v>
      </c>
      <c r="F8" s="10" t="b" cm="1">
        <f t="array" ref="F8">IF(SUMPRODUCT((Data!$A$2:$A$1420="Water &amp; Sewer")*(Data!$C$2:$C$1420=$A8)*(Data!$E$2:$E$1420&lt;&gt;""))&gt;0, TRUE, FALSE)</f>
        <v>1</v>
      </c>
      <c r="G8" s="10" t="b" cm="1">
        <f t="array" ref="G8">IF(SUMPRODUCT((Data!$A$2:$A$1420="Sanitation")*(Data!$C$2:$C$1420=$A8)*(Data!$E$2:$E$1420&lt;&gt;""))&gt;0, TRUE, FALSE)</f>
        <v>1</v>
      </c>
      <c r="H8" s="10" t="b" cm="1">
        <f t="array" ref="H8">IF(SUMPRODUCT((Data!$A$2:$A$1420="Interface")*(Data!$C$2:$C$1420=$A8)*(Data!$E$2:$E$1420&lt;&gt;"(Blank)"))&gt;0, TRUE, FALSE)</f>
        <v>1</v>
      </c>
      <c r="I8" s="10" t="str">
        <f t="shared" si="0"/>
        <v>Ready</v>
      </c>
      <c r="J8" s="98" t="str">
        <f t="shared" si="1"/>
        <v>FALSE</v>
      </c>
      <c r="K8" s="95" t="str">
        <f>IFERROR(VLOOKUP(A8,'Sheet1 (2)'!$A$2:$I$1048576, 9,0),"Not on BI")</f>
        <v>C00007</v>
      </c>
    </row>
    <row r="9" spans="1:11" ht="14.25" hidden="1" x14ac:dyDescent="0.2">
      <c r="A9" s="99" t="s">
        <v>30</v>
      </c>
      <c r="B9" s="10" t="str">
        <f>IFERROR(VLOOKUP(A9,'Sheet1 (2)'!$A$2:$K$3412,2,0),"Not on BI")</f>
        <v>Yes</v>
      </c>
      <c r="C9" s="10" t="s">
        <v>23</v>
      </c>
      <c r="D9" s="97" t="str">
        <f>IFERROR(VLOOKUP(A9,'Sheet1 (2)'!$A$2:$K$341, 3, 0),"Not on BI")</f>
        <v>2015-12-01</v>
      </c>
      <c r="E9" s="10" t="b" cm="1">
        <f t="array" ref="E9">IF(SUMPRODUCT((Data!$A$2:$A$1420="Electric")*(Data!$C$2:$C$1420=$A9)*(Data!$E$2:$E$1420&lt;&gt;""))&gt;0, TRUE, FALSE)</f>
        <v>1</v>
      </c>
      <c r="F9" s="10" t="b" cm="1">
        <f t="array" ref="F9">IF(SUMPRODUCT((Data!$A$2:$A$1420="Water &amp; Sewer")*(Data!$C$2:$C$1420=$A9)*(Data!$E$2:$E$1420&lt;&gt;""))&gt;0, TRUE, FALSE)</f>
        <v>1</v>
      </c>
      <c r="G9" s="10" t="b" cm="1">
        <f t="array" ref="G9">IF(SUMPRODUCT((Data!$A$2:$A$1420="Sanitation")*(Data!$C$2:$C$1420=$A9)*(Data!$E$2:$E$1420&lt;&gt;""))&gt;0, TRUE, FALSE)</f>
        <v>1</v>
      </c>
      <c r="H9" s="10" t="b" cm="1">
        <f t="array" ref="H9">IF(SUMPRODUCT((Data!$A$2:$A$1420="Interface")*(Data!$C$2:$C$1420=$A9)*(Data!$E$2:$E$1420&lt;&gt;"(Blank)"))&gt;0, TRUE, FALSE)</f>
        <v>1</v>
      </c>
      <c r="I9" s="10" t="str">
        <f t="shared" si="0"/>
        <v>Ready</v>
      </c>
      <c r="J9" s="98" t="str">
        <f t="shared" si="1"/>
        <v>FALSE</v>
      </c>
      <c r="K9" s="95" t="str">
        <f>IFERROR(VLOOKUP(A9,'Sheet1 (2)'!$A$2:$I$1048576, 9,0),"Not on BI")</f>
        <v>C00008</v>
      </c>
    </row>
    <row r="10" spans="1:11" ht="14.25" hidden="1" x14ac:dyDescent="0.2">
      <c r="A10" s="99" t="s">
        <v>31</v>
      </c>
      <c r="B10" s="10" t="str">
        <f>IFERROR(VLOOKUP(A10,'Sheet1 (2)'!$A$2:$K$3412,2,0),"Not on BI")</f>
        <v>Yes</v>
      </c>
      <c r="C10" s="10" t="s">
        <v>23</v>
      </c>
      <c r="D10" s="97" t="str">
        <f>IFERROR(VLOOKUP(A10,'Sheet1 (2)'!$A$2:$K$341, 3, 0),"Not on BI")</f>
        <v>2016-11-01</v>
      </c>
      <c r="E10" s="10" t="b" cm="1">
        <f t="array" ref="E10">IF(SUMPRODUCT((Data!$A$2:$A$1420="Electric")*(Data!$C$2:$C$1420=$A10)*(Data!$E$2:$E$1420&lt;&gt;""))&gt;0, TRUE, FALSE)</f>
        <v>1</v>
      </c>
      <c r="F10" s="10" t="b" cm="1">
        <f t="array" ref="F10">IF(SUMPRODUCT((Data!$A$2:$A$1420="Water &amp; Sewer")*(Data!$C$2:$C$1420=$A10)*(Data!$E$2:$E$1420&lt;&gt;""))&gt;0, TRUE, FALSE)</f>
        <v>1</v>
      </c>
      <c r="G10" s="10" t="b" cm="1">
        <f t="array" ref="G10">IF(SUMPRODUCT((Data!$A$2:$A$1420="Sanitation")*(Data!$C$2:$C$1420=$A10)*(Data!$E$2:$E$1420&lt;&gt;""))&gt;0, TRUE, FALSE)</f>
        <v>1</v>
      </c>
      <c r="H10" s="10" t="b" cm="1">
        <f t="array" ref="H10">IF(SUMPRODUCT((Data!$A$2:$A$1420="Interface")*(Data!$C$2:$C$1420=$A10)*(Data!$E$2:$E$1420&lt;&gt;"(Blank)"))&gt;0, TRUE, FALSE)</f>
        <v>1</v>
      </c>
      <c r="I10" s="10" t="str">
        <f t="shared" si="0"/>
        <v>Ready</v>
      </c>
      <c r="J10" s="98" t="str">
        <f t="shared" si="1"/>
        <v>FALSE</v>
      </c>
      <c r="K10" s="95" t="str">
        <f>IFERROR(VLOOKUP(A10,'Sheet1 (2)'!$A$2:$I$1048576, 9,0),"Not on BI")</f>
        <v>C00009</v>
      </c>
    </row>
    <row r="11" spans="1:11" ht="14.25" hidden="1" x14ac:dyDescent="0.2">
      <c r="A11" s="99" t="s">
        <v>32</v>
      </c>
      <c r="B11" s="10" t="str">
        <f>IFERROR(VLOOKUP(A11,'Sheet1 (2)'!$A$2:$K$3412,2,0),"Not on BI")</f>
        <v>Yes</v>
      </c>
      <c r="C11" s="10" t="s">
        <v>23</v>
      </c>
      <c r="D11" s="97" t="str">
        <f>IFERROR(VLOOKUP(A11,'Sheet1 (2)'!$A$2:$K$341, 3, 0),"Not on BI")</f>
        <v>2016-05-01</v>
      </c>
      <c r="E11" s="10" t="b" cm="1">
        <f t="array" ref="E11">IF(SUMPRODUCT((Data!$A$2:$A$1420="Electric")*(Data!$C$2:$C$1420=$A11)*(Data!$E$2:$E$1420&lt;&gt;""))&gt;0, TRUE, FALSE)</f>
        <v>1</v>
      </c>
      <c r="F11" s="10" t="b" cm="1">
        <f t="array" ref="F11">IF(SUMPRODUCT((Data!$A$2:$A$1420="Water &amp; Sewer")*(Data!$C$2:$C$1420=$A11)*(Data!$E$2:$E$1420&lt;&gt;""))&gt;0, TRUE, FALSE)</f>
        <v>1</v>
      </c>
      <c r="G11" s="10" t="b" cm="1">
        <f t="array" ref="G11">IF(SUMPRODUCT((Data!$A$2:$A$1420="Sanitation")*(Data!$C$2:$C$1420=$A11)*(Data!$E$2:$E$1420&lt;&gt;""))&gt;0, TRUE, FALSE)</f>
        <v>1</v>
      </c>
      <c r="H11" s="10" t="b" cm="1">
        <f t="array" ref="H11">IF(SUMPRODUCT((Data!$A$2:$A$1420="Interface")*(Data!$C$2:$C$1420=$A11)*(Data!$E$2:$E$1420&lt;&gt;"(Blank)"))&gt;0, TRUE, FALSE)</f>
        <v>1</v>
      </c>
      <c r="I11" s="10" t="str">
        <f t="shared" si="0"/>
        <v>Ready</v>
      </c>
      <c r="J11" s="98" t="str">
        <f t="shared" si="1"/>
        <v>FALSE</v>
      </c>
      <c r="K11" s="95" t="str">
        <f>IFERROR(VLOOKUP(A11,'Sheet1 (2)'!$A$2:$I$1048576, 9,0),"Not on BI")</f>
        <v>C00010</v>
      </c>
    </row>
    <row r="12" spans="1:11" ht="14.25" hidden="1" x14ac:dyDescent="0.2">
      <c r="A12" s="99" t="s">
        <v>33</v>
      </c>
      <c r="B12" s="10" t="str">
        <f>IFERROR(VLOOKUP(A12,'Sheet1 (2)'!$A$2:$K$3412,2,0),"Not on BI")</f>
        <v>Yes</v>
      </c>
      <c r="C12" s="10" t="s">
        <v>23</v>
      </c>
      <c r="D12" s="97" t="str">
        <f>IFERROR(VLOOKUP(A12,'Sheet1 (2)'!$A$2:$K$341, 3, 0),"Not on BI")</f>
        <v>2016-12-01</v>
      </c>
      <c r="E12" s="10" t="b" cm="1">
        <f t="array" ref="E12">IF(SUMPRODUCT((Data!$A$2:$A$1420="Electric")*(Data!$C$2:$C$1420=$A12)*(Data!$E$2:$E$1420&lt;&gt;""))&gt;0, TRUE, FALSE)</f>
        <v>1</v>
      </c>
      <c r="F12" s="10" t="b" cm="1">
        <f t="array" ref="F12">IF(SUMPRODUCT((Data!$A$2:$A$1420="Water &amp; Sewer")*(Data!$C$2:$C$1420=$A12)*(Data!$E$2:$E$1420&lt;&gt;""))&gt;0, TRUE, FALSE)</f>
        <v>1</v>
      </c>
      <c r="G12" s="10" t="b" cm="1">
        <f t="array" ref="G12">IF(SUMPRODUCT((Data!$A$2:$A$1420="Sanitation")*(Data!$C$2:$C$1420=$A12)*(Data!$E$2:$E$1420&lt;&gt;""))&gt;0, TRUE, FALSE)</f>
        <v>1</v>
      </c>
      <c r="H12" s="10" t="b" cm="1">
        <f t="array" ref="H12">IF(SUMPRODUCT((Data!$A$2:$A$1420="Interface")*(Data!$C$2:$C$1420=$A12)*(Data!$E$2:$E$1420&lt;&gt;"(Blank)"))&gt;0, TRUE, FALSE)</f>
        <v>1</v>
      </c>
      <c r="I12" s="10" t="str">
        <f t="shared" si="0"/>
        <v>Ready</v>
      </c>
      <c r="J12" s="98" t="str">
        <f t="shared" si="1"/>
        <v>FALSE</v>
      </c>
      <c r="K12" s="95" t="str">
        <f>IFERROR(VLOOKUP(A12,'Sheet1 (2)'!$A$2:$I$1048576, 9,0),"Not on BI")</f>
        <v>C00011</v>
      </c>
    </row>
    <row r="13" spans="1:11" ht="14.25" hidden="1" x14ac:dyDescent="0.2">
      <c r="A13" s="99" t="s">
        <v>34</v>
      </c>
      <c r="B13" s="10" t="str">
        <f>IFERROR(VLOOKUP(A13,'Sheet1 (2)'!$A$2:$K$3412,2,0),"Not on BI")</f>
        <v>Yes</v>
      </c>
      <c r="C13" s="10" t="s">
        <v>23</v>
      </c>
      <c r="D13" s="97" t="str">
        <f>IFERROR(VLOOKUP(A13,'Sheet1 (2)'!$A$2:$K$341, 3, 0),"Not on BI")</f>
        <v>2017-07-01</v>
      </c>
      <c r="E13" s="10" t="b" cm="1">
        <f t="array" ref="E13">IF(SUMPRODUCT((Data!$A$2:$A$1420="Electric")*(Data!$C$2:$C$1420=$A13)*(Data!$E$2:$E$1420&lt;&gt;""))&gt;0, TRUE, FALSE)</f>
        <v>1</v>
      </c>
      <c r="F13" s="10" t="b" cm="1">
        <f t="array" ref="F13">IF(SUMPRODUCT((Data!$A$2:$A$1420="Water &amp; Sewer")*(Data!$C$2:$C$1420=$A13)*(Data!$E$2:$E$1420&lt;&gt;""))&gt;0, TRUE, FALSE)</f>
        <v>1</v>
      </c>
      <c r="G13" s="10" t="b" cm="1">
        <f t="array" ref="G13">IF(SUMPRODUCT((Data!$A$2:$A$1420="Sanitation")*(Data!$C$2:$C$1420=$A13)*(Data!$E$2:$E$1420&lt;&gt;""))&gt;0, TRUE, FALSE)</f>
        <v>1</v>
      </c>
      <c r="H13" s="10" t="b" cm="1">
        <f t="array" ref="H13">IF(SUMPRODUCT((Data!$A$2:$A$1420="Interface")*(Data!$C$2:$C$1420=$A13)*(Data!$E$2:$E$1420&lt;&gt;"(Blank)"))&gt;0, TRUE, FALSE)</f>
        <v>1</v>
      </c>
      <c r="I13" s="10" t="str">
        <f t="shared" si="0"/>
        <v>Ready</v>
      </c>
      <c r="J13" s="98" t="str">
        <f t="shared" si="1"/>
        <v>FALSE</v>
      </c>
      <c r="K13" s="95" t="str">
        <f>IFERROR(VLOOKUP(A13,'Sheet1 (2)'!$A$2:$I$1048576, 9,0),"Not on BI")</f>
        <v>C00012</v>
      </c>
    </row>
    <row r="14" spans="1:11" ht="14.25" hidden="1" x14ac:dyDescent="0.2">
      <c r="A14" s="99" t="s">
        <v>35</v>
      </c>
      <c r="B14" s="10" t="str">
        <f>IFERROR(VLOOKUP(A14,'Sheet1 (2)'!$A$2:$K$3412,2,0),"Not on BI")</f>
        <v>Yes</v>
      </c>
      <c r="C14" s="10" t="s">
        <v>23</v>
      </c>
      <c r="D14" s="97" t="str">
        <f>IFERROR(VLOOKUP(A14,'Sheet1 (2)'!$A$2:$K$341, 3, 0),"Not on BI")</f>
        <v>2017-07-09</v>
      </c>
      <c r="E14" s="10" t="b" cm="1">
        <f t="array" ref="E14">IF(SUMPRODUCT((Data!$A$2:$A$1420="Electric")*(Data!$C$2:$C$1420=$A14)*(Data!$E$2:$E$1420&lt;&gt;""))&gt;0, TRUE, FALSE)</f>
        <v>1</v>
      </c>
      <c r="F14" s="10" t="b" cm="1">
        <f t="array" ref="F14">IF(SUMPRODUCT((Data!$A$2:$A$1420="Water &amp; Sewer")*(Data!$C$2:$C$1420=$A14)*(Data!$E$2:$E$1420&lt;&gt;""))&gt;0, TRUE, FALSE)</f>
        <v>1</v>
      </c>
      <c r="G14" s="10" t="b" cm="1">
        <f t="array" ref="G14">IF(SUMPRODUCT((Data!$A$2:$A$1420="Sanitation")*(Data!$C$2:$C$1420=$A14)*(Data!$E$2:$E$1420&lt;&gt;""))&gt;0, TRUE, FALSE)</f>
        <v>1</v>
      </c>
      <c r="H14" s="10" t="b" cm="1">
        <f t="array" ref="H14">IF(SUMPRODUCT((Data!$A$2:$A$1420="Interface")*(Data!$C$2:$C$1420=$A14)*(Data!$E$2:$E$1420&lt;&gt;"(Blank)"))&gt;0, TRUE, FALSE)</f>
        <v>1</v>
      </c>
      <c r="I14" s="10" t="str">
        <f t="shared" si="0"/>
        <v>Ready</v>
      </c>
      <c r="J14" s="98" t="str">
        <f t="shared" si="1"/>
        <v>FALSE</v>
      </c>
      <c r="K14" s="95" t="str">
        <f>IFERROR(VLOOKUP(A14,'Sheet1 (2)'!$A$2:$I$1048576, 9,0),"Not on BI")</f>
        <v>C00013</v>
      </c>
    </row>
    <row r="15" spans="1:11" ht="14.25" hidden="1" x14ac:dyDescent="0.2">
      <c r="A15" s="99" t="s">
        <v>36</v>
      </c>
      <c r="B15" s="10" t="str">
        <f>IFERROR(VLOOKUP(A15,'Sheet1 (2)'!$A$2:$K$3412,2,0),"Not on BI")</f>
        <v>Yes</v>
      </c>
      <c r="C15" s="10" t="s">
        <v>23</v>
      </c>
      <c r="D15" s="97" t="str">
        <f>IFERROR(VLOOKUP(A15,'Sheet1 (2)'!$A$2:$K$341, 3, 0),"Not on BI")</f>
        <v>2017-08-01</v>
      </c>
      <c r="E15" s="10" t="b" cm="1">
        <f t="array" ref="E15">IF(SUMPRODUCT((Data!$A$2:$A$1420="Electric")*(Data!$C$2:$C$1420=$A15)*(Data!$E$2:$E$1420&lt;&gt;""))&gt;0, TRUE, FALSE)</f>
        <v>1</v>
      </c>
      <c r="F15" s="10" t="b" cm="1">
        <f t="array" ref="F15">IF(SUMPRODUCT((Data!$A$2:$A$1420="Water &amp; Sewer")*(Data!$C$2:$C$1420=$A15)*(Data!$E$2:$E$1420&lt;&gt;""))&gt;0, TRUE, FALSE)</f>
        <v>1</v>
      </c>
      <c r="G15" s="10" t="b" cm="1">
        <f t="array" ref="G15">IF(SUMPRODUCT((Data!$A$2:$A$1420="Sanitation")*(Data!$C$2:$C$1420=$A15)*(Data!$E$2:$E$1420&lt;&gt;""))&gt;0, TRUE, FALSE)</f>
        <v>1</v>
      </c>
      <c r="H15" s="10" t="b" cm="1">
        <f t="array" ref="H15">IF(SUMPRODUCT((Data!$A$2:$A$1420="Interface")*(Data!$C$2:$C$1420=$A15)*(Data!$E$2:$E$1420&lt;&gt;"(Blank)"))&gt;0, TRUE, FALSE)</f>
        <v>1</v>
      </c>
      <c r="I15" s="10" t="str">
        <f t="shared" si="0"/>
        <v>Ready</v>
      </c>
      <c r="J15" s="98" t="str">
        <f t="shared" si="1"/>
        <v>FALSE</v>
      </c>
      <c r="K15" s="95" t="str">
        <f>IFERROR(VLOOKUP(A15,'Sheet1 (2)'!$A$2:$I$1048576, 9,0),"Not on BI")</f>
        <v>C00014</v>
      </c>
    </row>
    <row r="16" spans="1:11" ht="14.25" hidden="1" x14ac:dyDescent="0.2">
      <c r="A16" s="99" t="s">
        <v>37</v>
      </c>
      <c r="B16" s="10" t="str">
        <f>IFERROR(VLOOKUP(A16,'Sheet1 (2)'!$A$2:$K$3412,2,0),"Not on BI")</f>
        <v>Yes</v>
      </c>
      <c r="C16" s="10" t="s">
        <v>23</v>
      </c>
      <c r="D16" s="97" t="str">
        <f>IFERROR(VLOOKUP(A16,'Sheet1 (2)'!$A$2:$K$341, 3, 0),"Not on BI")</f>
        <v>2017-12-30</v>
      </c>
      <c r="E16" s="10" t="b" cm="1">
        <f t="array" ref="E16">IF(SUMPRODUCT((Data!$A$2:$A$1420="Electric")*(Data!$C$2:$C$1420=$A16)*(Data!$E$2:$E$1420&lt;&gt;""))&gt;0, TRUE, FALSE)</f>
        <v>1</v>
      </c>
      <c r="F16" s="10" t="b" cm="1">
        <f t="array" ref="F16">IF(SUMPRODUCT((Data!$A$2:$A$1420="Water &amp; Sewer")*(Data!$C$2:$C$1420=$A16)*(Data!$E$2:$E$1420&lt;&gt;""))&gt;0, TRUE, FALSE)</f>
        <v>1</v>
      </c>
      <c r="G16" s="10" t="b" cm="1">
        <f t="array" ref="G16">IF(SUMPRODUCT((Data!$A$2:$A$1420="Sanitation")*(Data!$C$2:$C$1420=$A16)*(Data!$E$2:$E$1420&lt;&gt;""))&gt;0, TRUE, FALSE)</f>
        <v>1</v>
      </c>
      <c r="H16" s="10" t="b" cm="1">
        <f t="array" ref="H16">IF(SUMPRODUCT((Data!$A$2:$A$1420="Interface")*(Data!$C$2:$C$1420=$A16)*(Data!$E$2:$E$1420&lt;&gt;"(Blank)"))&gt;0, TRUE, FALSE)</f>
        <v>1</v>
      </c>
      <c r="I16" s="10" t="str">
        <f t="shared" si="0"/>
        <v>Ready</v>
      </c>
      <c r="J16" s="98" t="str">
        <f t="shared" si="1"/>
        <v>FALSE</v>
      </c>
      <c r="K16" s="95" t="str">
        <f>IFERROR(VLOOKUP(A16,'Sheet1 (2)'!$A$2:$I$1048576, 9,0),"Not on BI")</f>
        <v>C00015</v>
      </c>
    </row>
    <row r="17" spans="1:11" ht="14.25" hidden="1" x14ac:dyDescent="0.2">
      <c r="A17" s="99" t="s">
        <v>38</v>
      </c>
      <c r="B17" s="10" t="str">
        <f>IFERROR(VLOOKUP(A17,'Sheet1 (2)'!$A$2:$K$3412,2,0),"Not on BI")</f>
        <v>Yes</v>
      </c>
      <c r="C17" s="10" t="s">
        <v>23</v>
      </c>
      <c r="D17" s="97" t="str">
        <f>IFERROR(VLOOKUP(A17,'Sheet1 (2)'!$A$2:$K$341, 3, 0),"Not on BI")</f>
        <v>2018-02-01</v>
      </c>
      <c r="E17" s="10" t="b" cm="1">
        <f t="array" ref="E17">IF(SUMPRODUCT((Data!$A$2:$A$1420="Electric")*(Data!$C$2:$C$1420=$A17)*(Data!$E$2:$E$1420&lt;&gt;""))&gt;0, TRUE, FALSE)</f>
        <v>1</v>
      </c>
      <c r="F17" s="10" t="b" cm="1">
        <f t="array" ref="F17">IF(SUMPRODUCT((Data!$A$2:$A$1420="Water &amp; Sewer")*(Data!$C$2:$C$1420=$A17)*(Data!$E$2:$E$1420&lt;&gt;""))&gt;0, TRUE, FALSE)</f>
        <v>1</v>
      </c>
      <c r="G17" s="10" t="b" cm="1">
        <f t="array" ref="G17">IF(SUMPRODUCT((Data!$A$2:$A$1420="Sanitation")*(Data!$C$2:$C$1420=$A17)*(Data!$E$2:$E$1420&lt;&gt;""))&gt;0, TRUE, FALSE)</f>
        <v>1</v>
      </c>
      <c r="H17" s="10" t="b" cm="1">
        <f t="array" ref="H17">IF(SUMPRODUCT((Data!$A$2:$A$1420="Interface")*(Data!$C$2:$C$1420=$A17)*(Data!$E$2:$E$1420&lt;&gt;"(Blank)"))&gt;0, TRUE, FALSE)</f>
        <v>1</v>
      </c>
      <c r="I17" s="10" t="str">
        <f t="shared" si="0"/>
        <v>Ready</v>
      </c>
      <c r="J17" s="98" t="str">
        <f t="shared" si="1"/>
        <v>FALSE</v>
      </c>
      <c r="K17" s="95" t="str">
        <f>IFERROR(VLOOKUP(A17,'Sheet1 (2)'!$A$2:$I$1048576, 9,0),"Not on BI")</f>
        <v>C00016</v>
      </c>
    </row>
    <row r="18" spans="1:11" ht="14.25" hidden="1" x14ac:dyDescent="0.2">
      <c r="A18" s="99" t="s">
        <v>39</v>
      </c>
      <c r="B18" s="10" t="str">
        <f>IFERROR(VLOOKUP(A18,'Sheet1 (2)'!$A$2:$K$3412,2,0),"Not on BI")</f>
        <v>Yes</v>
      </c>
      <c r="C18" s="10" t="s">
        <v>23</v>
      </c>
      <c r="D18" s="97" t="str">
        <f>IFERROR(VLOOKUP(A18,'Sheet1 (2)'!$A$2:$K$341, 3, 0),"Not on BI")</f>
        <v>2018-03-28</v>
      </c>
      <c r="E18" s="10" t="b" cm="1">
        <f t="array" ref="E18">IF(SUMPRODUCT((Data!$A$2:$A$1420="Electric")*(Data!$C$2:$C$1420=$A18)*(Data!$E$2:$E$1420&lt;&gt;""))&gt;0, TRUE, FALSE)</f>
        <v>1</v>
      </c>
      <c r="F18" s="10" t="b" cm="1">
        <f t="array" ref="F18">IF(SUMPRODUCT((Data!$A$2:$A$1420="Water &amp; Sewer")*(Data!$C$2:$C$1420=$A18)*(Data!$E$2:$E$1420&lt;&gt;""))&gt;0, TRUE, FALSE)</f>
        <v>1</v>
      </c>
      <c r="G18" s="10" t="b" cm="1">
        <f t="array" ref="G18">IF(SUMPRODUCT((Data!$A$2:$A$1420="Sanitation")*(Data!$C$2:$C$1420=$A18)*(Data!$E$2:$E$1420&lt;&gt;""))&gt;0, TRUE, FALSE)</f>
        <v>1</v>
      </c>
      <c r="H18" s="10" t="b" cm="1">
        <f t="array" ref="H18">IF(SUMPRODUCT((Data!$A$2:$A$1420="Interface")*(Data!$C$2:$C$1420=$A18)*(Data!$E$2:$E$1420&lt;&gt;"(Blank)"))&gt;0, TRUE, FALSE)</f>
        <v>1</v>
      </c>
      <c r="I18" s="10" t="str">
        <f t="shared" si="0"/>
        <v>Ready</v>
      </c>
      <c r="J18" s="98" t="str">
        <f t="shared" si="1"/>
        <v>FALSE</v>
      </c>
      <c r="K18" s="95" t="str">
        <f>IFERROR(VLOOKUP(A18,'Sheet1 (2)'!$A$2:$I$1048576, 9,0),"Not on BI")</f>
        <v>C00017</v>
      </c>
    </row>
    <row r="19" spans="1:11" ht="14.25" hidden="1" x14ac:dyDescent="0.2">
      <c r="A19" s="99" t="s">
        <v>40</v>
      </c>
      <c r="B19" s="10" t="str">
        <f>IFERROR(VLOOKUP(A19,'Sheet1 (2)'!$A$2:$K$3412,2,0),"Not on BI")</f>
        <v>Yes</v>
      </c>
      <c r="C19" s="10" t="s">
        <v>23</v>
      </c>
      <c r="D19" s="97" t="str">
        <f>IFERROR(VLOOKUP(A19,'Sheet1 (2)'!$A$2:$K$341, 3, 0),"Not on BI")</f>
        <v>2018-05-09</v>
      </c>
      <c r="E19" s="10" t="b" cm="1">
        <f t="array" ref="E19">IF(SUMPRODUCT((Data!$A$2:$A$1420="Electric")*(Data!$C$2:$C$1420=$A19)*(Data!$E$2:$E$1420&lt;&gt;""))&gt;0, TRUE, FALSE)</f>
        <v>1</v>
      </c>
      <c r="F19" s="10" t="b" cm="1">
        <f t="array" ref="F19">IF(SUMPRODUCT((Data!$A$2:$A$1420="Water &amp; Sewer")*(Data!$C$2:$C$1420=$A19)*(Data!$E$2:$E$1420&lt;&gt;""))&gt;0, TRUE, FALSE)</f>
        <v>1</v>
      </c>
      <c r="G19" s="10" t="b" cm="1">
        <f t="array" ref="G19">IF(SUMPRODUCT((Data!$A$2:$A$1420="Sanitation")*(Data!$C$2:$C$1420=$A19)*(Data!$E$2:$E$1420&lt;&gt;""))&gt;0, TRUE, FALSE)</f>
        <v>1</v>
      </c>
      <c r="H19" s="10" t="b" cm="1">
        <f t="array" ref="H19">IF(SUMPRODUCT((Data!$A$2:$A$1420="Interface")*(Data!$C$2:$C$1420=$A19)*(Data!$E$2:$E$1420&lt;&gt;"(Blank)"))&gt;0, TRUE, FALSE)</f>
        <v>1</v>
      </c>
      <c r="I19" s="10" t="str">
        <f t="shared" si="0"/>
        <v>Ready</v>
      </c>
      <c r="J19" s="98" t="str">
        <f t="shared" si="1"/>
        <v>FALSE</v>
      </c>
      <c r="K19" s="95" t="str">
        <f>IFERROR(VLOOKUP(A19,'Sheet1 (2)'!$A$2:$I$1048576, 9,0),"Not on BI")</f>
        <v>C00018</v>
      </c>
    </row>
    <row r="20" spans="1:11" ht="14.25" hidden="1" x14ac:dyDescent="0.2">
      <c r="A20" s="99" t="s">
        <v>41</v>
      </c>
      <c r="B20" s="10" t="str">
        <f>IFERROR(VLOOKUP(A20,'Sheet1 (2)'!$A$2:$K$3412,2,0),"Not on BI")</f>
        <v>Yes</v>
      </c>
      <c r="C20" s="10" t="s">
        <v>23</v>
      </c>
      <c r="D20" s="97" t="str">
        <f>IFERROR(VLOOKUP(A20,'Sheet1 (2)'!$A$2:$K$341, 3, 0),"Not on BI")</f>
        <v>2018-06-01</v>
      </c>
      <c r="E20" s="10" t="b" cm="1">
        <f t="array" ref="E20">IF(SUMPRODUCT((Data!$A$2:$A$1420="Electric")*(Data!$C$2:$C$1420=$A20)*(Data!$E$2:$E$1420&lt;&gt;""))&gt;0, TRUE, FALSE)</f>
        <v>1</v>
      </c>
      <c r="F20" s="10" t="b" cm="1">
        <f t="array" ref="F20">IF(SUMPRODUCT((Data!$A$2:$A$1420="Water &amp; Sewer")*(Data!$C$2:$C$1420=$A20)*(Data!$E$2:$E$1420&lt;&gt;""))&gt;0, TRUE, FALSE)</f>
        <v>1</v>
      </c>
      <c r="G20" s="10" t="b" cm="1">
        <f t="array" ref="G20">IF(SUMPRODUCT((Data!$A$2:$A$1420="Sanitation")*(Data!$C$2:$C$1420=$A20)*(Data!$E$2:$E$1420&lt;&gt;""))&gt;0, TRUE, FALSE)</f>
        <v>1</v>
      </c>
      <c r="H20" s="10" t="b" cm="1">
        <f t="array" ref="H20">IF(SUMPRODUCT((Data!$A$2:$A$1420="Interface")*(Data!$C$2:$C$1420=$A20)*(Data!$E$2:$E$1420&lt;&gt;"(Blank)"))&gt;0, TRUE, FALSE)</f>
        <v>1</v>
      </c>
      <c r="I20" s="10" t="str">
        <f t="shared" si="0"/>
        <v>Ready</v>
      </c>
      <c r="J20" s="98" t="str">
        <f t="shared" si="1"/>
        <v>FALSE</v>
      </c>
      <c r="K20" s="95" t="str">
        <f>IFERROR(VLOOKUP(A20,'Sheet1 (2)'!$A$2:$I$1048576, 9,0),"Not on BI")</f>
        <v>C00019</v>
      </c>
    </row>
    <row r="21" spans="1:11" ht="14.25" hidden="1" x14ac:dyDescent="0.2">
      <c r="A21" s="99" t="s">
        <v>42</v>
      </c>
      <c r="B21" s="10" t="str">
        <f>IFERROR(VLOOKUP(A21,'Sheet1 (2)'!$A$2:$K$3412,2,0),"Not on BI")</f>
        <v>Yes</v>
      </c>
      <c r="C21" s="10" t="s">
        <v>23</v>
      </c>
      <c r="D21" s="97" t="str">
        <f>IFERROR(VLOOKUP(A21,'Sheet1 (2)'!$A$2:$K$341, 3, 0),"Not on BI")</f>
        <v>2018-07-21</v>
      </c>
      <c r="E21" s="10" t="b" cm="1">
        <f t="array" ref="E21">IF(SUMPRODUCT((Data!$A$2:$A$1420="Electric")*(Data!$C$2:$C$1420=$A21)*(Data!$E$2:$E$1420&lt;&gt;""))&gt;0, TRUE, FALSE)</f>
        <v>1</v>
      </c>
      <c r="F21" s="10" t="b" cm="1">
        <f t="array" ref="F21">IF(SUMPRODUCT((Data!$A$2:$A$1420="Water &amp; Sewer")*(Data!$C$2:$C$1420=$A21)*(Data!$E$2:$E$1420&lt;&gt;""))&gt;0, TRUE, FALSE)</f>
        <v>1</v>
      </c>
      <c r="G21" s="10" t="b" cm="1">
        <f t="array" ref="G21">IF(SUMPRODUCT((Data!$A$2:$A$1420="Sanitation")*(Data!$C$2:$C$1420=$A21)*(Data!$E$2:$E$1420&lt;&gt;""))&gt;0, TRUE, FALSE)</f>
        <v>1</v>
      </c>
      <c r="H21" s="10" t="b" cm="1">
        <f t="array" ref="H21">IF(SUMPRODUCT((Data!$A$2:$A$1420="Interface")*(Data!$C$2:$C$1420=$A21)*(Data!$E$2:$E$1420&lt;&gt;"(Blank)"))&gt;0, TRUE, FALSE)</f>
        <v>1</v>
      </c>
      <c r="I21" s="10" t="str">
        <f t="shared" si="0"/>
        <v>Ready</v>
      </c>
      <c r="J21" s="98" t="str">
        <f t="shared" si="1"/>
        <v>FALSE</v>
      </c>
      <c r="K21" s="95" t="str">
        <f>IFERROR(VLOOKUP(A21,'Sheet1 (2)'!$A$2:$I$1048576, 9,0),"Not on BI")</f>
        <v>C00020</v>
      </c>
    </row>
    <row r="22" spans="1:11" ht="14.25" hidden="1" x14ac:dyDescent="0.2">
      <c r="A22" s="99" t="s">
        <v>43</v>
      </c>
      <c r="B22" s="10" t="str">
        <f>IFERROR(VLOOKUP(A22,'Sheet1 (2)'!$A$2:$K$3412,2,0),"Not on BI")</f>
        <v>Yes</v>
      </c>
      <c r="C22" s="10" t="s">
        <v>23</v>
      </c>
      <c r="D22" s="97" t="str">
        <f>IFERROR(VLOOKUP(A22,'Sheet1 (2)'!$A$2:$K$341, 3, 0),"Not on BI")</f>
        <v>2018-08-17</v>
      </c>
      <c r="E22" s="10" t="b" cm="1">
        <f t="array" ref="E22">IF(SUMPRODUCT((Data!$A$2:$A$1420="Electric")*(Data!$C$2:$C$1420=$A22)*(Data!$E$2:$E$1420&lt;&gt;""))&gt;0, TRUE, FALSE)</f>
        <v>1</v>
      </c>
      <c r="F22" s="10" t="b" cm="1">
        <f t="array" ref="F22">IF(SUMPRODUCT((Data!$A$2:$A$1420="Water &amp; Sewer")*(Data!$C$2:$C$1420=$A22)*(Data!$E$2:$E$1420&lt;&gt;""))&gt;0, TRUE, FALSE)</f>
        <v>1</v>
      </c>
      <c r="G22" s="10" t="b" cm="1">
        <f t="array" ref="G22">IF(SUMPRODUCT((Data!$A$2:$A$1420="Sanitation")*(Data!$C$2:$C$1420=$A22)*(Data!$E$2:$E$1420&lt;&gt;""))&gt;0, TRUE, FALSE)</f>
        <v>1</v>
      </c>
      <c r="H22" s="10" t="b" cm="1">
        <f t="array" ref="H22">IF(SUMPRODUCT((Data!$A$2:$A$1420="Interface")*(Data!$C$2:$C$1420=$A22)*(Data!$E$2:$E$1420&lt;&gt;"(Blank)"))&gt;0, TRUE, FALSE)</f>
        <v>1</v>
      </c>
      <c r="I22" s="10" t="str">
        <f t="shared" si="0"/>
        <v>Ready</v>
      </c>
      <c r="J22" s="98" t="str">
        <f t="shared" si="1"/>
        <v>FALSE</v>
      </c>
      <c r="K22" s="95" t="str">
        <f>IFERROR(VLOOKUP(A22,'Sheet1 (2)'!$A$2:$I$1048576, 9,0),"Not on BI")</f>
        <v>C00021</v>
      </c>
    </row>
    <row r="23" spans="1:11" ht="14.25" hidden="1" x14ac:dyDescent="0.2">
      <c r="A23" s="99" t="s">
        <v>44</v>
      </c>
      <c r="B23" s="10" t="str">
        <f>IFERROR(VLOOKUP(A23,'Sheet1 (2)'!$A$2:$K$3412,2,0),"Not on BI")</f>
        <v>Yes</v>
      </c>
      <c r="C23" s="10" t="s">
        <v>23</v>
      </c>
      <c r="D23" s="97" t="str">
        <f>IFERROR(VLOOKUP(A23,'Sheet1 (2)'!$A$2:$K$341, 3, 0),"Not on BI")</f>
        <v>2018-09-19</v>
      </c>
      <c r="E23" s="10" t="b" cm="1">
        <f t="array" ref="E23">IF(SUMPRODUCT((Data!$A$2:$A$1420="Electric")*(Data!$C$2:$C$1420=$A23)*(Data!$E$2:$E$1420&lt;&gt;""))&gt;0, TRUE, FALSE)</f>
        <v>1</v>
      </c>
      <c r="F23" s="10" t="b" cm="1">
        <f t="array" ref="F23">IF(SUMPRODUCT((Data!$A$2:$A$1420="Water &amp; Sewer")*(Data!$C$2:$C$1420=$A23)*(Data!$E$2:$E$1420&lt;&gt;""))&gt;0, TRUE, FALSE)</f>
        <v>1</v>
      </c>
      <c r="G23" s="10" t="b" cm="1">
        <f t="array" ref="G23">IF(SUMPRODUCT((Data!$A$2:$A$1420="Sanitation")*(Data!$C$2:$C$1420=$A23)*(Data!$E$2:$E$1420&lt;&gt;""))&gt;0, TRUE, FALSE)</f>
        <v>1</v>
      </c>
      <c r="H23" s="10" t="b" cm="1">
        <f t="array" ref="H23">IF(SUMPRODUCT((Data!$A$2:$A$1420="Interface")*(Data!$C$2:$C$1420=$A23)*(Data!$E$2:$E$1420&lt;&gt;"(Blank)"))&gt;0, TRUE, FALSE)</f>
        <v>1</v>
      </c>
      <c r="I23" s="10" t="str">
        <f t="shared" si="0"/>
        <v>Ready</v>
      </c>
      <c r="J23" s="98" t="str">
        <f t="shared" si="1"/>
        <v>FALSE</v>
      </c>
      <c r="K23" s="95" t="str">
        <f>IFERROR(VLOOKUP(A23,'Sheet1 (2)'!$A$2:$I$1048576, 9,0),"Not on BI")</f>
        <v>C00022</v>
      </c>
    </row>
    <row r="24" spans="1:11" ht="14.25" hidden="1" x14ac:dyDescent="0.2">
      <c r="A24" s="99" t="s">
        <v>45</v>
      </c>
      <c r="B24" s="10" t="str">
        <f>IFERROR(VLOOKUP(A24,'Sheet1 (2)'!$A$2:$K$3412,2,0),"Not on BI")</f>
        <v>Yes</v>
      </c>
      <c r="C24" s="10" t="s">
        <v>23</v>
      </c>
      <c r="D24" s="97" t="str">
        <f>IFERROR(VLOOKUP(A24,'Sheet1 (2)'!$A$2:$K$341, 3, 0),"Not on BI")</f>
        <v>2018-10-31</v>
      </c>
      <c r="E24" s="10" t="b" cm="1">
        <f t="array" ref="E24">IF(SUMPRODUCT((Data!$A$2:$A$1420="Electric")*(Data!$C$2:$C$1420=$A24)*(Data!$E$2:$E$1420&lt;&gt;""))&gt;0, TRUE, FALSE)</f>
        <v>1</v>
      </c>
      <c r="F24" s="10" t="b" cm="1">
        <f t="array" ref="F24">IF(SUMPRODUCT((Data!$A$2:$A$1420="Water &amp; Sewer")*(Data!$C$2:$C$1420=$A24)*(Data!$E$2:$E$1420&lt;&gt;""))&gt;0, TRUE, FALSE)</f>
        <v>1</v>
      </c>
      <c r="G24" s="10" t="b" cm="1">
        <f t="array" ref="G24">IF(SUMPRODUCT((Data!$A$2:$A$1420="Sanitation")*(Data!$C$2:$C$1420=$A24)*(Data!$E$2:$E$1420&lt;&gt;""))&gt;0, TRUE, FALSE)</f>
        <v>1</v>
      </c>
      <c r="H24" s="10" t="b" cm="1">
        <f t="array" ref="H24">IF(SUMPRODUCT((Data!$A$2:$A$1420="Interface")*(Data!$C$2:$C$1420=$A24)*(Data!$E$2:$E$1420&lt;&gt;"(Blank)"))&gt;0, TRUE, FALSE)</f>
        <v>1</v>
      </c>
      <c r="I24" s="10" t="str">
        <f t="shared" si="0"/>
        <v>Ready</v>
      </c>
      <c r="J24" s="98" t="str">
        <f t="shared" si="1"/>
        <v>FALSE</v>
      </c>
      <c r="K24" s="95" t="str">
        <f>IFERROR(VLOOKUP(A24,'Sheet1 (2)'!$A$2:$I$1048576, 9,0),"Not on BI")</f>
        <v>C00023</v>
      </c>
    </row>
    <row r="25" spans="1:11" ht="14.25" hidden="1" x14ac:dyDescent="0.2">
      <c r="A25" s="99" t="s">
        <v>46</v>
      </c>
      <c r="B25" s="10" t="str">
        <f>IFERROR(VLOOKUP(A25,'Sheet1 (2)'!$A$2:$K$3412,2,0),"Not on BI")</f>
        <v>Yes</v>
      </c>
      <c r="C25" s="10" t="s">
        <v>23</v>
      </c>
      <c r="D25" s="97" t="str">
        <f>IFERROR(VLOOKUP(A25,'Sheet1 (2)'!$A$2:$K$341, 3, 0),"Not on BI")</f>
        <v>2019-06-26</v>
      </c>
      <c r="E25" s="10" t="b" cm="1">
        <f t="array" ref="E25">IF(SUMPRODUCT((Data!$A$2:$A$1420="Electric")*(Data!$C$2:$C$1420=$A25)*(Data!$E$2:$E$1420&lt;&gt;""))&gt;0, TRUE, FALSE)</f>
        <v>1</v>
      </c>
      <c r="F25" s="10" t="b" cm="1">
        <f t="array" ref="F25">IF(SUMPRODUCT((Data!$A$2:$A$1420="Water &amp; Sewer")*(Data!$C$2:$C$1420=$A25)*(Data!$E$2:$E$1420&lt;&gt;""))&gt;0, TRUE, FALSE)</f>
        <v>1</v>
      </c>
      <c r="G25" s="10" t="b" cm="1">
        <f t="array" ref="G25">IF(SUMPRODUCT((Data!$A$2:$A$1420="Sanitation")*(Data!$C$2:$C$1420=$A25)*(Data!$E$2:$E$1420&lt;&gt;""))&gt;0, TRUE, FALSE)</f>
        <v>1</v>
      </c>
      <c r="H25" s="10" t="b" cm="1">
        <f t="array" ref="H25">IF(SUMPRODUCT((Data!$A$2:$A$1420="Interface")*(Data!$C$2:$C$1420=$A25)*(Data!$E$2:$E$1420&lt;&gt;"(Blank)"))&gt;0, TRUE, FALSE)</f>
        <v>1</v>
      </c>
      <c r="I25" s="10" t="str">
        <f t="shared" si="0"/>
        <v>Ready</v>
      </c>
      <c r="J25" s="98" t="str">
        <f t="shared" si="1"/>
        <v>FALSE</v>
      </c>
      <c r="K25" s="95" t="str">
        <f>IFERROR(VLOOKUP(A25,'Sheet1 (2)'!$A$2:$I$1048576, 9,0),"Not on BI")</f>
        <v>C00024</v>
      </c>
    </row>
    <row r="26" spans="1:11" ht="14.25" hidden="1" x14ac:dyDescent="0.2">
      <c r="A26" s="99" t="s">
        <v>47</v>
      </c>
      <c r="B26" s="10" t="str">
        <f>IFERROR(VLOOKUP(A26,'Sheet1 (2)'!$A$2:$K$3412,2,0),"Not on BI")</f>
        <v>Yes</v>
      </c>
      <c r="C26" s="10" t="s">
        <v>23</v>
      </c>
      <c r="D26" s="97" t="str">
        <f>IFERROR(VLOOKUP(A26,'Sheet1 (2)'!$A$2:$K$341, 3, 0),"Not on BI")</f>
        <v>2018-12-05</v>
      </c>
      <c r="E26" s="10" t="b" cm="1">
        <f t="array" ref="E26">IF(SUMPRODUCT((Data!$A$2:$A$1420="Electric")*(Data!$C$2:$C$1420=$A26)*(Data!$E$2:$E$1420&lt;&gt;""))&gt;0, TRUE, FALSE)</f>
        <v>1</v>
      </c>
      <c r="F26" s="10" t="b" cm="1">
        <f t="array" ref="F26">IF(SUMPRODUCT((Data!$A$2:$A$1420="Water &amp; Sewer")*(Data!$C$2:$C$1420=$A26)*(Data!$E$2:$E$1420&lt;&gt;""))&gt;0, TRUE, FALSE)</f>
        <v>1</v>
      </c>
      <c r="G26" s="10" t="b" cm="1">
        <f t="array" ref="G26">IF(SUMPRODUCT((Data!$A$2:$A$1420="Sanitation")*(Data!$C$2:$C$1420=$A26)*(Data!$E$2:$E$1420&lt;&gt;""))&gt;0, TRUE, FALSE)</f>
        <v>1</v>
      </c>
      <c r="H26" s="10" t="b" cm="1">
        <f t="array" ref="H26">IF(SUMPRODUCT((Data!$A$2:$A$1420="Interface")*(Data!$C$2:$C$1420=$A26)*(Data!$E$2:$E$1420&lt;&gt;"(Blank)"))&gt;0, TRUE, FALSE)</f>
        <v>1</v>
      </c>
      <c r="I26" s="10" t="str">
        <f t="shared" si="0"/>
        <v>Ready</v>
      </c>
      <c r="J26" s="98" t="str">
        <f t="shared" si="1"/>
        <v>FALSE</v>
      </c>
      <c r="K26" s="95" t="str">
        <f>IFERROR(VLOOKUP(A26,'Sheet1 (2)'!$A$2:$I$1048576, 9,0),"Not on BI")</f>
        <v>C00025</v>
      </c>
    </row>
    <row r="27" spans="1:11" ht="14.25" hidden="1" x14ac:dyDescent="0.2">
      <c r="A27" s="99" t="s">
        <v>48</v>
      </c>
      <c r="B27" s="10" t="str">
        <f>IFERROR(VLOOKUP(A27,'Sheet1 (2)'!$A$2:$K$3412,2,0),"Not on BI")</f>
        <v>Yes</v>
      </c>
      <c r="C27" s="10" t="s">
        <v>23</v>
      </c>
      <c r="D27" s="97" t="str">
        <f>IFERROR(VLOOKUP(A27,'Sheet1 (2)'!$A$2:$K$341, 3, 0),"Not on BI")</f>
        <v>2019-01-23</v>
      </c>
      <c r="E27" s="10" t="b" cm="1">
        <f t="array" ref="E27">IF(SUMPRODUCT((Data!$A$2:$A$1420="Electric")*(Data!$C$2:$C$1420=$A27)*(Data!$E$2:$E$1420&lt;&gt;""))&gt;0, TRUE, FALSE)</f>
        <v>1</v>
      </c>
      <c r="F27" s="10" t="b" cm="1">
        <f t="array" ref="F27">IF(SUMPRODUCT((Data!$A$2:$A$1420="Water &amp; Sewer")*(Data!$C$2:$C$1420=$A27)*(Data!$E$2:$E$1420&lt;&gt;""))&gt;0, TRUE, FALSE)</f>
        <v>1</v>
      </c>
      <c r="G27" s="10" t="b" cm="1">
        <f t="array" ref="G27">IF(SUMPRODUCT((Data!$A$2:$A$1420="Sanitation")*(Data!$C$2:$C$1420=$A27)*(Data!$E$2:$E$1420&lt;&gt;""))&gt;0, TRUE, FALSE)</f>
        <v>1</v>
      </c>
      <c r="H27" s="10" t="b" cm="1">
        <f t="array" ref="H27">IF(SUMPRODUCT((Data!$A$2:$A$1420="Interface")*(Data!$C$2:$C$1420=$A27)*(Data!$E$2:$E$1420&lt;&gt;"(Blank)"))&gt;0, TRUE, FALSE)</f>
        <v>1</v>
      </c>
      <c r="I27" s="10" t="str">
        <f t="shared" si="0"/>
        <v>Ready</v>
      </c>
      <c r="J27" s="98" t="str">
        <f t="shared" si="1"/>
        <v>FALSE</v>
      </c>
      <c r="K27" s="95" t="str">
        <f>IFERROR(VLOOKUP(A27,'Sheet1 (2)'!$A$2:$I$1048576, 9,0),"Not on BI")</f>
        <v>C00026</v>
      </c>
    </row>
    <row r="28" spans="1:11" ht="14.25" hidden="1" x14ac:dyDescent="0.2">
      <c r="A28" s="99" t="s">
        <v>49</v>
      </c>
      <c r="B28" s="10" t="str">
        <f>IFERROR(VLOOKUP(A28,'Sheet1 (2)'!$A$2:$K$3412,2,0),"Not on BI")</f>
        <v>Yes</v>
      </c>
      <c r="C28" s="10" t="s">
        <v>23</v>
      </c>
      <c r="D28" s="97" t="str">
        <f>IFERROR(VLOOKUP(A28,'Sheet1 (2)'!$A$2:$K$341, 3, 0),"Not on BI")</f>
        <v>2019-01-04</v>
      </c>
      <c r="E28" s="10" t="b" cm="1">
        <f t="array" ref="E28">IF(SUMPRODUCT((Data!$A$2:$A$1420="Electric")*(Data!$C$2:$C$1420=$A28)*(Data!$E$2:$E$1420&lt;&gt;""))&gt;0, TRUE, FALSE)</f>
        <v>1</v>
      </c>
      <c r="F28" s="10" t="b" cm="1">
        <f t="array" ref="F28">IF(SUMPRODUCT((Data!$A$2:$A$1420="Water &amp; Sewer")*(Data!$C$2:$C$1420=$A28)*(Data!$E$2:$E$1420&lt;&gt;""))&gt;0, TRUE, FALSE)</f>
        <v>1</v>
      </c>
      <c r="G28" s="10" t="b" cm="1">
        <f t="array" ref="G28">IF(SUMPRODUCT((Data!$A$2:$A$1420="Sanitation")*(Data!$C$2:$C$1420=$A28)*(Data!$E$2:$E$1420&lt;&gt;""))&gt;0, TRUE, FALSE)</f>
        <v>1</v>
      </c>
      <c r="H28" s="10" t="b" cm="1">
        <f t="array" ref="H28">IF(SUMPRODUCT((Data!$A$2:$A$1420="Interface")*(Data!$C$2:$C$1420=$A28)*(Data!$E$2:$E$1420&lt;&gt;"(Blank)"))&gt;0, TRUE, FALSE)</f>
        <v>1</v>
      </c>
      <c r="I28" s="10" t="str">
        <f t="shared" si="0"/>
        <v>Ready</v>
      </c>
      <c r="J28" s="98" t="str">
        <f t="shared" si="1"/>
        <v>FALSE</v>
      </c>
      <c r="K28" s="95" t="str">
        <f>IFERROR(VLOOKUP(A28,'Sheet1 (2)'!$A$2:$I$1048576, 9,0),"Not on BI")</f>
        <v>C00027</v>
      </c>
    </row>
    <row r="29" spans="1:11" ht="14.25" hidden="1" x14ac:dyDescent="0.2">
      <c r="A29" s="99" t="s">
        <v>50</v>
      </c>
      <c r="B29" s="10" t="str">
        <f>IFERROR(VLOOKUP(A29,'Sheet1 (2)'!$A$2:$K$3412,2,0),"Not on BI")</f>
        <v>Yes</v>
      </c>
      <c r="C29" s="10" t="s">
        <v>23</v>
      </c>
      <c r="D29" s="97" t="str">
        <f>IFERROR(VLOOKUP(A29,'Sheet1 (2)'!$A$2:$K$341, 3, 0),"Not on BI")</f>
        <v>2019-04-03</v>
      </c>
      <c r="E29" s="10" t="b" cm="1">
        <f t="array" ref="E29">IF(SUMPRODUCT((Data!$A$2:$A$1420="Electric")*(Data!$C$2:$C$1420=$A29)*(Data!$E$2:$E$1420&lt;&gt;""))&gt;0, TRUE, FALSE)</f>
        <v>1</v>
      </c>
      <c r="F29" s="10" t="b" cm="1">
        <f t="array" ref="F29">IF(SUMPRODUCT((Data!$A$2:$A$1420="Water &amp; Sewer")*(Data!$C$2:$C$1420=$A29)*(Data!$E$2:$E$1420&lt;&gt;""))&gt;0, TRUE, FALSE)</f>
        <v>1</v>
      </c>
      <c r="G29" s="10" t="b" cm="1">
        <f t="array" ref="G29">IF(SUMPRODUCT((Data!$A$2:$A$1420="Sanitation")*(Data!$C$2:$C$1420=$A29)*(Data!$E$2:$E$1420&lt;&gt;""))&gt;0, TRUE, FALSE)</f>
        <v>1</v>
      </c>
      <c r="H29" s="10" t="b" cm="1">
        <f t="array" ref="H29">IF(SUMPRODUCT((Data!$A$2:$A$1420="Interface")*(Data!$C$2:$C$1420=$A29)*(Data!$E$2:$E$1420&lt;&gt;"(Blank)"))&gt;0, TRUE, FALSE)</f>
        <v>1</v>
      </c>
      <c r="I29" s="10" t="str">
        <f t="shared" si="0"/>
        <v>Ready</v>
      </c>
      <c r="J29" s="98" t="str">
        <f t="shared" si="1"/>
        <v>FALSE</v>
      </c>
      <c r="K29" s="95" t="str">
        <f>IFERROR(VLOOKUP(A29,'Sheet1 (2)'!$A$2:$I$1048576, 9,0),"Not on BI")</f>
        <v>C00028</v>
      </c>
    </row>
    <row r="30" spans="1:11" ht="14.25" hidden="1" x14ac:dyDescent="0.2">
      <c r="A30" s="99" t="s">
        <v>51</v>
      </c>
      <c r="B30" s="10" t="str">
        <f>IFERROR(VLOOKUP(A30,'Sheet1 (2)'!$A$2:$K$3412,2,0),"Not on BI")</f>
        <v>Yes</v>
      </c>
      <c r="C30" s="10" t="s">
        <v>23</v>
      </c>
      <c r="D30" s="97" t="str">
        <f>IFERROR(VLOOKUP(A30,'Sheet1 (2)'!$A$2:$K$341, 3, 0),"Not on BI")</f>
        <v>2019-03-21</v>
      </c>
      <c r="E30" s="10" t="b" cm="1">
        <f t="array" ref="E30">IF(SUMPRODUCT((Data!$A$2:$A$1420="Electric")*(Data!$C$2:$C$1420=$A30)*(Data!$E$2:$E$1420&lt;&gt;""))&gt;0, TRUE, FALSE)</f>
        <v>1</v>
      </c>
      <c r="F30" s="10" t="b" cm="1">
        <f t="array" ref="F30">IF(SUMPRODUCT((Data!$A$2:$A$1420="Water &amp; Sewer")*(Data!$C$2:$C$1420=$A30)*(Data!$E$2:$E$1420&lt;&gt;""))&gt;0, TRUE, FALSE)</f>
        <v>1</v>
      </c>
      <c r="G30" s="10" t="b" cm="1">
        <f t="array" ref="G30">IF(SUMPRODUCT((Data!$A$2:$A$1420="Sanitation")*(Data!$C$2:$C$1420=$A30)*(Data!$E$2:$E$1420&lt;&gt;""))&gt;0, TRUE, FALSE)</f>
        <v>1</v>
      </c>
      <c r="H30" s="10" t="b" cm="1">
        <f t="array" ref="H30">IF(SUMPRODUCT((Data!$A$2:$A$1420="Interface")*(Data!$C$2:$C$1420=$A30)*(Data!$E$2:$E$1420&lt;&gt;"(Blank)"))&gt;0, TRUE, FALSE)</f>
        <v>1</v>
      </c>
      <c r="I30" s="10" t="str">
        <f t="shared" si="0"/>
        <v>Ready</v>
      </c>
      <c r="J30" s="98" t="str">
        <f t="shared" si="1"/>
        <v>FALSE</v>
      </c>
      <c r="K30" s="95" t="str">
        <f>IFERROR(VLOOKUP(A30,'Sheet1 (2)'!$A$2:$I$1048576, 9,0),"Not on BI")</f>
        <v>C00029</v>
      </c>
    </row>
    <row r="31" spans="1:11" ht="14.25" hidden="1" x14ac:dyDescent="0.2">
      <c r="A31" s="99" t="s">
        <v>52</v>
      </c>
      <c r="B31" s="10" t="str">
        <f>IFERROR(VLOOKUP(A31,'Sheet1 (2)'!$A$2:$K$3412,2,0),"Not on BI")</f>
        <v>Yes</v>
      </c>
      <c r="C31" s="10" t="s">
        <v>23</v>
      </c>
      <c r="D31" s="97" t="str">
        <f>IFERROR(VLOOKUP(A31,'Sheet1 (2)'!$A$2:$K$341, 3, 0),"Not on BI")</f>
        <v>2019-06-05</v>
      </c>
      <c r="E31" s="10" t="b" cm="1">
        <f t="array" ref="E31">IF(SUMPRODUCT((Data!$A$2:$A$1420="Electric")*(Data!$C$2:$C$1420=$A31)*(Data!$E$2:$E$1420&lt;&gt;""))&gt;0, TRUE, FALSE)</f>
        <v>1</v>
      </c>
      <c r="F31" s="10" t="b" cm="1">
        <f t="array" ref="F31">IF(SUMPRODUCT((Data!$A$2:$A$1420="Water &amp; Sewer")*(Data!$C$2:$C$1420=$A31)*(Data!$E$2:$E$1420&lt;&gt;""))&gt;0, TRUE, FALSE)</f>
        <v>1</v>
      </c>
      <c r="G31" s="10" t="b" cm="1">
        <f t="array" ref="G31">IF(SUMPRODUCT((Data!$A$2:$A$1420="Sanitation")*(Data!$C$2:$C$1420=$A31)*(Data!$E$2:$E$1420&lt;&gt;""))&gt;0, TRUE, FALSE)</f>
        <v>1</v>
      </c>
      <c r="H31" s="10" t="b" cm="1">
        <f t="array" ref="H31">IF(SUMPRODUCT((Data!$A$2:$A$1420="Interface")*(Data!$C$2:$C$1420=$A31)*(Data!$E$2:$E$1420&lt;&gt;"(Blank)"))&gt;0, TRUE, FALSE)</f>
        <v>1</v>
      </c>
      <c r="I31" s="10" t="str">
        <f t="shared" si="0"/>
        <v>Ready</v>
      </c>
      <c r="J31" s="98" t="str">
        <f t="shared" si="1"/>
        <v>FALSE</v>
      </c>
      <c r="K31" s="95" t="str">
        <f>IFERROR(VLOOKUP(A31,'Sheet1 (2)'!$A$2:$I$1048576, 9,0),"Not on BI")</f>
        <v>C00030</v>
      </c>
    </row>
    <row r="32" spans="1:11" ht="14.25" hidden="1" x14ac:dyDescent="0.2">
      <c r="A32" s="99" t="s">
        <v>53</v>
      </c>
      <c r="B32" s="10" t="str">
        <f>IFERROR(VLOOKUP(A32,'Sheet1 (2)'!$A$2:$K$3412,2,0),"Not on BI")</f>
        <v>Yes</v>
      </c>
      <c r="C32" s="10" t="s">
        <v>23</v>
      </c>
      <c r="D32" s="97" t="str">
        <f>IFERROR(VLOOKUP(A32,'Sheet1 (2)'!$A$2:$K$341, 3, 0),"Not on BI")</f>
        <v>2019-12-04</v>
      </c>
      <c r="E32" s="10" t="b" cm="1">
        <f t="array" ref="E32">IF(SUMPRODUCT((Data!$A$2:$A$1420="Electric")*(Data!$C$2:$C$1420=$A32)*(Data!$E$2:$E$1420&lt;&gt;""))&gt;0, TRUE, FALSE)</f>
        <v>1</v>
      </c>
      <c r="F32" s="10" t="b" cm="1">
        <f t="array" ref="F32">IF(SUMPRODUCT((Data!$A$2:$A$1420="Water &amp; Sewer")*(Data!$C$2:$C$1420=$A32)*(Data!$E$2:$E$1420&lt;&gt;""))&gt;0, TRUE, FALSE)</f>
        <v>1</v>
      </c>
      <c r="G32" s="10" t="b" cm="1">
        <f t="array" ref="G32">IF(SUMPRODUCT((Data!$A$2:$A$1420="Sanitation")*(Data!$C$2:$C$1420=$A32)*(Data!$E$2:$E$1420&lt;&gt;""))&gt;0, TRUE, FALSE)</f>
        <v>1</v>
      </c>
      <c r="H32" s="10" t="b" cm="1">
        <f t="array" ref="H32">IF(SUMPRODUCT((Data!$A$2:$A$1420="Interface")*(Data!$C$2:$C$1420=$A32)*(Data!$E$2:$E$1420&lt;&gt;"(Blank)"))&gt;0, TRUE, FALSE)</f>
        <v>1</v>
      </c>
      <c r="I32" s="10" t="str">
        <f t="shared" si="0"/>
        <v>Ready</v>
      </c>
      <c r="J32" s="98" t="str">
        <f t="shared" si="1"/>
        <v>FALSE</v>
      </c>
      <c r="K32" s="95" t="str">
        <f>IFERROR(VLOOKUP(A32,'Sheet1 (2)'!$A$2:$I$1048576, 9,0),"Not on BI")</f>
        <v>C00031</v>
      </c>
    </row>
    <row r="33" spans="1:11" ht="14.25" hidden="1" x14ac:dyDescent="0.2">
      <c r="A33" s="99" t="s">
        <v>54</v>
      </c>
      <c r="B33" s="10" t="str">
        <f>IFERROR(VLOOKUP(A33,'Sheet1 (2)'!$A$2:$K$3412,2,0),"Not on BI")</f>
        <v>Yes</v>
      </c>
      <c r="C33" s="10" t="s">
        <v>23</v>
      </c>
      <c r="D33" s="97" t="str">
        <f>IFERROR(VLOOKUP(A33,'Sheet1 (2)'!$A$2:$K$341, 3, 0),"Not on BI")</f>
        <v>2019-07-24</v>
      </c>
      <c r="E33" s="10" t="b" cm="1">
        <f t="array" ref="E33">IF(SUMPRODUCT((Data!$A$2:$A$1420="Electric")*(Data!$C$2:$C$1420=$A33)*(Data!$E$2:$E$1420&lt;&gt;""))&gt;0, TRUE, FALSE)</f>
        <v>1</v>
      </c>
      <c r="F33" s="10" t="b" cm="1">
        <f t="array" ref="F33">IF(SUMPRODUCT((Data!$A$2:$A$1420="Water &amp; Sewer")*(Data!$C$2:$C$1420=$A33)*(Data!$E$2:$E$1420&lt;&gt;""))&gt;0, TRUE, FALSE)</f>
        <v>1</v>
      </c>
      <c r="G33" s="10" t="b" cm="1">
        <f t="array" ref="G33">IF(SUMPRODUCT((Data!$A$2:$A$1420="Sanitation")*(Data!$C$2:$C$1420=$A33)*(Data!$E$2:$E$1420&lt;&gt;""))&gt;0, TRUE, FALSE)</f>
        <v>1</v>
      </c>
      <c r="H33" s="10" t="b" cm="1">
        <f t="array" ref="H33">IF(SUMPRODUCT((Data!$A$2:$A$1420="Interface")*(Data!$C$2:$C$1420=$A33)*(Data!$E$2:$E$1420&lt;&gt;"(Blank)"))&gt;0, TRUE, FALSE)</f>
        <v>1</v>
      </c>
      <c r="I33" s="10" t="str">
        <f t="shared" si="0"/>
        <v>Ready</v>
      </c>
      <c r="J33" s="98" t="str">
        <f t="shared" si="1"/>
        <v>FALSE</v>
      </c>
      <c r="K33" s="95" t="str">
        <f>IFERROR(VLOOKUP(A33,'Sheet1 (2)'!$A$2:$I$1048576, 9,0),"Not on BI")</f>
        <v>C00032</v>
      </c>
    </row>
    <row r="34" spans="1:11" ht="14.25" hidden="1" x14ac:dyDescent="0.2">
      <c r="A34" s="99" t="s">
        <v>55</v>
      </c>
      <c r="B34" s="10" t="str">
        <f>IFERROR(VLOOKUP(A34,'Sheet1 (2)'!$A$2:$K$3412,2,0),"Not on BI")</f>
        <v>Yes</v>
      </c>
      <c r="C34" s="10" t="s">
        <v>23</v>
      </c>
      <c r="D34" s="97" t="str">
        <f>IFERROR(VLOOKUP(A34,'Sheet1 (2)'!$A$2:$K$341, 3, 0),"Not on BI")</f>
        <v>2019-08-21</v>
      </c>
      <c r="E34" s="10" t="b" cm="1">
        <f t="array" ref="E34">IF(SUMPRODUCT((Data!$A$2:$A$1420="Electric")*(Data!$C$2:$C$1420=$A34)*(Data!$E$2:$E$1420&lt;&gt;""))&gt;0, TRUE, FALSE)</f>
        <v>1</v>
      </c>
      <c r="F34" s="10" t="b" cm="1">
        <f t="array" ref="F34">IF(SUMPRODUCT((Data!$A$2:$A$1420="Water &amp; Sewer")*(Data!$C$2:$C$1420=$A34)*(Data!$E$2:$E$1420&lt;&gt;""))&gt;0, TRUE, FALSE)</f>
        <v>1</v>
      </c>
      <c r="G34" s="10" t="b" cm="1">
        <f t="array" ref="G34">IF(SUMPRODUCT((Data!$A$2:$A$1420="Sanitation")*(Data!$C$2:$C$1420=$A34)*(Data!$E$2:$E$1420&lt;&gt;""))&gt;0, TRUE, FALSE)</f>
        <v>1</v>
      </c>
      <c r="H34" s="10" t="b" cm="1">
        <f t="array" ref="H34">IF(SUMPRODUCT((Data!$A$2:$A$1420="Interface")*(Data!$C$2:$C$1420=$A34)*(Data!$E$2:$E$1420&lt;&gt;"(Blank)"))&gt;0, TRUE, FALSE)</f>
        <v>1</v>
      </c>
      <c r="I34" s="10" t="str">
        <f t="shared" si="0"/>
        <v>Ready</v>
      </c>
      <c r="J34" s="98" t="str">
        <f t="shared" si="1"/>
        <v>FALSE</v>
      </c>
      <c r="K34" s="95" t="str">
        <f>IFERROR(VLOOKUP(A34,'Sheet1 (2)'!$A$2:$I$1048576, 9,0),"Not on BI")</f>
        <v>C00033</v>
      </c>
    </row>
    <row r="35" spans="1:11" ht="14.25" hidden="1" x14ac:dyDescent="0.2">
      <c r="A35" s="99" t="s">
        <v>56</v>
      </c>
      <c r="B35" s="10" t="str">
        <f>IFERROR(VLOOKUP(A35,'Sheet1 (2)'!$A$2:$K$3412,2,0),"Not on BI")</f>
        <v>Yes</v>
      </c>
      <c r="C35" s="10" t="s">
        <v>23</v>
      </c>
      <c r="D35" s="97" t="str">
        <f>IFERROR(VLOOKUP(A35,'Sheet1 (2)'!$A$2:$K$341, 3, 0),"Not on BI")</f>
        <v>2020-05-28</v>
      </c>
      <c r="E35" s="10" t="b" cm="1">
        <f t="array" ref="E35">IF(SUMPRODUCT((Data!$A$2:$A$1420="Electric")*(Data!$C$2:$C$1420=$A35)*(Data!$E$2:$E$1420&lt;&gt;""))&gt;0, TRUE, FALSE)</f>
        <v>1</v>
      </c>
      <c r="F35" s="10" t="b" cm="1">
        <f t="array" ref="F35">IF(SUMPRODUCT((Data!$A$2:$A$1420="Water &amp; Sewer")*(Data!$C$2:$C$1420=$A35)*(Data!$E$2:$E$1420&lt;&gt;""))&gt;0, TRUE, FALSE)</f>
        <v>1</v>
      </c>
      <c r="G35" s="10" t="b" cm="1">
        <f t="array" ref="G35">IF(SUMPRODUCT((Data!$A$2:$A$1420="Sanitation")*(Data!$C$2:$C$1420=$A35)*(Data!$E$2:$E$1420&lt;&gt;""))&gt;0, TRUE, FALSE)</f>
        <v>1</v>
      </c>
      <c r="H35" s="10" t="b" cm="1">
        <f t="array" ref="H35">IF(SUMPRODUCT((Data!$A$2:$A$1420="Interface")*(Data!$C$2:$C$1420=$A35)*(Data!$E$2:$E$1420&lt;&gt;"(Blank)"))&gt;0, TRUE, FALSE)</f>
        <v>1</v>
      </c>
      <c r="I35" s="10" t="str">
        <f t="shared" si="0"/>
        <v>Ready</v>
      </c>
      <c r="J35" s="98" t="str">
        <f t="shared" si="1"/>
        <v>FALSE</v>
      </c>
      <c r="K35" s="95" t="str">
        <f>IFERROR(VLOOKUP(A35,'Sheet1 (2)'!$A$2:$I$1048576, 9,0),"Not on BI")</f>
        <v>C00034</v>
      </c>
    </row>
    <row r="36" spans="1:11" ht="14.25" hidden="1" x14ac:dyDescent="0.2">
      <c r="A36" s="99" t="s">
        <v>57</v>
      </c>
      <c r="B36" s="10" t="str">
        <f>IFERROR(VLOOKUP(A36,'Sheet1 (2)'!$A$2:$K$3412,2,0),"Not on BI")</f>
        <v>Yes</v>
      </c>
      <c r="C36" s="10" t="s">
        <v>23</v>
      </c>
      <c r="D36" s="97" t="str">
        <f>IFERROR(VLOOKUP(A36,'Sheet1 (2)'!$A$2:$K$341, 3, 0),"Not on BI")</f>
        <v>2020-01-31</v>
      </c>
      <c r="E36" s="10" t="b" cm="1">
        <f t="array" ref="E36">IF(SUMPRODUCT((Data!$A$2:$A$1420="Electric")*(Data!$C$2:$C$1420=$A36)*(Data!$E$2:$E$1420&lt;&gt;""))&gt;0, TRUE, FALSE)</f>
        <v>1</v>
      </c>
      <c r="F36" s="10" t="b" cm="1">
        <f t="array" ref="F36">IF(SUMPRODUCT((Data!$A$2:$A$1420="Water &amp; Sewer")*(Data!$C$2:$C$1420=$A36)*(Data!$E$2:$E$1420&lt;&gt;""))&gt;0, TRUE, FALSE)</f>
        <v>1</v>
      </c>
      <c r="G36" s="10" t="b" cm="1">
        <f t="array" ref="G36">IF(SUMPRODUCT((Data!$A$2:$A$1420="Sanitation")*(Data!$C$2:$C$1420=$A36)*(Data!$E$2:$E$1420&lt;&gt;""))&gt;0, TRUE, FALSE)</f>
        <v>1</v>
      </c>
      <c r="H36" s="10" t="b" cm="1">
        <f t="array" ref="H36">IF(SUMPRODUCT((Data!$A$2:$A$1420="Interface")*(Data!$C$2:$C$1420=$A36)*(Data!$E$2:$E$1420&lt;&gt;"(Blank)"))&gt;0, TRUE, FALSE)</f>
        <v>1</v>
      </c>
      <c r="I36" s="10" t="str">
        <f t="shared" si="0"/>
        <v>Ready</v>
      </c>
      <c r="J36" s="98" t="str">
        <f t="shared" si="1"/>
        <v>FALSE</v>
      </c>
      <c r="K36" s="95" t="str">
        <f>IFERROR(VLOOKUP(A36,'Sheet1 (2)'!$A$2:$I$1048576, 9,0),"Not on BI")</f>
        <v>C00035</v>
      </c>
    </row>
    <row r="37" spans="1:11" ht="14.25" hidden="1" x14ac:dyDescent="0.2">
      <c r="A37" s="99" t="s">
        <v>58</v>
      </c>
      <c r="B37" s="10" t="str">
        <f>IFERROR(VLOOKUP(A37,'Sheet1 (2)'!$A$2:$K$3412,2,0),"Not on BI")</f>
        <v>Yes</v>
      </c>
      <c r="C37" s="10" t="s">
        <v>23</v>
      </c>
      <c r="D37" s="97" t="str">
        <f>IFERROR(VLOOKUP(A37,'Sheet1 (2)'!$A$2:$K$341, 3, 0),"Not on BI")</f>
        <v>2019-11-06</v>
      </c>
      <c r="E37" s="10" t="b" cm="1">
        <f t="array" ref="E37">IF(SUMPRODUCT((Data!$A$2:$A$1420="Electric")*(Data!$C$2:$C$1420=$A37)*(Data!$E$2:$E$1420&lt;&gt;""))&gt;0, TRUE, FALSE)</f>
        <v>1</v>
      </c>
      <c r="F37" s="10" t="b" cm="1">
        <f t="array" ref="F37">IF(SUMPRODUCT((Data!$A$2:$A$1420="Water &amp; Sewer")*(Data!$C$2:$C$1420=$A37)*(Data!$E$2:$E$1420&lt;&gt;""))&gt;0, TRUE, FALSE)</f>
        <v>1</v>
      </c>
      <c r="G37" s="10" t="b" cm="1">
        <f t="array" ref="G37">IF(SUMPRODUCT((Data!$A$2:$A$1420="Sanitation")*(Data!$C$2:$C$1420=$A37)*(Data!$E$2:$E$1420&lt;&gt;""))&gt;0, TRUE, FALSE)</f>
        <v>1</v>
      </c>
      <c r="H37" s="10" t="b" cm="1">
        <f t="array" ref="H37">IF(SUMPRODUCT((Data!$A$2:$A$1420="Interface")*(Data!$C$2:$C$1420=$A37)*(Data!$E$2:$E$1420&lt;&gt;"(Blank)"))&gt;0, TRUE, FALSE)</f>
        <v>1</v>
      </c>
      <c r="I37" s="10" t="str">
        <f t="shared" si="0"/>
        <v>Ready</v>
      </c>
      <c r="J37" s="98" t="str">
        <f t="shared" si="1"/>
        <v>FALSE</v>
      </c>
      <c r="K37" s="95" t="str">
        <f>IFERROR(VLOOKUP(A37,'Sheet1 (2)'!$A$2:$I$1048576, 9,0),"Not on BI")</f>
        <v>C00036</v>
      </c>
    </row>
    <row r="38" spans="1:11" ht="14.25" hidden="1" x14ac:dyDescent="0.2">
      <c r="A38" s="99" t="s">
        <v>59</v>
      </c>
      <c r="B38" s="10" t="str">
        <f>IFERROR(VLOOKUP(A38,'Sheet1 (2)'!$A$2:$K$3412,2,0),"Not on BI")</f>
        <v>Yes</v>
      </c>
      <c r="C38" s="10" t="s">
        <v>23</v>
      </c>
      <c r="D38" s="97" t="str">
        <f>IFERROR(VLOOKUP(A38,'Sheet1 (2)'!$A$2:$K$341, 3, 0),"Not on BI")</f>
        <v>2020-02-05</v>
      </c>
      <c r="E38" s="10" t="b" cm="1">
        <f t="array" ref="E38">IF(SUMPRODUCT((Data!$A$2:$A$1420="Electric")*(Data!$C$2:$C$1420=$A38)*(Data!$E$2:$E$1420&lt;&gt;""))&gt;0, TRUE, FALSE)</f>
        <v>1</v>
      </c>
      <c r="F38" s="10" t="b" cm="1">
        <f t="array" ref="F38">IF(SUMPRODUCT((Data!$A$2:$A$1420="Water &amp; Sewer")*(Data!$C$2:$C$1420=$A38)*(Data!$E$2:$E$1420&lt;&gt;""))&gt;0, TRUE, FALSE)</f>
        <v>1</v>
      </c>
      <c r="G38" s="10" t="b" cm="1">
        <f t="array" ref="G38">IF(SUMPRODUCT((Data!$A$2:$A$1420="Sanitation")*(Data!$C$2:$C$1420=$A38)*(Data!$E$2:$E$1420&lt;&gt;""))&gt;0, TRUE, FALSE)</f>
        <v>1</v>
      </c>
      <c r="H38" s="10" t="b" cm="1">
        <f t="array" ref="H38">IF(SUMPRODUCT((Data!$A$2:$A$1420="Interface")*(Data!$C$2:$C$1420=$A38)*(Data!$E$2:$E$1420&lt;&gt;"(Blank)"))&gt;0, TRUE, FALSE)</f>
        <v>1</v>
      </c>
      <c r="I38" s="10" t="str">
        <f t="shared" si="0"/>
        <v>Ready</v>
      </c>
      <c r="J38" s="98" t="str">
        <f t="shared" si="1"/>
        <v>FALSE</v>
      </c>
      <c r="K38" s="95" t="str">
        <f>IFERROR(VLOOKUP(A38,'Sheet1 (2)'!$A$2:$I$1048576, 9,0),"Not on BI")</f>
        <v>C00037</v>
      </c>
    </row>
    <row r="39" spans="1:11" ht="14.25" hidden="1" x14ac:dyDescent="0.2">
      <c r="A39" s="99" t="s">
        <v>60</v>
      </c>
      <c r="B39" s="10" t="str">
        <f>IFERROR(VLOOKUP(A39,'Sheet1 (2)'!$A$2:$K$3412,2,0),"Not on BI")</f>
        <v>Yes</v>
      </c>
      <c r="C39" s="10" t="s">
        <v>23</v>
      </c>
      <c r="D39" s="97" t="str">
        <f>IFERROR(VLOOKUP(A39,'Sheet1 (2)'!$A$2:$K$341, 3, 0),"Not on BI")</f>
        <v>2019-12-11</v>
      </c>
      <c r="E39" s="10" t="b" cm="1">
        <f t="array" ref="E39">IF(SUMPRODUCT((Data!$A$2:$A$1420="Electric")*(Data!$C$2:$C$1420=$A39)*(Data!$E$2:$E$1420&lt;&gt;""))&gt;0, TRUE, FALSE)</f>
        <v>1</v>
      </c>
      <c r="F39" s="10" t="b" cm="1">
        <f t="array" ref="F39">IF(SUMPRODUCT((Data!$A$2:$A$1420="Water &amp; Sewer")*(Data!$C$2:$C$1420=$A39)*(Data!$E$2:$E$1420&lt;&gt;""))&gt;0, TRUE, FALSE)</f>
        <v>1</v>
      </c>
      <c r="G39" s="10" t="b" cm="1">
        <f t="array" ref="G39">IF(SUMPRODUCT((Data!$A$2:$A$1420="Sanitation")*(Data!$C$2:$C$1420=$A39)*(Data!$E$2:$E$1420&lt;&gt;""))&gt;0, TRUE, FALSE)</f>
        <v>1</v>
      </c>
      <c r="H39" s="10" t="b" cm="1">
        <f t="array" ref="H39">IF(SUMPRODUCT((Data!$A$2:$A$1420="Interface")*(Data!$C$2:$C$1420=$A39)*(Data!$E$2:$E$1420&lt;&gt;"(Blank)"))&gt;0, TRUE, FALSE)</f>
        <v>1</v>
      </c>
      <c r="I39" s="10" t="str">
        <f t="shared" si="0"/>
        <v>Ready</v>
      </c>
      <c r="J39" s="98" t="str">
        <f t="shared" si="1"/>
        <v>FALSE</v>
      </c>
      <c r="K39" s="95" t="str">
        <f>IFERROR(VLOOKUP(A39,'Sheet1 (2)'!$A$2:$I$1048576, 9,0),"Not on BI")</f>
        <v>C00038</v>
      </c>
    </row>
    <row r="40" spans="1:11" ht="14.25" hidden="1" x14ac:dyDescent="0.2">
      <c r="A40" s="99" t="s">
        <v>61</v>
      </c>
      <c r="B40" s="10" t="str">
        <f>IFERROR(VLOOKUP(A40,'Sheet1 (2)'!$A$2:$K$3412,2,0),"Not on BI")</f>
        <v>Yes</v>
      </c>
      <c r="C40" s="10" t="s">
        <v>23</v>
      </c>
      <c r="D40" s="97" t="str">
        <f>IFERROR(VLOOKUP(A40,'Sheet1 (2)'!$A$2:$K$341, 3, 0),"Not on BI")</f>
        <v>2019-12-28</v>
      </c>
      <c r="E40" s="10" t="b" cm="1">
        <f t="array" ref="E40">IF(SUMPRODUCT((Data!$A$2:$A$1420="Electric")*(Data!$C$2:$C$1420=$A40)*(Data!$E$2:$E$1420&lt;&gt;""))&gt;0, TRUE, FALSE)</f>
        <v>1</v>
      </c>
      <c r="F40" s="10" t="b" cm="1">
        <f t="array" ref="F40">IF(SUMPRODUCT((Data!$A$2:$A$1420="Water &amp; Sewer")*(Data!$C$2:$C$1420=$A40)*(Data!$E$2:$E$1420&lt;&gt;""))&gt;0, TRUE, FALSE)</f>
        <v>1</v>
      </c>
      <c r="G40" s="10" t="b" cm="1">
        <f t="array" ref="G40">IF(SUMPRODUCT((Data!$A$2:$A$1420="Sanitation")*(Data!$C$2:$C$1420=$A40)*(Data!$E$2:$E$1420&lt;&gt;""))&gt;0, TRUE, FALSE)</f>
        <v>1</v>
      </c>
      <c r="H40" s="10" t="b" cm="1">
        <f t="array" ref="H40">IF(SUMPRODUCT((Data!$A$2:$A$1420="Interface")*(Data!$C$2:$C$1420=$A40)*(Data!$E$2:$E$1420&lt;&gt;"(Blank)"))&gt;0, TRUE, FALSE)</f>
        <v>1</v>
      </c>
      <c r="I40" s="10" t="str">
        <f t="shared" si="0"/>
        <v>Ready</v>
      </c>
      <c r="J40" s="98" t="str">
        <f t="shared" si="1"/>
        <v>FALSE</v>
      </c>
      <c r="K40" s="95" t="str">
        <f>IFERROR(VLOOKUP(A40,'Sheet1 (2)'!$A$2:$I$1048576, 9,0),"Not on BI")</f>
        <v>C00039</v>
      </c>
    </row>
    <row r="41" spans="1:11" ht="14.25" hidden="1" x14ac:dyDescent="0.2">
      <c r="A41" s="99" t="s">
        <v>62</v>
      </c>
      <c r="B41" s="10" t="str">
        <f>IFERROR(VLOOKUP(A41,'Sheet1 (2)'!$A$2:$K$3412,2,0),"Not on BI")</f>
        <v>Yes</v>
      </c>
      <c r="C41" s="10" t="s">
        <v>23</v>
      </c>
      <c r="D41" s="97" t="str">
        <f>IFERROR(VLOOKUP(A41,'Sheet1 (2)'!$A$2:$K$341, 3, 0),"Not on BI")</f>
        <v>2020-01-14</v>
      </c>
      <c r="E41" s="10" t="b" cm="1">
        <f t="array" ref="E41">IF(SUMPRODUCT((Data!$A$2:$A$1420="Electric")*(Data!$C$2:$C$1420=$A41)*(Data!$E$2:$E$1420&lt;&gt;""))&gt;0, TRUE, FALSE)</f>
        <v>1</v>
      </c>
      <c r="F41" s="10" t="b" cm="1">
        <f t="array" ref="F41">IF(SUMPRODUCT((Data!$A$2:$A$1420="Water &amp; Sewer")*(Data!$C$2:$C$1420=$A41)*(Data!$E$2:$E$1420&lt;&gt;""))&gt;0, TRUE, FALSE)</f>
        <v>1</v>
      </c>
      <c r="G41" s="10" t="b" cm="1">
        <f t="array" ref="G41">IF(SUMPRODUCT((Data!$A$2:$A$1420="Sanitation")*(Data!$C$2:$C$1420=$A41)*(Data!$E$2:$E$1420&lt;&gt;""))&gt;0, TRUE, FALSE)</f>
        <v>1</v>
      </c>
      <c r="H41" s="10" t="b" cm="1">
        <f t="array" ref="H41">IF(SUMPRODUCT((Data!$A$2:$A$1420="Interface")*(Data!$C$2:$C$1420=$A41)*(Data!$E$2:$E$1420&lt;&gt;"(Blank)"))&gt;0, TRUE, FALSE)</f>
        <v>1</v>
      </c>
      <c r="I41" s="10" t="str">
        <f t="shared" si="0"/>
        <v>Ready</v>
      </c>
      <c r="J41" s="98" t="str">
        <f t="shared" si="1"/>
        <v>FALSE</v>
      </c>
      <c r="K41" s="95" t="str">
        <f>IFERROR(VLOOKUP(A41,'Sheet1 (2)'!$A$2:$I$1048576, 9,0),"Not on BI")</f>
        <v>C00078</v>
      </c>
    </row>
    <row r="42" spans="1:11" ht="14.25" hidden="1" x14ac:dyDescent="0.2">
      <c r="A42" s="99" t="s">
        <v>63</v>
      </c>
      <c r="B42" s="10" t="str">
        <f>IFERROR(VLOOKUP(A42,'Sheet1 (2)'!$A$2:$K$3412,2,0),"Not on BI")</f>
        <v>Yes</v>
      </c>
      <c r="C42" s="10" t="s">
        <v>23</v>
      </c>
      <c r="D42" s="97" t="str">
        <f>IFERROR(VLOOKUP(A42,'Sheet1 (2)'!$A$2:$K$341, 3, 0),"Not on BI")</f>
        <v>2019-12-20</v>
      </c>
      <c r="E42" s="10" t="b" cm="1">
        <f t="array" ref="E42">IF(SUMPRODUCT((Data!$A$2:$A$1420="Electric")*(Data!$C$2:$C$1420=$A42)*(Data!$E$2:$E$1420&lt;&gt;""))&gt;0, TRUE, FALSE)</f>
        <v>1</v>
      </c>
      <c r="F42" s="10" t="b" cm="1">
        <f t="array" ref="F42">IF(SUMPRODUCT((Data!$A$2:$A$1420="Water &amp; Sewer")*(Data!$C$2:$C$1420=$A42)*(Data!$E$2:$E$1420&lt;&gt;""))&gt;0, TRUE, FALSE)</f>
        <v>1</v>
      </c>
      <c r="G42" s="10" t="b" cm="1">
        <f t="array" ref="G42">IF(SUMPRODUCT((Data!$A$2:$A$1420="Sanitation")*(Data!$C$2:$C$1420=$A42)*(Data!$E$2:$E$1420&lt;&gt;""))&gt;0, TRUE, FALSE)</f>
        <v>1</v>
      </c>
      <c r="H42" s="10" t="b" cm="1">
        <f t="array" ref="H42">IF(SUMPRODUCT((Data!$A$2:$A$1420="Interface")*(Data!$C$2:$C$1420=$A42)*(Data!$E$2:$E$1420&lt;&gt;"(Blank)"))&gt;0, TRUE, FALSE)</f>
        <v>1</v>
      </c>
      <c r="I42" s="10" t="str">
        <f t="shared" si="0"/>
        <v>Ready</v>
      </c>
      <c r="J42" s="98" t="str">
        <f t="shared" si="1"/>
        <v>FALSE</v>
      </c>
      <c r="K42" s="95" t="str">
        <f>IFERROR(VLOOKUP(A42,'Sheet1 (2)'!$A$2:$I$1048576, 9,0),"Not on BI")</f>
        <v>C00040</v>
      </c>
    </row>
    <row r="43" spans="1:11" ht="14.25" hidden="1" x14ac:dyDescent="0.2">
      <c r="A43" s="99" t="s">
        <v>64</v>
      </c>
      <c r="B43" s="10" t="str">
        <f>IFERROR(VLOOKUP(A43,'Sheet1 (2)'!$A$2:$K$3412,2,0),"Not on BI")</f>
        <v>Yes</v>
      </c>
      <c r="C43" s="10" t="s">
        <v>23</v>
      </c>
      <c r="D43" s="97" t="str">
        <f>IFERROR(VLOOKUP(A43,'Sheet1 (2)'!$A$2:$K$341, 3, 0),"Not on BI")</f>
        <v>2019-12-17</v>
      </c>
      <c r="E43" s="10" t="b" cm="1">
        <f t="array" ref="E43">IF(SUMPRODUCT((Data!$A$2:$A$1420="Electric")*(Data!$C$2:$C$1420=$A43)*(Data!$E$2:$E$1420&lt;&gt;""))&gt;0, TRUE, FALSE)</f>
        <v>1</v>
      </c>
      <c r="F43" s="10" t="b" cm="1">
        <f t="array" ref="F43">IF(SUMPRODUCT((Data!$A$2:$A$1420="Water &amp; Sewer")*(Data!$C$2:$C$1420=$A43)*(Data!$E$2:$E$1420&lt;&gt;""))&gt;0, TRUE, FALSE)</f>
        <v>1</v>
      </c>
      <c r="G43" s="10" t="b" cm="1">
        <f t="array" ref="G43">IF(SUMPRODUCT((Data!$A$2:$A$1420="Sanitation")*(Data!$C$2:$C$1420=$A43)*(Data!$E$2:$E$1420&lt;&gt;""))&gt;0, TRUE, FALSE)</f>
        <v>1</v>
      </c>
      <c r="H43" s="10" t="b" cm="1">
        <f t="array" ref="H43">IF(SUMPRODUCT((Data!$A$2:$A$1420="Interface")*(Data!$C$2:$C$1420=$A43)*(Data!$E$2:$E$1420&lt;&gt;"(Blank)"))&gt;0, TRUE, FALSE)</f>
        <v>1</v>
      </c>
      <c r="I43" s="10" t="str">
        <f t="shared" si="0"/>
        <v>Ready</v>
      </c>
      <c r="J43" s="98" t="str">
        <f t="shared" si="1"/>
        <v>FALSE</v>
      </c>
      <c r="K43" s="95" t="str">
        <f>IFERROR(VLOOKUP(A43,'Sheet1 (2)'!$A$2:$I$1048576, 9,0),"Not on BI")</f>
        <v>C00041</v>
      </c>
    </row>
    <row r="44" spans="1:11" ht="14.25" hidden="1" x14ac:dyDescent="0.2">
      <c r="A44" s="99" t="s">
        <v>65</v>
      </c>
      <c r="B44" s="10" t="str">
        <f>IFERROR(VLOOKUP(A44,'Sheet1 (2)'!$A$2:$K$3412,2,0),"Not on BI")</f>
        <v>Yes</v>
      </c>
      <c r="C44" s="10" t="s">
        <v>23</v>
      </c>
      <c r="D44" s="97" t="str">
        <f>IFERROR(VLOOKUP(A44,'Sheet1 (2)'!$A$2:$K$341, 3, 0),"Not on BI")</f>
        <v>2019-12-27</v>
      </c>
      <c r="E44" s="10" t="b" cm="1">
        <f t="array" ref="E44">IF(SUMPRODUCT((Data!$A$2:$A$1420="Electric")*(Data!$C$2:$C$1420=$A44)*(Data!$E$2:$E$1420&lt;&gt;""))&gt;0, TRUE, FALSE)</f>
        <v>1</v>
      </c>
      <c r="F44" s="10" t="b" cm="1">
        <f t="array" ref="F44">IF(SUMPRODUCT((Data!$A$2:$A$1420="Water &amp; Sewer")*(Data!$C$2:$C$1420=$A44)*(Data!$E$2:$E$1420&lt;&gt;""))&gt;0, TRUE, FALSE)</f>
        <v>1</v>
      </c>
      <c r="G44" s="10" t="b" cm="1">
        <f t="array" ref="G44">IF(SUMPRODUCT((Data!$A$2:$A$1420="Sanitation")*(Data!$C$2:$C$1420=$A44)*(Data!$E$2:$E$1420&lt;&gt;""))&gt;0, TRUE, FALSE)</f>
        <v>1</v>
      </c>
      <c r="H44" s="10" t="b" cm="1">
        <f t="array" ref="H44">IF(SUMPRODUCT((Data!$A$2:$A$1420="Interface")*(Data!$C$2:$C$1420=$A44)*(Data!$E$2:$E$1420&lt;&gt;"(Blank)"))&gt;0, TRUE, FALSE)</f>
        <v>1</v>
      </c>
      <c r="I44" s="10" t="str">
        <f t="shared" si="0"/>
        <v>Ready</v>
      </c>
      <c r="J44" s="98" t="str">
        <f t="shared" si="1"/>
        <v>FALSE</v>
      </c>
      <c r="K44" s="95" t="str">
        <f>IFERROR(VLOOKUP(A44,'Sheet1 (2)'!$A$2:$I$1048576, 9,0),"Not on BI")</f>
        <v>C00042</v>
      </c>
    </row>
    <row r="45" spans="1:11" ht="14.25" hidden="1" x14ac:dyDescent="0.2">
      <c r="A45" s="99" t="s">
        <v>66</v>
      </c>
      <c r="B45" s="10" t="str">
        <f>IFERROR(VLOOKUP(A45,'Sheet1 (2)'!$A$2:$K$3412,2,0),"Not on BI")</f>
        <v>Yes</v>
      </c>
      <c r="C45" s="10" t="s">
        <v>23</v>
      </c>
      <c r="D45" s="97" t="str">
        <f>IFERROR(VLOOKUP(A45,'Sheet1 (2)'!$A$2:$K$341, 3, 0),"Not on BI")</f>
        <v>2019-12-19</v>
      </c>
      <c r="E45" s="10" t="b" cm="1">
        <f t="array" ref="E45">IF(SUMPRODUCT((Data!$A$2:$A$1420="Electric")*(Data!$C$2:$C$1420=$A45)*(Data!$E$2:$E$1420&lt;&gt;""))&gt;0, TRUE, FALSE)</f>
        <v>1</v>
      </c>
      <c r="F45" s="10" t="b" cm="1">
        <f t="array" ref="F45">IF(SUMPRODUCT((Data!$A$2:$A$1420="Water &amp; Sewer")*(Data!$C$2:$C$1420=$A45)*(Data!$E$2:$E$1420&lt;&gt;""))&gt;0, TRUE, FALSE)</f>
        <v>1</v>
      </c>
      <c r="G45" s="10" t="b" cm="1">
        <f t="array" ref="G45">IF(SUMPRODUCT((Data!$A$2:$A$1420="Sanitation")*(Data!$C$2:$C$1420=$A45)*(Data!$E$2:$E$1420&lt;&gt;""))&gt;0, TRUE, FALSE)</f>
        <v>1</v>
      </c>
      <c r="H45" s="10" t="b" cm="1">
        <f t="array" ref="H45">IF(SUMPRODUCT((Data!$A$2:$A$1420="Interface")*(Data!$C$2:$C$1420=$A45)*(Data!$E$2:$E$1420&lt;&gt;"(Blank)"))&gt;0, TRUE, FALSE)</f>
        <v>1</v>
      </c>
      <c r="I45" s="10" t="str">
        <f t="shared" si="0"/>
        <v>Ready</v>
      </c>
      <c r="J45" s="98" t="str">
        <f t="shared" si="1"/>
        <v>FALSE</v>
      </c>
      <c r="K45" s="95" t="str">
        <f>IFERROR(VLOOKUP(A45,'Sheet1 (2)'!$A$2:$I$1048576, 9,0),"Not on BI")</f>
        <v>C00043</v>
      </c>
    </row>
    <row r="46" spans="1:11" ht="14.25" hidden="1" x14ac:dyDescent="0.2">
      <c r="A46" s="99" t="s">
        <v>67</v>
      </c>
      <c r="B46" s="10" t="str">
        <f>IFERROR(VLOOKUP(A46,'Sheet1 (2)'!$A$2:$K$3412,2,0),"Not on BI")</f>
        <v>Yes</v>
      </c>
      <c r="C46" s="10" t="s">
        <v>23</v>
      </c>
      <c r="D46" s="97" t="str">
        <f>IFERROR(VLOOKUP(A46,'Sheet1 (2)'!$A$2:$K$341, 3, 0),"Not on BI")</f>
        <v>2019-12-31</v>
      </c>
      <c r="E46" s="10" t="b" cm="1">
        <f t="array" ref="E46">IF(SUMPRODUCT((Data!$A$2:$A$1420="Electric")*(Data!$C$2:$C$1420=$A46)*(Data!$E$2:$E$1420&lt;&gt;""))&gt;0, TRUE, FALSE)</f>
        <v>1</v>
      </c>
      <c r="F46" s="10" t="b" cm="1">
        <f t="array" ref="F46">IF(SUMPRODUCT((Data!$A$2:$A$1420="Water &amp; Sewer")*(Data!$C$2:$C$1420=$A46)*(Data!$E$2:$E$1420&lt;&gt;""))&gt;0, TRUE, FALSE)</f>
        <v>1</v>
      </c>
      <c r="G46" s="10" t="b" cm="1">
        <f t="array" ref="G46">IF(SUMPRODUCT((Data!$A$2:$A$1420="Sanitation")*(Data!$C$2:$C$1420=$A46)*(Data!$E$2:$E$1420&lt;&gt;""))&gt;0, TRUE, FALSE)</f>
        <v>1</v>
      </c>
      <c r="H46" s="10" t="b" cm="1">
        <f t="array" ref="H46">IF(SUMPRODUCT((Data!$A$2:$A$1420="Interface")*(Data!$C$2:$C$1420=$A46)*(Data!$E$2:$E$1420&lt;&gt;"(Blank)"))&gt;0, TRUE, FALSE)</f>
        <v>1</v>
      </c>
      <c r="I46" s="10" t="str">
        <f t="shared" si="0"/>
        <v>Ready</v>
      </c>
      <c r="J46" s="98" t="str">
        <f t="shared" si="1"/>
        <v>FALSE</v>
      </c>
      <c r="K46" s="95" t="str">
        <f>IFERROR(VLOOKUP(A46,'Sheet1 (2)'!$A$2:$I$1048576, 9,0),"Not on BI")</f>
        <v>C00044</v>
      </c>
    </row>
    <row r="47" spans="1:11" ht="14.25" hidden="1" x14ac:dyDescent="0.2">
      <c r="A47" s="99" t="s">
        <v>68</v>
      </c>
      <c r="B47" s="10" t="str">
        <f>IFERROR(VLOOKUP(A47,'Sheet1 (2)'!$A$2:$K$3412,2,0),"Not on BI")</f>
        <v>Yes</v>
      </c>
      <c r="C47" s="10" t="s">
        <v>23</v>
      </c>
      <c r="D47" s="97" t="str">
        <f>IFERROR(VLOOKUP(A47,'Sheet1 (2)'!$A$2:$K$341, 3, 0),"Not on BI")</f>
        <v>2020-02-19</v>
      </c>
      <c r="E47" s="10" t="b" cm="1">
        <f t="array" ref="E47">IF(SUMPRODUCT((Data!$A$2:$A$1420="Electric")*(Data!$C$2:$C$1420=$A47)*(Data!$E$2:$E$1420&lt;&gt;""))&gt;0, TRUE, FALSE)</f>
        <v>1</v>
      </c>
      <c r="F47" s="10" t="b" cm="1">
        <f t="array" ref="F47">IF(SUMPRODUCT((Data!$A$2:$A$1420="Water &amp; Sewer")*(Data!$C$2:$C$1420=$A47)*(Data!$E$2:$E$1420&lt;&gt;""))&gt;0, TRUE, FALSE)</f>
        <v>1</v>
      </c>
      <c r="G47" s="10" t="b" cm="1">
        <f t="array" ref="G47">IF(SUMPRODUCT((Data!$A$2:$A$1420="Sanitation")*(Data!$C$2:$C$1420=$A47)*(Data!$E$2:$E$1420&lt;&gt;""))&gt;0, TRUE, FALSE)</f>
        <v>1</v>
      </c>
      <c r="H47" s="10" t="b" cm="1">
        <f t="array" ref="H47">IF(SUMPRODUCT((Data!$A$2:$A$1420="Interface")*(Data!$C$2:$C$1420=$A47)*(Data!$E$2:$E$1420&lt;&gt;"(Blank)"))&gt;0, TRUE, FALSE)</f>
        <v>1</v>
      </c>
      <c r="I47" s="10" t="str">
        <f t="shared" si="0"/>
        <v>Ready</v>
      </c>
      <c r="J47" s="98" t="str">
        <f t="shared" si="1"/>
        <v>FALSE</v>
      </c>
      <c r="K47" s="95" t="str">
        <f>IFERROR(VLOOKUP(A47,'Sheet1 (2)'!$A$2:$I$1048576, 9,0),"Not on BI")</f>
        <v>C00045</v>
      </c>
    </row>
    <row r="48" spans="1:11" ht="14.25" hidden="1" x14ac:dyDescent="0.2">
      <c r="A48" s="99" t="s">
        <v>69</v>
      </c>
      <c r="B48" s="10" t="str">
        <f>IFERROR(VLOOKUP(A48,'Sheet1 (2)'!$A$2:$K$3412,2,0),"Not on BI")</f>
        <v>Yes</v>
      </c>
      <c r="C48" s="10" t="s">
        <v>23</v>
      </c>
      <c r="D48" s="97" t="str">
        <f>IFERROR(VLOOKUP(A48,'Sheet1 (2)'!$A$2:$K$341, 3, 0),"Not on BI")</f>
        <v>2020-12-18</v>
      </c>
      <c r="E48" s="10" t="b" cm="1">
        <f t="array" ref="E48">IF(SUMPRODUCT((Data!$A$2:$A$1420="Electric")*(Data!$C$2:$C$1420=$A48)*(Data!$E$2:$E$1420&lt;&gt;""))&gt;0, TRUE, FALSE)</f>
        <v>1</v>
      </c>
      <c r="F48" s="10" t="b" cm="1">
        <f t="array" ref="F48">IF(SUMPRODUCT((Data!$A$2:$A$1420="Water &amp; Sewer")*(Data!$C$2:$C$1420=$A48)*(Data!$E$2:$E$1420&lt;&gt;""))&gt;0, TRUE, FALSE)</f>
        <v>1</v>
      </c>
      <c r="G48" s="10" t="b" cm="1">
        <f t="array" ref="G48">IF(SUMPRODUCT((Data!$A$2:$A$1420="Sanitation")*(Data!$C$2:$C$1420=$A48)*(Data!$E$2:$E$1420&lt;&gt;""))&gt;0, TRUE, FALSE)</f>
        <v>1</v>
      </c>
      <c r="H48" s="10" t="b" cm="1">
        <f t="array" ref="H48">IF(SUMPRODUCT((Data!$A$2:$A$1420="Interface")*(Data!$C$2:$C$1420=$A48)*(Data!$E$2:$E$1420&lt;&gt;"(Blank)"))&gt;0, TRUE, FALSE)</f>
        <v>1</v>
      </c>
      <c r="I48" s="10" t="str">
        <f t="shared" si="0"/>
        <v>Ready</v>
      </c>
      <c r="J48" s="98" t="str">
        <f t="shared" si="1"/>
        <v>FALSE</v>
      </c>
      <c r="K48" s="95" t="str">
        <f>IFERROR(VLOOKUP(A48,'Sheet1 (2)'!$A$2:$I$1048576, 9,0),"Not on BI")</f>
        <v>C00046</v>
      </c>
    </row>
    <row r="49" spans="1:11" ht="14.25" hidden="1" x14ac:dyDescent="0.2">
      <c r="A49" s="99" t="s">
        <v>70</v>
      </c>
      <c r="B49" s="10" t="str">
        <f>IFERROR(VLOOKUP(A49,'Sheet1 (2)'!$A$2:$K$3412,2,0),"Not on BI")</f>
        <v>Yes</v>
      </c>
      <c r="C49" s="10" t="s">
        <v>23</v>
      </c>
      <c r="D49" s="97" t="str">
        <f>IFERROR(VLOOKUP(A49,'Sheet1 (2)'!$A$2:$K$341, 3, 0),"Not on BI")</f>
        <v>2020-03-18</v>
      </c>
      <c r="E49" s="10" t="b" cm="1">
        <f t="array" ref="E49">IF(SUMPRODUCT((Data!$A$2:$A$1420="Electric")*(Data!$C$2:$C$1420=$A49)*(Data!$E$2:$E$1420&lt;&gt;""))&gt;0, TRUE, FALSE)</f>
        <v>1</v>
      </c>
      <c r="F49" s="10" t="b" cm="1">
        <f t="array" ref="F49">IF(SUMPRODUCT((Data!$A$2:$A$1420="Water &amp; Sewer")*(Data!$C$2:$C$1420=$A49)*(Data!$E$2:$E$1420&lt;&gt;""))&gt;0, TRUE, FALSE)</f>
        <v>1</v>
      </c>
      <c r="G49" s="10" t="b" cm="1">
        <f t="array" ref="G49">IF(SUMPRODUCT((Data!$A$2:$A$1420="Sanitation")*(Data!$C$2:$C$1420=$A49)*(Data!$E$2:$E$1420&lt;&gt;""))&gt;0, TRUE, FALSE)</f>
        <v>1</v>
      </c>
      <c r="H49" s="10" t="b" cm="1">
        <f t="array" ref="H49">IF(SUMPRODUCT((Data!$A$2:$A$1420="Interface")*(Data!$C$2:$C$1420=$A49)*(Data!$E$2:$E$1420&lt;&gt;"(Blank)"))&gt;0, TRUE, FALSE)</f>
        <v>1</v>
      </c>
      <c r="I49" s="10" t="str">
        <f t="shared" si="0"/>
        <v>Ready</v>
      </c>
      <c r="J49" s="98" t="str">
        <f t="shared" si="1"/>
        <v>FALSE</v>
      </c>
      <c r="K49" s="95" t="str">
        <f>IFERROR(VLOOKUP(A49,'Sheet1 (2)'!$A$2:$I$1048576, 9,0),"Not on BI")</f>
        <v>C00047</v>
      </c>
    </row>
    <row r="50" spans="1:11" ht="14.25" hidden="1" x14ac:dyDescent="0.2">
      <c r="A50" s="99" t="s">
        <v>71</v>
      </c>
      <c r="B50" s="10" t="str">
        <f>IFERROR(VLOOKUP(A50,'Sheet1 (2)'!$A$2:$K$3412,2,0),"Not on BI")</f>
        <v>Yes</v>
      </c>
      <c r="C50" s="10" t="s">
        <v>23</v>
      </c>
      <c r="D50" s="97" t="str">
        <f>IFERROR(VLOOKUP(A50,'Sheet1 (2)'!$A$2:$K$341, 3, 0),"Not on BI")</f>
        <v>2020-06-05</v>
      </c>
      <c r="E50" s="10" t="b" cm="1">
        <f t="array" ref="E50">IF(SUMPRODUCT((Data!$A$2:$A$1420="Electric")*(Data!$C$2:$C$1420=$A50)*(Data!$E$2:$E$1420&lt;&gt;""))&gt;0, TRUE, FALSE)</f>
        <v>1</v>
      </c>
      <c r="F50" s="10" t="b" cm="1">
        <f t="array" ref="F50">IF(SUMPRODUCT((Data!$A$2:$A$1420="Water &amp; Sewer")*(Data!$C$2:$C$1420=$A50)*(Data!$E$2:$E$1420&lt;&gt;""))&gt;0, TRUE, FALSE)</f>
        <v>1</v>
      </c>
      <c r="G50" s="10" t="b" cm="1">
        <f t="array" ref="G50">IF(SUMPRODUCT((Data!$A$2:$A$1420="Sanitation")*(Data!$C$2:$C$1420=$A50)*(Data!$E$2:$E$1420&lt;&gt;""))&gt;0, TRUE, FALSE)</f>
        <v>1</v>
      </c>
      <c r="H50" s="10" t="b" cm="1">
        <f t="array" ref="H50">IF(SUMPRODUCT((Data!$A$2:$A$1420="Interface")*(Data!$C$2:$C$1420=$A50)*(Data!$E$2:$E$1420&lt;&gt;"(Blank)"))&gt;0, TRUE, FALSE)</f>
        <v>1</v>
      </c>
      <c r="I50" s="10" t="str">
        <f t="shared" si="0"/>
        <v>Ready</v>
      </c>
      <c r="J50" s="98" t="str">
        <f t="shared" si="1"/>
        <v>FALSE</v>
      </c>
      <c r="K50" s="95" t="str">
        <f>IFERROR(VLOOKUP(A50,'Sheet1 (2)'!$A$2:$I$1048576, 9,0),"Not on BI")</f>
        <v>C00048</v>
      </c>
    </row>
    <row r="51" spans="1:11" ht="14.25" hidden="1" x14ac:dyDescent="0.2">
      <c r="A51" s="99" t="s">
        <v>72</v>
      </c>
      <c r="B51" s="10" t="str">
        <f>IFERROR(VLOOKUP(A51,'Sheet1 (2)'!$A$2:$K$3412,2,0),"Not on BI")</f>
        <v>Yes</v>
      </c>
      <c r="C51" s="10" t="s">
        <v>23</v>
      </c>
      <c r="D51" s="97" t="str">
        <f>IFERROR(VLOOKUP(A51,'Sheet1 (2)'!$A$2:$K$341, 3, 0),"Not on BI")</f>
        <v>2020-04-29</v>
      </c>
      <c r="E51" s="10" t="b" cm="1">
        <f t="array" ref="E51">IF(SUMPRODUCT((Data!$A$2:$A$1420="Electric")*(Data!$C$2:$C$1420=$A51)*(Data!$E$2:$E$1420&lt;&gt;""))&gt;0, TRUE, FALSE)</f>
        <v>1</v>
      </c>
      <c r="F51" s="10" t="b" cm="1">
        <f t="array" ref="F51">IF(SUMPRODUCT((Data!$A$2:$A$1420="Water &amp; Sewer")*(Data!$C$2:$C$1420=$A51)*(Data!$E$2:$E$1420&lt;&gt;""))&gt;0, TRUE, FALSE)</f>
        <v>1</v>
      </c>
      <c r="G51" s="10" t="b" cm="1">
        <f t="array" ref="G51">IF(SUMPRODUCT((Data!$A$2:$A$1420="Sanitation")*(Data!$C$2:$C$1420=$A51)*(Data!$E$2:$E$1420&lt;&gt;""))&gt;0, TRUE, FALSE)</f>
        <v>1</v>
      </c>
      <c r="H51" s="10" t="b" cm="1">
        <f t="array" ref="H51">IF(SUMPRODUCT((Data!$A$2:$A$1420="Interface")*(Data!$C$2:$C$1420=$A51)*(Data!$E$2:$E$1420&lt;&gt;"(Blank)"))&gt;0, TRUE, FALSE)</f>
        <v>1</v>
      </c>
      <c r="I51" s="10" t="str">
        <f t="shared" si="0"/>
        <v>Ready</v>
      </c>
      <c r="J51" s="98" t="str">
        <f t="shared" si="1"/>
        <v>FALSE</v>
      </c>
      <c r="K51" s="95" t="str">
        <f>IFERROR(VLOOKUP(A51,'Sheet1 (2)'!$A$2:$I$1048576, 9,0),"Not on BI")</f>
        <v>C00049</v>
      </c>
    </row>
    <row r="52" spans="1:11" ht="14.25" hidden="1" x14ac:dyDescent="0.2">
      <c r="A52" s="99" t="s">
        <v>73</v>
      </c>
      <c r="B52" s="10" t="str">
        <f>IFERROR(VLOOKUP(A52,'Sheet1 (2)'!$A$2:$K$3412,2,0),"Not on BI")</f>
        <v>Yes</v>
      </c>
      <c r="C52" s="10" t="s">
        <v>23</v>
      </c>
      <c r="D52" s="97" t="str">
        <f>IFERROR(VLOOKUP(A52,'Sheet1 (2)'!$A$2:$K$341, 3, 0),"Not on BI")</f>
        <v>2020-03-26</v>
      </c>
      <c r="E52" s="10" t="b" cm="1">
        <f t="array" ref="E52">IF(SUMPRODUCT((Data!$A$2:$A$1420="Electric")*(Data!$C$2:$C$1420=$A52)*(Data!$E$2:$E$1420&lt;&gt;""))&gt;0, TRUE, FALSE)</f>
        <v>1</v>
      </c>
      <c r="F52" s="10" t="b" cm="1">
        <f t="array" ref="F52">IF(SUMPRODUCT((Data!$A$2:$A$1420="Water &amp; Sewer")*(Data!$C$2:$C$1420=$A52)*(Data!$E$2:$E$1420&lt;&gt;""))&gt;0, TRUE, FALSE)</f>
        <v>1</v>
      </c>
      <c r="G52" s="10" t="b" cm="1">
        <f t="array" ref="G52">IF(SUMPRODUCT((Data!$A$2:$A$1420="Sanitation")*(Data!$C$2:$C$1420=$A52)*(Data!$E$2:$E$1420&lt;&gt;""))&gt;0, TRUE, FALSE)</f>
        <v>1</v>
      </c>
      <c r="H52" s="10" t="b" cm="1">
        <f t="array" ref="H52">IF(SUMPRODUCT((Data!$A$2:$A$1420="Interface")*(Data!$C$2:$C$1420=$A52)*(Data!$E$2:$E$1420&lt;&gt;"(Blank)"))&gt;0, TRUE, FALSE)</f>
        <v>1</v>
      </c>
      <c r="I52" s="10" t="str">
        <f t="shared" si="0"/>
        <v>Ready</v>
      </c>
      <c r="J52" s="98" t="str">
        <f t="shared" si="1"/>
        <v>FALSE</v>
      </c>
      <c r="K52" s="95" t="str">
        <f>IFERROR(VLOOKUP(A52,'Sheet1 (2)'!$A$2:$I$1048576, 9,0),"Not on BI")</f>
        <v>C00076</v>
      </c>
    </row>
    <row r="53" spans="1:11" ht="14.25" hidden="1" x14ac:dyDescent="0.2">
      <c r="A53" s="99" t="s">
        <v>74</v>
      </c>
      <c r="B53" s="10" t="str">
        <f>IFERROR(VLOOKUP(A53,'Sheet1 (2)'!$A$2:$K$3412,2,0),"Not on BI")</f>
        <v>Yes</v>
      </c>
      <c r="C53" s="10" t="s">
        <v>23</v>
      </c>
      <c r="D53" s="97" t="str">
        <f>IFERROR(VLOOKUP(A53,'Sheet1 (2)'!$A$2:$K$341, 3, 0),"Not on BI")</f>
        <v>2020-08-12</v>
      </c>
      <c r="E53" s="10" t="b" cm="1">
        <f t="array" ref="E53">IF(SUMPRODUCT((Data!$A$2:$A$1420="Electric")*(Data!$C$2:$C$1420=$A53)*(Data!$E$2:$E$1420&lt;&gt;""))&gt;0, TRUE, FALSE)</f>
        <v>1</v>
      </c>
      <c r="F53" s="10" t="b" cm="1">
        <f t="array" ref="F53">IF(SUMPRODUCT((Data!$A$2:$A$1420="Water &amp; Sewer")*(Data!$C$2:$C$1420=$A53)*(Data!$E$2:$E$1420&lt;&gt;""))&gt;0, TRUE, FALSE)</f>
        <v>1</v>
      </c>
      <c r="G53" s="10" t="b" cm="1">
        <f t="array" ref="G53">IF(SUMPRODUCT((Data!$A$2:$A$1420="Sanitation")*(Data!$C$2:$C$1420=$A53)*(Data!$E$2:$E$1420&lt;&gt;""))&gt;0, TRUE, FALSE)</f>
        <v>1</v>
      </c>
      <c r="H53" s="10" t="b" cm="1">
        <f t="array" ref="H53">IF(SUMPRODUCT((Data!$A$2:$A$1420="Interface")*(Data!$C$2:$C$1420=$A53)*(Data!$E$2:$E$1420&lt;&gt;"(Blank)"))&gt;0, TRUE, FALSE)</f>
        <v>1</v>
      </c>
      <c r="I53" s="10" t="str">
        <f t="shared" si="0"/>
        <v>Ready</v>
      </c>
      <c r="J53" s="98" t="str">
        <f t="shared" si="1"/>
        <v>FALSE</v>
      </c>
      <c r="K53" s="95" t="str">
        <f>IFERROR(VLOOKUP(A53,'Sheet1 (2)'!$A$2:$I$1048576, 9,0),"Not on BI")</f>
        <v>C00077</v>
      </c>
    </row>
    <row r="54" spans="1:11" ht="14.25" hidden="1" x14ac:dyDescent="0.2">
      <c r="A54" s="99" t="s">
        <v>75</v>
      </c>
      <c r="B54" s="10" t="str">
        <f>IFERROR(VLOOKUP(A54,'Sheet1 (2)'!$A$2:$K$3412,2,0),"Not on BI")</f>
        <v>Yes</v>
      </c>
      <c r="C54" s="10" t="s">
        <v>23</v>
      </c>
      <c r="D54" s="97" t="str">
        <f>IFERROR(VLOOKUP(A54,'Sheet1 (2)'!$A$2:$K$341, 3, 0),"Not on BI")</f>
        <v>2020-09-02</v>
      </c>
      <c r="E54" s="10" t="b" cm="1">
        <f t="array" ref="E54">IF(SUMPRODUCT((Data!$A$2:$A$1420="Electric")*(Data!$C$2:$C$1420=$A54)*(Data!$E$2:$E$1420&lt;&gt;""))&gt;0, TRUE, FALSE)</f>
        <v>1</v>
      </c>
      <c r="F54" s="10" t="b" cm="1">
        <f t="array" ref="F54">IF(SUMPRODUCT((Data!$A$2:$A$1420="Water &amp; Sewer")*(Data!$C$2:$C$1420=$A54)*(Data!$E$2:$E$1420&lt;&gt;""))&gt;0, TRUE, FALSE)</f>
        <v>1</v>
      </c>
      <c r="G54" s="10" t="b" cm="1">
        <f t="array" ref="G54">IF(SUMPRODUCT((Data!$A$2:$A$1420="Sanitation")*(Data!$C$2:$C$1420=$A54)*(Data!$E$2:$E$1420&lt;&gt;""))&gt;0, TRUE, FALSE)</f>
        <v>1</v>
      </c>
      <c r="H54" s="10" t="b" cm="1">
        <f t="array" ref="H54">IF(SUMPRODUCT((Data!$A$2:$A$1420="Interface")*(Data!$C$2:$C$1420=$A54)*(Data!$E$2:$E$1420&lt;&gt;"(Blank)"))&gt;0, TRUE, FALSE)</f>
        <v>1</v>
      </c>
      <c r="I54" s="10" t="str">
        <f t="shared" si="0"/>
        <v>Ready</v>
      </c>
      <c r="J54" s="98" t="str">
        <f t="shared" si="1"/>
        <v>FALSE</v>
      </c>
      <c r="K54" s="95" t="str">
        <f>IFERROR(VLOOKUP(A54,'Sheet1 (2)'!$A$2:$I$1048576, 9,0),"Not on BI")</f>
        <v>C00050</v>
      </c>
    </row>
    <row r="55" spans="1:11" ht="14.25" hidden="1" x14ac:dyDescent="0.2">
      <c r="A55" s="99" t="s">
        <v>76</v>
      </c>
      <c r="B55" s="10" t="str">
        <f>IFERROR(VLOOKUP(A55,'Sheet1 (2)'!$A$2:$K$3412,2,0),"Not on BI")</f>
        <v>Yes</v>
      </c>
      <c r="C55" s="10" t="s">
        <v>23</v>
      </c>
      <c r="D55" s="97" t="str">
        <f>IFERROR(VLOOKUP(A55,'Sheet1 (2)'!$A$2:$K$341, 3, 0),"Not on BI")</f>
        <v>2020-09-25</v>
      </c>
      <c r="E55" s="10" t="b" cm="1">
        <f t="array" ref="E55">IF(SUMPRODUCT((Data!$A$2:$A$1420="Electric")*(Data!$C$2:$C$1420=$A55)*(Data!$E$2:$E$1420&lt;&gt;""))&gt;0, TRUE, FALSE)</f>
        <v>1</v>
      </c>
      <c r="F55" s="10" t="b" cm="1">
        <f t="array" ref="F55">IF(SUMPRODUCT((Data!$A$2:$A$1420="Water &amp; Sewer")*(Data!$C$2:$C$1420=$A55)*(Data!$E$2:$E$1420&lt;&gt;""))&gt;0, TRUE, FALSE)</f>
        <v>1</v>
      </c>
      <c r="G55" s="10" t="b" cm="1">
        <f t="array" ref="G55">IF(SUMPRODUCT((Data!$A$2:$A$1420="Sanitation")*(Data!$C$2:$C$1420=$A55)*(Data!$E$2:$E$1420&lt;&gt;""))&gt;0, TRUE, FALSE)</f>
        <v>1</v>
      </c>
      <c r="H55" s="10" t="b" cm="1">
        <f t="array" ref="H55">IF(SUMPRODUCT((Data!$A$2:$A$1420="Interface")*(Data!$C$2:$C$1420=$A55)*(Data!$E$2:$E$1420&lt;&gt;"(Blank)"))&gt;0, TRUE, FALSE)</f>
        <v>1</v>
      </c>
      <c r="I55" s="10" t="str">
        <f t="shared" si="0"/>
        <v>Ready</v>
      </c>
      <c r="J55" s="98" t="str">
        <f t="shared" si="1"/>
        <v>FALSE</v>
      </c>
      <c r="K55" s="95" t="str">
        <f>IFERROR(VLOOKUP(A55,'Sheet1 (2)'!$A$2:$I$1048576, 9,0),"Not on BI")</f>
        <v>C00051</v>
      </c>
    </row>
    <row r="56" spans="1:11" ht="14.25" hidden="1" x14ac:dyDescent="0.2">
      <c r="A56" s="99" t="s">
        <v>77</v>
      </c>
      <c r="B56" s="10" t="str">
        <f>IFERROR(VLOOKUP(A56,'Sheet1 (2)'!$A$2:$K$3412,2,0),"Not on BI")</f>
        <v>Yes</v>
      </c>
      <c r="C56" s="10" t="s">
        <v>23</v>
      </c>
      <c r="D56" s="97" t="str">
        <f>IFERROR(VLOOKUP(A56,'Sheet1 (2)'!$A$2:$K$341, 3, 0),"Not on BI")</f>
        <v>2020-10-14</v>
      </c>
      <c r="E56" s="10" t="b" cm="1">
        <f t="array" ref="E56">IF(SUMPRODUCT((Data!$A$2:$A$1420="Electric")*(Data!$C$2:$C$1420=$A56)*(Data!$E$2:$E$1420&lt;&gt;""))&gt;0, TRUE, FALSE)</f>
        <v>1</v>
      </c>
      <c r="F56" s="10" t="b" cm="1">
        <f t="array" ref="F56">IF(SUMPRODUCT((Data!$A$2:$A$1420="Water &amp; Sewer")*(Data!$C$2:$C$1420=$A56)*(Data!$E$2:$E$1420&lt;&gt;""))&gt;0, TRUE, FALSE)</f>
        <v>1</v>
      </c>
      <c r="G56" s="10" t="b" cm="1">
        <f t="array" ref="G56">IF(SUMPRODUCT((Data!$A$2:$A$1420="Sanitation")*(Data!$C$2:$C$1420=$A56)*(Data!$E$2:$E$1420&lt;&gt;""))&gt;0, TRUE, FALSE)</f>
        <v>1</v>
      </c>
      <c r="H56" s="10" t="b" cm="1">
        <f t="array" ref="H56">IF(SUMPRODUCT((Data!$A$2:$A$1420="Interface")*(Data!$C$2:$C$1420=$A56)*(Data!$E$2:$E$1420&lt;&gt;"(Blank)"))&gt;0, TRUE, FALSE)</f>
        <v>1</v>
      </c>
      <c r="I56" s="10" t="str">
        <f t="shared" si="0"/>
        <v>Ready</v>
      </c>
      <c r="J56" s="98" t="str">
        <f t="shared" si="1"/>
        <v>FALSE</v>
      </c>
      <c r="K56" s="95" t="str">
        <f>IFERROR(VLOOKUP(A56,'Sheet1 (2)'!$A$2:$I$1048576, 9,0),"Not on BI")</f>
        <v>C00052</v>
      </c>
    </row>
    <row r="57" spans="1:11" ht="14.25" hidden="1" x14ac:dyDescent="0.2">
      <c r="A57" s="99" t="s">
        <v>78</v>
      </c>
      <c r="B57" s="10" t="str">
        <f>IFERROR(VLOOKUP(A57,'Sheet1 (2)'!$A$2:$K$3412,2,0),"Not on BI")</f>
        <v>Yes</v>
      </c>
      <c r="C57" s="10" t="s">
        <v>23</v>
      </c>
      <c r="D57" s="97" t="str">
        <f>IFERROR(VLOOKUP(A57,'Sheet1 (2)'!$A$2:$K$341, 3, 0),"Not on BI")</f>
        <v>2020-10-28</v>
      </c>
      <c r="E57" s="10" t="b" cm="1">
        <f t="array" ref="E57">IF(SUMPRODUCT((Data!$A$2:$A$1420="Electric")*(Data!$C$2:$C$1420=$A57)*(Data!$E$2:$E$1420&lt;&gt;""))&gt;0, TRUE, FALSE)</f>
        <v>1</v>
      </c>
      <c r="F57" s="10" t="b" cm="1">
        <f t="array" ref="F57">IF(SUMPRODUCT((Data!$A$2:$A$1420="Water &amp; Sewer")*(Data!$C$2:$C$1420=$A57)*(Data!$E$2:$E$1420&lt;&gt;""))&gt;0, TRUE, FALSE)</f>
        <v>1</v>
      </c>
      <c r="G57" s="10" t="b" cm="1">
        <f t="array" ref="G57">IF(SUMPRODUCT((Data!$A$2:$A$1420="Sanitation")*(Data!$C$2:$C$1420=$A57)*(Data!$E$2:$E$1420&lt;&gt;""))&gt;0, TRUE, FALSE)</f>
        <v>1</v>
      </c>
      <c r="H57" s="10" t="b" cm="1">
        <f t="array" ref="H57">IF(SUMPRODUCT((Data!$A$2:$A$1420="Interface")*(Data!$C$2:$C$1420=$A57)*(Data!$E$2:$E$1420&lt;&gt;"(Blank)"))&gt;0, TRUE, FALSE)</f>
        <v>1</v>
      </c>
      <c r="I57" s="10" t="str">
        <f t="shared" si="0"/>
        <v>Ready</v>
      </c>
      <c r="J57" s="98" t="str">
        <f t="shared" si="1"/>
        <v>FALSE</v>
      </c>
      <c r="K57" s="95" t="str">
        <f>IFERROR(VLOOKUP(A57,'Sheet1 (2)'!$A$2:$I$1048576, 9,0),"Not on BI")</f>
        <v>C00053</v>
      </c>
    </row>
    <row r="58" spans="1:11" ht="14.25" hidden="1" x14ac:dyDescent="0.2">
      <c r="A58" s="99" t="s">
        <v>79</v>
      </c>
      <c r="B58" s="10" t="str">
        <f>IFERROR(VLOOKUP(A58,'Sheet1 (2)'!$A$2:$K$3412,2,0),"Not on BI")</f>
        <v>Yes</v>
      </c>
      <c r="C58" s="10" t="s">
        <v>23</v>
      </c>
      <c r="D58" s="97" t="str">
        <f>IFERROR(VLOOKUP(A58,'Sheet1 (2)'!$A$2:$K$341, 3, 0),"Not on BI")</f>
        <v>2020-12-17</v>
      </c>
      <c r="E58" s="10" t="b" cm="1">
        <f t="array" ref="E58">IF(SUMPRODUCT((Data!$A$2:$A$1420="Electric")*(Data!$C$2:$C$1420=$A58)*(Data!$E$2:$E$1420&lt;&gt;""))&gt;0, TRUE, FALSE)</f>
        <v>1</v>
      </c>
      <c r="F58" s="10" t="b" cm="1">
        <f t="array" ref="F58">IF(SUMPRODUCT((Data!$A$2:$A$1420="Water &amp; Sewer")*(Data!$C$2:$C$1420=$A58)*(Data!$E$2:$E$1420&lt;&gt;""))&gt;0, TRUE, FALSE)</f>
        <v>1</v>
      </c>
      <c r="G58" s="10" t="b" cm="1">
        <f t="array" ref="G58">IF(SUMPRODUCT((Data!$A$2:$A$1420="Sanitation")*(Data!$C$2:$C$1420=$A58)*(Data!$E$2:$E$1420&lt;&gt;""))&gt;0, TRUE, FALSE)</f>
        <v>1</v>
      </c>
      <c r="H58" s="10" t="b" cm="1">
        <f t="array" ref="H58">IF(SUMPRODUCT((Data!$A$2:$A$1420="Interface")*(Data!$C$2:$C$1420=$A58)*(Data!$E$2:$E$1420&lt;&gt;"(Blank)"))&gt;0, TRUE, FALSE)</f>
        <v>1</v>
      </c>
      <c r="I58" s="10" t="str">
        <f t="shared" si="0"/>
        <v>Ready</v>
      </c>
      <c r="J58" s="98" t="str">
        <f t="shared" si="1"/>
        <v>FALSE</v>
      </c>
      <c r="K58" s="95" t="str">
        <f>IFERROR(VLOOKUP(A58,'Sheet1 (2)'!$A$2:$I$1048576, 9,0),"Not on BI")</f>
        <v>C00054</v>
      </c>
    </row>
    <row r="59" spans="1:11" ht="14.25" hidden="1" x14ac:dyDescent="0.2">
      <c r="A59" s="99" t="s">
        <v>80</v>
      </c>
      <c r="B59" s="10" t="str">
        <f>IFERROR(VLOOKUP(A59,'Sheet1 (2)'!$A$2:$K$3412,2,0),"Not on BI")</f>
        <v>Yes</v>
      </c>
      <c r="C59" s="10" t="s">
        <v>23</v>
      </c>
      <c r="D59" s="97" t="str">
        <f>IFERROR(VLOOKUP(A59,'Sheet1 (2)'!$A$2:$K$341, 3, 0),"Not on BI")</f>
        <v>2020-12-02</v>
      </c>
      <c r="E59" s="10" t="b" cm="1">
        <f t="array" ref="E59">IF(SUMPRODUCT((Data!$A$2:$A$1420="Electric")*(Data!$C$2:$C$1420=$A59)*(Data!$E$2:$E$1420&lt;&gt;""))&gt;0, TRUE, FALSE)</f>
        <v>1</v>
      </c>
      <c r="F59" s="10" t="b" cm="1">
        <f t="array" ref="F59">IF(SUMPRODUCT((Data!$A$2:$A$1420="Water &amp; Sewer")*(Data!$C$2:$C$1420=$A59)*(Data!$E$2:$E$1420&lt;&gt;""))&gt;0, TRUE, FALSE)</f>
        <v>1</v>
      </c>
      <c r="G59" s="10" t="b" cm="1">
        <f t="array" ref="G59">IF(SUMPRODUCT((Data!$A$2:$A$1420="Sanitation")*(Data!$C$2:$C$1420=$A59)*(Data!$E$2:$E$1420&lt;&gt;""))&gt;0, TRUE, FALSE)</f>
        <v>1</v>
      </c>
      <c r="H59" s="10" t="b" cm="1">
        <f t="array" ref="H59">IF(SUMPRODUCT((Data!$A$2:$A$1420="Interface")*(Data!$C$2:$C$1420=$A59)*(Data!$E$2:$E$1420&lt;&gt;"(Blank)"))&gt;0, TRUE, FALSE)</f>
        <v>1</v>
      </c>
      <c r="I59" s="10" t="str">
        <f t="shared" si="0"/>
        <v>Ready</v>
      </c>
      <c r="J59" s="98" t="str">
        <f t="shared" si="1"/>
        <v>FALSE</v>
      </c>
      <c r="K59" s="95" t="str">
        <f>IFERROR(VLOOKUP(A59,'Sheet1 (2)'!$A$2:$I$1048576, 9,0),"Not on BI")</f>
        <v>C00055</v>
      </c>
    </row>
    <row r="60" spans="1:11" ht="14.25" hidden="1" x14ac:dyDescent="0.2">
      <c r="A60" s="99" t="s">
        <v>81</v>
      </c>
      <c r="B60" s="10" t="str">
        <f>IFERROR(VLOOKUP(A60,'Sheet1 (2)'!$A$2:$K$3412,2,0),"Not on BI")</f>
        <v>Yes</v>
      </c>
      <c r="C60" s="10" t="s">
        <v>23</v>
      </c>
      <c r="D60" s="97" t="str">
        <f>IFERROR(VLOOKUP(A60,'Sheet1 (2)'!$A$2:$K$341, 3, 0),"Not on BI")</f>
        <v>2020-12-02</v>
      </c>
      <c r="E60" s="10" t="b" cm="1">
        <f t="array" ref="E60">IF(SUMPRODUCT((Data!$A$2:$A$1420="Electric")*(Data!$C$2:$C$1420=$A60)*(Data!$E$2:$E$1420&lt;&gt;""))&gt;0, TRUE, FALSE)</f>
        <v>1</v>
      </c>
      <c r="F60" s="10" t="b" cm="1">
        <f t="array" ref="F60">IF(SUMPRODUCT((Data!$A$2:$A$1420="Water &amp; Sewer")*(Data!$C$2:$C$1420=$A60)*(Data!$E$2:$E$1420&lt;&gt;""))&gt;0, TRUE, FALSE)</f>
        <v>1</v>
      </c>
      <c r="G60" s="10" t="b" cm="1">
        <f t="array" ref="G60">IF(SUMPRODUCT((Data!$A$2:$A$1420="Sanitation")*(Data!$C$2:$C$1420=$A60)*(Data!$E$2:$E$1420&lt;&gt;""))&gt;0, TRUE, FALSE)</f>
        <v>1</v>
      </c>
      <c r="H60" s="10" t="b" cm="1">
        <f t="array" ref="H60">IF(SUMPRODUCT((Data!$A$2:$A$1420="Interface")*(Data!$C$2:$C$1420=$A60)*(Data!$E$2:$E$1420&lt;&gt;"(Blank)"))&gt;0, TRUE, FALSE)</f>
        <v>1</v>
      </c>
      <c r="I60" s="10" t="str">
        <f t="shared" si="0"/>
        <v>Ready</v>
      </c>
      <c r="J60" s="98" t="str">
        <f t="shared" si="1"/>
        <v>FALSE</v>
      </c>
      <c r="K60" s="95" t="str">
        <f>IFERROR(VLOOKUP(A60,'Sheet1 (2)'!$A$2:$I$1048576, 9,0),"Not on BI")</f>
        <v>C00056</v>
      </c>
    </row>
    <row r="61" spans="1:11" ht="14.25" hidden="1" x14ac:dyDescent="0.2">
      <c r="A61" s="99" t="s">
        <v>82</v>
      </c>
      <c r="B61" s="10" t="str">
        <f>IFERROR(VLOOKUP(A61,'Sheet1 (2)'!$A$2:$K$3412,2,0),"Not on BI")</f>
        <v>Yes</v>
      </c>
      <c r="C61" s="10" t="s">
        <v>23</v>
      </c>
      <c r="D61" s="97" t="str">
        <f>IFERROR(VLOOKUP(A61,'Sheet1 (2)'!$A$2:$K$341, 3, 0),"Not on BI")</f>
        <v>2020-12-30</v>
      </c>
      <c r="E61" s="10" t="b" cm="1">
        <f t="array" ref="E61">IF(SUMPRODUCT((Data!$A$2:$A$1420="Electric")*(Data!$C$2:$C$1420=$A61)*(Data!$E$2:$E$1420&lt;&gt;""))&gt;0, TRUE, FALSE)</f>
        <v>1</v>
      </c>
      <c r="F61" s="10" t="b" cm="1">
        <f t="array" ref="F61">IF(SUMPRODUCT((Data!$A$2:$A$1420="Water &amp; Sewer")*(Data!$C$2:$C$1420=$A61)*(Data!$E$2:$E$1420&lt;&gt;""))&gt;0, TRUE, FALSE)</f>
        <v>1</v>
      </c>
      <c r="G61" s="10" t="b" cm="1">
        <f t="array" ref="G61">IF(SUMPRODUCT((Data!$A$2:$A$1420="Sanitation")*(Data!$C$2:$C$1420=$A61)*(Data!$E$2:$E$1420&lt;&gt;""))&gt;0, TRUE, FALSE)</f>
        <v>1</v>
      </c>
      <c r="H61" s="10" t="b" cm="1">
        <f t="array" ref="H61">IF(SUMPRODUCT((Data!$A$2:$A$1420="Interface")*(Data!$C$2:$C$1420=$A61)*(Data!$E$2:$E$1420&lt;&gt;"(Blank)"))&gt;0, TRUE, FALSE)</f>
        <v>1</v>
      </c>
      <c r="I61" s="10" t="str">
        <f t="shared" si="0"/>
        <v>Ready</v>
      </c>
      <c r="J61" s="98" t="str">
        <f t="shared" si="1"/>
        <v>FALSE</v>
      </c>
      <c r="K61" s="95" t="str">
        <f>IFERROR(VLOOKUP(A61,'Sheet1 (2)'!$A$2:$I$1048576, 9,0),"Not on BI")</f>
        <v>C00057</v>
      </c>
    </row>
    <row r="62" spans="1:11" ht="14.25" hidden="1" x14ac:dyDescent="0.2">
      <c r="A62" s="99" t="s">
        <v>83</v>
      </c>
      <c r="B62" s="10" t="str">
        <f>IFERROR(VLOOKUP(A62,'Sheet1 (2)'!$A$2:$K$3412,2,0),"Not on BI")</f>
        <v>Yes</v>
      </c>
      <c r="C62" s="10" t="s">
        <v>23</v>
      </c>
      <c r="D62" s="97" t="str">
        <f>IFERROR(VLOOKUP(A62,'Sheet1 (2)'!$A$2:$K$341, 3, 0),"Not on BI")</f>
        <v>2021-02-10</v>
      </c>
      <c r="E62" s="10" t="b" cm="1">
        <f t="array" ref="E62">IF(SUMPRODUCT((Data!$A$2:$A$1420="Electric")*(Data!$C$2:$C$1420=$A62)*(Data!$E$2:$E$1420&lt;&gt;""))&gt;0, TRUE, FALSE)</f>
        <v>1</v>
      </c>
      <c r="F62" s="10" t="b" cm="1">
        <f t="array" ref="F62">IF(SUMPRODUCT((Data!$A$2:$A$1420="Water &amp; Sewer")*(Data!$C$2:$C$1420=$A62)*(Data!$E$2:$E$1420&lt;&gt;""))&gt;0, TRUE, FALSE)</f>
        <v>1</v>
      </c>
      <c r="G62" s="10" t="b" cm="1">
        <f t="array" ref="G62">IF(SUMPRODUCT((Data!$A$2:$A$1420="Sanitation")*(Data!$C$2:$C$1420=$A62)*(Data!$E$2:$E$1420&lt;&gt;""))&gt;0, TRUE, FALSE)</f>
        <v>1</v>
      </c>
      <c r="H62" s="10" t="b" cm="1">
        <f t="array" ref="H62">IF(SUMPRODUCT((Data!$A$2:$A$1420="Interface")*(Data!$C$2:$C$1420=$A62)*(Data!$E$2:$E$1420&lt;&gt;"(Blank)"))&gt;0, TRUE, FALSE)</f>
        <v>1</v>
      </c>
      <c r="I62" s="10" t="str">
        <f t="shared" si="0"/>
        <v>Ready</v>
      </c>
      <c r="J62" s="98" t="str">
        <f t="shared" si="1"/>
        <v>FALSE</v>
      </c>
      <c r="K62" s="95" t="str">
        <f>IFERROR(VLOOKUP(A62,'Sheet1 (2)'!$A$2:$I$1048576, 9,0),"Not on BI")</f>
        <v>C00064</v>
      </c>
    </row>
    <row r="63" spans="1:11" ht="14.25" hidden="1" x14ac:dyDescent="0.2">
      <c r="A63" s="99" t="s">
        <v>84</v>
      </c>
      <c r="B63" s="10" t="str">
        <f>IFERROR(VLOOKUP(A63,'Sheet1 (2)'!$A$2:$K$3412,2,0),"Not on BI")</f>
        <v>Yes</v>
      </c>
      <c r="C63" s="10" t="s">
        <v>23</v>
      </c>
      <c r="D63" s="97" t="str">
        <f>IFERROR(VLOOKUP(A63,'Sheet1 (2)'!$A$2:$K$341, 3, 0),"Not on BI")</f>
        <v>2021-07-29</v>
      </c>
      <c r="E63" s="10" t="b" cm="1">
        <f t="array" ref="E63">IF(SUMPRODUCT((Data!$A$2:$A$1420="Electric")*(Data!$C$2:$C$1420=$A63)*(Data!$E$2:$E$1420&lt;&gt;""))&gt;0, TRUE, FALSE)</f>
        <v>1</v>
      </c>
      <c r="F63" s="10" t="b" cm="1">
        <f t="array" ref="F63">IF(SUMPRODUCT((Data!$A$2:$A$1420="Water &amp; Sewer")*(Data!$C$2:$C$1420=$A63)*(Data!$E$2:$E$1420&lt;&gt;""))&gt;0, TRUE, FALSE)</f>
        <v>1</v>
      </c>
      <c r="G63" s="10" t="b" cm="1">
        <f t="array" ref="G63">IF(SUMPRODUCT((Data!$A$2:$A$1420="Sanitation")*(Data!$C$2:$C$1420=$A63)*(Data!$E$2:$E$1420&lt;&gt;""))&gt;0, TRUE, FALSE)</f>
        <v>1</v>
      </c>
      <c r="H63" s="10" t="b" cm="1">
        <f t="array" ref="H63">IF(SUMPRODUCT((Data!$A$2:$A$1420="Interface")*(Data!$C$2:$C$1420=$A63)*(Data!$E$2:$E$1420&lt;&gt;"(Blank)"))&gt;0, TRUE, FALSE)</f>
        <v>1</v>
      </c>
      <c r="I63" s="10" t="str">
        <f t="shared" si="0"/>
        <v>Ready</v>
      </c>
      <c r="J63" s="98" t="str">
        <f t="shared" si="1"/>
        <v>FALSE</v>
      </c>
      <c r="K63" s="95" t="str">
        <f>IFERROR(VLOOKUP(A63,'Sheet1 (2)'!$A$2:$I$1048576, 9,0),"Not on BI")</f>
        <v>C00065</v>
      </c>
    </row>
    <row r="64" spans="1:11" ht="14.25" hidden="1" x14ac:dyDescent="0.2">
      <c r="A64" s="99" t="s">
        <v>85</v>
      </c>
      <c r="B64" s="10" t="str">
        <f>IFERROR(VLOOKUP(A64,'Sheet1 (2)'!$A$2:$K$3412,2,0),"Not on BI")</f>
        <v>Yes</v>
      </c>
      <c r="C64" s="10" t="s">
        <v>23</v>
      </c>
      <c r="D64" s="97" t="str">
        <f>IFERROR(VLOOKUP(A64,'Sheet1 (2)'!$A$2:$K$341, 3, 0),"Not on BI")</f>
        <v>2021-06-16</v>
      </c>
      <c r="E64" s="10" t="b" cm="1">
        <f t="array" ref="E64">IF(SUMPRODUCT((Data!$A$2:$A$1420="Electric")*(Data!$C$2:$C$1420=$A64)*(Data!$E$2:$E$1420&lt;&gt;""))&gt;0, TRUE, FALSE)</f>
        <v>1</v>
      </c>
      <c r="F64" s="10" t="b" cm="1">
        <f t="array" ref="F64">IF(SUMPRODUCT((Data!$A$2:$A$1420="Water &amp; Sewer")*(Data!$C$2:$C$1420=$A64)*(Data!$E$2:$E$1420&lt;&gt;""))&gt;0, TRUE, FALSE)</f>
        <v>1</v>
      </c>
      <c r="G64" s="10" t="b" cm="1">
        <f t="array" ref="G64">IF(SUMPRODUCT((Data!$A$2:$A$1420="Sanitation")*(Data!$C$2:$C$1420=$A64)*(Data!$E$2:$E$1420&lt;&gt;""))&gt;0, TRUE, FALSE)</f>
        <v>1</v>
      </c>
      <c r="H64" s="10" t="b" cm="1">
        <f t="array" ref="H64">IF(SUMPRODUCT((Data!$A$2:$A$1420="Interface")*(Data!$C$2:$C$1420=$A64)*(Data!$E$2:$E$1420&lt;&gt;"(Blank)"))&gt;0, TRUE, FALSE)</f>
        <v>1</v>
      </c>
      <c r="I64" s="10" t="str">
        <f t="shared" si="0"/>
        <v>Ready</v>
      </c>
      <c r="J64" s="98" t="str">
        <f t="shared" si="1"/>
        <v>FALSE</v>
      </c>
      <c r="K64" s="95" t="str">
        <f>IFERROR(VLOOKUP(A64,'Sheet1 (2)'!$A$2:$I$1048576, 9,0),"Not on BI")</f>
        <v>C00063</v>
      </c>
    </row>
    <row r="65" spans="1:11" ht="14.25" hidden="1" x14ac:dyDescent="0.2">
      <c r="A65" s="99" t="s">
        <v>86</v>
      </c>
      <c r="B65" s="10" t="str">
        <f>IFERROR(VLOOKUP(A65,'Sheet1 (2)'!$A$2:$K$3412,2,0),"Not on BI")</f>
        <v>Yes</v>
      </c>
      <c r="C65" s="10" t="s">
        <v>23</v>
      </c>
      <c r="D65" s="97" t="str">
        <f>IFERROR(VLOOKUP(A65,'Sheet1 (2)'!$A$2:$K$341, 3, 0),"Not on BI")</f>
        <v>2021-04-21</v>
      </c>
      <c r="E65" s="10" t="b" cm="1">
        <f t="array" ref="E65">IF(SUMPRODUCT((Data!$A$2:$A$1420="Electric")*(Data!$C$2:$C$1420=$A65)*(Data!$E$2:$E$1420&lt;&gt;""))&gt;0, TRUE, FALSE)</f>
        <v>1</v>
      </c>
      <c r="F65" s="10" t="b" cm="1">
        <f t="array" ref="F65">IF(SUMPRODUCT((Data!$A$2:$A$1420="Water &amp; Sewer")*(Data!$C$2:$C$1420=$A65)*(Data!$E$2:$E$1420&lt;&gt;""))&gt;0, TRUE, FALSE)</f>
        <v>1</v>
      </c>
      <c r="G65" s="10" t="b" cm="1">
        <f t="array" ref="G65">IF(SUMPRODUCT((Data!$A$2:$A$1420="Sanitation")*(Data!$C$2:$C$1420=$A65)*(Data!$E$2:$E$1420&lt;&gt;""))&gt;0, TRUE, FALSE)</f>
        <v>1</v>
      </c>
      <c r="H65" s="10" t="b" cm="1">
        <f t="array" ref="H65">IF(SUMPRODUCT((Data!$A$2:$A$1420="Interface")*(Data!$C$2:$C$1420=$A65)*(Data!$E$2:$E$1420&lt;&gt;"(Blank)"))&gt;0, TRUE, FALSE)</f>
        <v>1</v>
      </c>
      <c r="I65" s="10" t="str">
        <f t="shared" si="0"/>
        <v>Ready</v>
      </c>
      <c r="J65" s="98" t="str">
        <f t="shared" si="1"/>
        <v>FALSE</v>
      </c>
      <c r="K65" s="95" t="str">
        <f>IFERROR(VLOOKUP(A65,'Sheet1 (2)'!$A$2:$I$1048576, 9,0),"Not on BI")</f>
        <v>C00058</v>
      </c>
    </row>
    <row r="66" spans="1:11" ht="14.25" hidden="1" x14ac:dyDescent="0.2">
      <c r="A66" s="99" t="s">
        <v>87</v>
      </c>
      <c r="B66" s="10" t="str">
        <f>IFERROR(VLOOKUP(A66,'Sheet1 (2)'!$A$2:$K$3412,2,0),"Not on BI")</f>
        <v>Yes</v>
      </c>
      <c r="C66" s="10" t="s">
        <v>23</v>
      </c>
      <c r="D66" s="97" t="str">
        <f>IFERROR(VLOOKUP(A66,'Sheet1 (2)'!$A$2:$K$341, 3, 0),"Not on BI")</f>
        <v>2021-03-31</v>
      </c>
      <c r="E66" s="10" t="b" cm="1">
        <f t="array" ref="E66">IF(SUMPRODUCT((Data!$A$2:$A$1420="Electric")*(Data!$C$2:$C$1420=$A66)*(Data!$E$2:$E$1420&lt;&gt;""))&gt;0, TRUE, FALSE)</f>
        <v>1</v>
      </c>
      <c r="F66" s="10" t="b" cm="1">
        <f t="array" ref="F66">IF(SUMPRODUCT((Data!$A$2:$A$1420="Water &amp; Sewer")*(Data!$C$2:$C$1420=$A66)*(Data!$E$2:$E$1420&lt;&gt;""))&gt;0, TRUE, FALSE)</f>
        <v>1</v>
      </c>
      <c r="G66" s="10" t="b" cm="1">
        <f t="array" ref="G66">IF(SUMPRODUCT((Data!$A$2:$A$1420="Sanitation")*(Data!$C$2:$C$1420=$A66)*(Data!$E$2:$E$1420&lt;&gt;""))&gt;0, TRUE, FALSE)</f>
        <v>1</v>
      </c>
      <c r="H66" s="10" t="b" cm="1">
        <f t="array" ref="H66">IF(SUMPRODUCT((Data!$A$2:$A$1420="Interface")*(Data!$C$2:$C$1420=$A66)*(Data!$E$2:$E$1420&lt;&gt;"(Blank)"))&gt;0, TRUE, FALSE)</f>
        <v>1</v>
      </c>
      <c r="I66" s="10" t="str">
        <f t="shared" si="0"/>
        <v>Ready</v>
      </c>
      <c r="J66" s="98" t="str">
        <f t="shared" si="1"/>
        <v>FALSE</v>
      </c>
      <c r="K66" s="95" t="str">
        <f>IFERROR(VLOOKUP(A66,'Sheet1 (2)'!$A$2:$I$1048576, 9,0),"Not on BI")</f>
        <v>C00080</v>
      </c>
    </row>
    <row r="67" spans="1:11" ht="14.25" hidden="1" x14ac:dyDescent="0.2">
      <c r="A67" s="99" t="s">
        <v>88</v>
      </c>
      <c r="B67" s="10" t="str">
        <f>IFERROR(VLOOKUP(A67,'Sheet1 (2)'!$A$2:$K$3412,2,0),"Not on BI")</f>
        <v>Yes</v>
      </c>
      <c r="C67" s="10" t="s">
        <v>23</v>
      </c>
      <c r="D67" s="97" t="str">
        <f>IFERROR(VLOOKUP(A67,'Sheet1 (2)'!$A$2:$K$341, 3, 0),"Not on BI")</f>
        <v>2021-03-17</v>
      </c>
      <c r="E67" s="10" t="b" cm="1">
        <f t="array" ref="E67">IF(SUMPRODUCT((Data!$A$2:$A$1420="Electric")*(Data!$C$2:$C$1420=$A67)*(Data!$E$2:$E$1420&lt;&gt;""))&gt;0, TRUE, FALSE)</f>
        <v>1</v>
      </c>
      <c r="F67" s="10" t="b" cm="1">
        <f t="array" ref="F67">IF(SUMPRODUCT((Data!$A$2:$A$1420="Water &amp; Sewer")*(Data!$C$2:$C$1420=$A67)*(Data!$E$2:$E$1420&lt;&gt;""))&gt;0, TRUE, FALSE)</f>
        <v>1</v>
      </c>
      <c r="G67" s="10" t="b" cm="1">
        <f t="array" ref="G67">IF(SUMPRODUCT((Data!$A$2:$A$1420="Sanitation")*(Data!$C$2:$C$1420=$A67)*(Data!$E$2:$E$1420&lt;&gt;""))&gt;0, TRUE, FALSE)</f>
        <v>1</v>
      </c>
      <c r="H67" s="10" t="b" cm="1">
        <f t="array" ref="H67">IF(SUMPRODUCT((Data!$A$2:$A$1420="Interface")*(Data!$C$2:$C$1420=$A67)*(Data!$E$2:$E$1420&lt;&gt;"(Blank)"))&gt;0, TRUE, FALSE)</f>
        <v>1</v>
      </c>
      <c r="I67" s="10" t="str">
        <f t="shared" ref="I67:I101" si="2">IF(AND(E67, F67, G67, H67), "Ready", "Missing")</f>
        <v>Ready</v>
      </c>
      <c r="J67" s="98" t="str">
        <f t="shared" ref="J67:J101" si="3">IF(E67=FALSE, "Electric", "") &amp; IF(F67=FALSE, IF(E67=FALSE, ",", "") &amp; "Water &amp; Sewer") &amp; IF(G67=FALSE, IF(OR(E67=FALSE, F67=FALSE), ",", "") &amp; "Sanitation", "") &amp; IF(H67=FALSE, IF(OR(E67=FALSE, F67=FALSE, G67=FALSE), ",", "") &amp; "Interface", "")</f>
        <v>FALSE</v>
      </c>
      <c r="K67" s="95" t="str">
        <f>IFERROR(VLOOKUP(A67,'Sheet1 (2)'!$A$2:$I$1048576, 9,0),"Not on BI")</f>
        <v>C00079</v>
      </c>
    </row>
    <row r="68" spans="1:11" ht="14.25" hidden="1" x14ac:dyDescent="0.2">
      <c r="A68" s="99" t="s">
        <v>89</v>
      </c>
      <c r="B68" s="10" t="str">
        <f>IFERROR(VLOOKUP(A68,'Sheet1 (2)'!$A$2:$K$3412,2,0),"Not on BI")</f>
        <v>Yes</v>
      </c>
      <c r="C68" s="10" t="s">
        <v>23</v>
      </c>
      <c r="D68" s="97" t="str">
        <f>IFERROR(VLOOKUP(A68,'Sheet1 (2)'!$A$2:$K$341, 3, 0),"Not on BI")</f>
        <v>2021-06-23</v>
      </c>
      <c r="E68" s="10" t="b" cm="1">
        <f t="array" ref="E68">IF(SUMPRODUCT((Data!$A$2:$A$1420="Electric")*(Data!$C$2:$C$1420=$A68)*(Data!$E$2:$E$1420&lt;&gt;""))&gt;0, TRUE, FALSE)</f>
        <v>1</v>
      </c>
      <c r="F68" s="10" t="b" cm="1">
        <f t="array" ref="F68">IF(SUMPRODUCT((Data!$A$2:$A$1420="Water &amp; Sewer")*(Data!$C$2:$C$1420=$A68)*(Data!$E$2:$E$1420&lt;&gt;""))&gt;0, TRUE, FALSE)</f>
        <v>1</v>
      </c>
      <c r="G68" s="10" t="b" cm="1">
        <f t="array" ref="G68">IF(SUMPRODUCT((Data!$A$2:$A$1420="Sanitation")*(Data!$C$2:$C$1420=$A68)*(Data!$E$2:$E$1420&lt;&gt;""))&gt;0, TRUE, FALSE)</f>
        <v>1</v>
      </c>
      <c r="H68" s="10" t="b" cm="1">
        <f t="array" ref="H68">IF(SUMPRODUCT((Data!$A$2:$A$1420="Interface")*(Data!$C$2:$C$1420=$A68)*(Data!$E$2:$E$1420&lt;&gt;"(Blank)"))&gt;0, TRUE, FALSE)</f>
        <v>1</v>
      </c>
      <c r="I68" s="10" t="str">
        <f t="shared" si="2"/>
        <v>Ready</v>
      </c>
      <c r="J68" s="98" t="str">
        <f t="shared" si="3"/>
        <v>FALSE</v>
      </c>
      <c r="K68" s="95" t="str">
        <f>IFERROR(VLOOKUP(A68,'Sheet1 (2)'!$A$2:$I$1048576, 9,0),"Not on BI")</f>
        <v>C00066</v>
      </c>
    </row>
    <row r="69" spans="1:11" ht="14.25" hidden="1" x14ac:dyDescent="0.2">
      <c r="A69" s="99" t="s">
        <v>90</v>
      </c>
      <c r="B69" s="10" t="str">
        <f>IFERROR(VLOOKUP(A69,'Sheet1 (2)'!$A$2:$K$3412,2,0),"Not on BI")</f>
        <v>Yes</v>
      </c>
      <c r="C69" s="10" t="s">
        <v>23</v>
      </c>
      <c r="D69" s="97" t="str">
        <f>IFERROR(VLOOKUP(A69,'Sheet1 (2)'!$A$2:$K$341, 3, 0),"Not on BI")</f>
        <v>2021-05-24</v>
      </c>
      <c r="E69" s="10" t="b" cm="1">
        <f t="array" ref="E69">IF(SUMPRODUCT((Data!$A$2:$A$1420="Electric")*(Data!$C$2:$C$1420=$A69)*(Data!$E$2:$E$1420&lt;&gt;""))&gt;0, TRUE, FALSE)</f>
        <v>1</v>
      </c>
      <c r="F69" s="10" t="b" cm="1">
        <f t="array" ref="F69">IF(SUMPRODUCT((Data!$A$2:$A$1420="Water &amp; Sewer")*(Data!$C$2:$C$1420=$A69)*(Data!$E$2:$E$1420&lt;&gt;""))&gt;0, TRUE, FALSE)</f>
        <v>1</v>
      </c>
      <c r="G69" s="10" t="b" cm="1">
        <f t="array" ref="G69">IF(SUMPRODUCT((Data!$A$2:$A$1420="Sanitation")*(Data!$C$2:$C$1420=$A69)*(Data!$E$2:$E$1420&lt;&gt;""))&gt;0, TRUE, FALSE)</f>
        <v>1</v>
      </c>
      <c r="H69" s="10" t="b" cm="1">
        <f t="array" ref="H69">IF(SUMPRODUCT((Data!$A$2:$A$1420="Interface")*(Data!$C$2:$C$1420=$A69)*(Data!$E$2:$E$1420&lt;&gt;"(Blank)"))&gt;0, TRUE, FALSE)</f>
        <v>1</v>
      </c>
      <c r="I69" s="10" t="str">
        <f t="shared" si="2"/>
        <v>Ready</v>
      </c>
      <c r="J69" s="98" t="str">
        <f t="shared" si="3"/>
        <v>FALSE</v>
      </c>
      <c r="K69" s="95" t="str">
        <f>IFERROR(VLOOKUP(A69,'Sheet1 (2)'!$A$2:$I$1048576, 9,0),"Not on BI")</f>
        <v>C00067</v>
      </c>
    </row>
    <row r="70" spans="1:11" ht="14.25" hidden="1" x14ac:dyDescent="0.2">
      <c r="A70" s="99" t="s">
        <v>91</v>
      </c>
      <c r="B70" s="10" t="str">
        <f>IFERROR(VLOOKUP(A70,'Sheet1 (2)'!$A$2:$K$3412,2,0),"Not on BI")</f>
        <v>Yes</v>
      </c>
      <c r="C70" s="10" t="s">
        <v>23</v>
      </c>
      <c r="D70" s="97" t="str">
        <f>IFERROR(VLOOKUP(A70,'Sheet1 (2)'!$A$2:$K$341, 3, 0),"Not on BI")</f>
        <v>2021-06-16</v>
      </c>
      <c r="E70" s="10" t="b" cm="1">
        <f t="array" ref="E70">IF(SUMPRODUCT((Data!$A$2:$A$1420="Electric")*(Data!$C$2:$C$1420=$A70)*(Data!$E$2:$E$1420&lt;&gt;""))&gt;0, TRUE, FALSE)</f>
        <v>1</v>
      </c>
      <c r="F70" s="10" t="b" cm="1">
        <f t="array" ref="F70">IF(SUMPRODUCT((Data!$A$2:$A$1420="Water &amp; Sewer")*(Data!$C$2:$C$1420=$A70)*(Data!$E$2:$E$1420&lt;&gt;""))&gt;0, TRUE, FALSE)</f>
        <v>1</v>
      </c>
      <c r="G70" s="10" t="b" cm="1">
        <f t="array" ref="G70">IF(SUMPRODUCT((Data!$A$2:$A$1420="Sanitation")*(Data!$C$2:$C$1420=$A70)*(Data!$E$2:$E$1420&lt;&gt;""))&gt;0, TRUE, FALSE)</f>
        <v>1</v>
      </c>
      <c r="H70" s="10" t="b" cm="1">
        <f t="array" ref="H70">IF(SUMPRODUCT((Data!$A$2:$A$1420="Interface")*(Data!$C$2:$C$1420=$A70)*(Data!$E$2:$E$1420&lt;&gt;"(Blank)"))&gt;0, TRUE, FALSE)</f>
        <v>1</v>
      </c>
      <c r="I70" s="10" t="str">
        <f t="shared" si="2"/>
        <v>Ready</v>
      </c>
      <c r="J70" s="98" t="str">
        <f t="shared" si="3"/>
        <v>FALSE</v>
      </c>
      <c r="K70" s="95" t="str">
        <f>IFERROR(VLOOKUP(A70,'Sheet1 (2)'!$A$2:$I$1048576, 9,0),"Not on BI")</f>
        <v>C00068</v>
      </c>
    </row>
    <row r="71" spans="1:11" ht="14.25" hidden="1" x14ac:dyDescent="0.2">
      <c r="A71" s="99" t="s">
        <v>92</v>
      </c>
      <c r="B71" s="10" t="str">
        <f>IFERROR(VLOOKUP(A71,'Sheet1 (2)'!$A$2:$K$3412,2,0),"Not on BI")</f>
        <v>Yes</v>
      </c>
      <c r="C71" s="10" t="s">
        <v>23</v>
      </c>
      <c r="D71" s="97" t="str">
        <f>IFERROR(VLOOKUP(A71,'Sheet1 (2)'!$A$2:$K$341, 3, 0),"Not on BI")</f>
        <v>2021-09-01</v>
      </c>
      <c r="E71" s="10" t="b" cm="1">
        <f t="array" ref="E71">IF(SUMPRODUCT((Data!$A$2:$A$1420="Electric")*(Data!$C$2:$C$1420=$A71)*(Data!$E$2:$E$1420&lt;&gt;""))&gt;0, TRUE, FALSE)</f>
        <v>1</v>
      </c>
      <c r="F71" s="10" t="b" cm="1">
        <f t="array" ref="F71">IF(SUMPRODUCT((Data!$A$2:$A$1420="Water &amp; Sewer")*(Data!$C$2:$C$1420=$A71)*(Data!$E$2:$E$1420&lt;&gt;""))&gt;0, TRUE, FALSE)</f>
        <v>1</v>
      </c>
      <c r="G71" s="10" t="b" cm="1">
        <f t="array" ref="G71">IF(SUMPRODUCT((Data!$A$2:$A$1420="Sanitation")*(Data!$C$2:$C$1420=$A71)*(Data!$E$2:$E$1420&lt;&gt;""))&gt;0, TRUE, FALSE)</f>
        <v>1</v>
      </c>
      <c r="H71" s="10" t="b" cm="1">
        <f t="array" ref="H71">IF(SUMPRODUCT((Data!$A$2:$A$1420="Interface")*(Data!$C$2:$C$1420=$A71)*(Data!$E$2:$E$1420&lt;&gt;"(Blank)"))&gt;0, TRUE, FALSE)</f>
        <v>1</v>
      </c>
      <c r="I71" s="10" t="str">
        <f t="shared" si="2"/>
        <v>Ready</v>
      </c>
      <c r="J71" s="98" t="str">
        <f t="shared" si="3"/>
        <v>FALSE</v>
      </c>
      <c r="K71" s="95" t="str">
        <f>IFERROR(VLOOKUP(A71,'Sheet1 (2)'!$A$2:$I$1048576, 9,0),"Not on BI")</f>
        <v>C00074</v>
      </c>
    </row>
    <row r="72" spans="1:11" ht="14.25" hidden="1" x14ac:dyDescent="0.2">
      <c r="A72" s="99" t="s">
        <v>93</v>
      </c>
      <c r="B72" s="10" t="str">
        <f>IFERROR(VLOOKUP(A72,'Sheet1 (2)'!$A$2:$K$3412,2,0),"Not on BI")</f>
        <v>Yes</v>
      </c>
      <c r="C72" s="10" t="s">
        <v>23</v>
      </c>
      <c r="D72" s="97" t="str">
        <f>IFERROR(VLOOKUP(A72,'Sheet1 (2)'!$A$2:$K$341, 3, 0),"Not on BI")</f>
        <v>2021-10-06</v>
      </c>
      <c r="E72" s="10" t="b" cm="1">
        <f t="array" ref="E72">IF(SUMPRODUCT((Data!$A$2:$A$1420="Electric")*(Data!$C$2:$C$1420=$A72)*(Data!$E$2:$E$1420&lt;&gt;""))&gt;0, TRUE, FALSE)</f>
        <v>1</v>
      </c>
      <c r="F72" s="10" t="b" cm="1">
        <f t="array" ref="F72">IF(SUMPRODUCT((Data!$A$2:$A$1420="Water &amp; Sewer")*(Data!$C$2:$C$1420=$A72)*(Data!$E$2:$E$1420&lt;&gt;""))&gt;0, TRUE, FALSE)</f>
        <v>1</v>
      </c>
      <c r="G72" s="10" t="b" cm="1">
        <f t="array" ref="G72">IF(SUMPRODUCT((Data!$A$2:$A$1420="Sanitation")*(Data!$C$2:$C$1420=$A72)*(Data!$E$2:$E$1420&lt;&gt;""))&gt;0, TRUE, FALSE)</f>
        <v>1</v>
      </c>
      <c r="H72" s="10" t="b" cm="1">
        <f t="array" ref="H72">IF(SUMPRODUCT((Data!$A$2:$A$1420="Interface")*(Data!$C$2:$C$1420=$A72)*(Data!$E$2:$E$1420&lt;&gt;"(Blank)"))&gt;0, TRUE, FALSE)</f>
        <v>1</v>
      </c>
      <c r="I72" s="10" t="str">
        <f t="shared" si="2"/>
        <v>Ready</v>
      </c>
      <c r="J72" s="98" t="str">
        <f t="shared" si="3"/>
        <v>FALSE</v>
      </c>
      <c r="K72" s="95" t="str">
        <f>IFERROR(VLOOKUP(A72,'Sheet1 (2)'!$A$2:$I$1048576, 9,0),"Not on BI")</f>
        <v>C00069</v>
      </c>
    </row>
    <row r="73" spans="1:11" ht="14.25" hidden="1" x14ac:dyDescent="0.2">
      <c r="A73" s="99" t="s">
        <v>94</v>
      </c>
      <c r="B73" s="10" t="str">
        <f>IFERROR(VLOOKUP(A73,'Sheet1 (2)'!$A$2:$K$3412,2,0),"Not on BI")</f>
        <v>Yes</v>
      </c>
      <c r="C73" s="10" t="s">
        <v>23</v>
      </c>
      <c r="D73" s="97" t="str">
        <f>IFERROR(VLOOKUP(A73,'Sheet1 (2)'!$A$2:$K$341, 3, 0),"Not on BI")</f>
        <v>2022-02-16</v>
      </c>
      <c r="E73" s="10" t="b" cm="1">
        <f t="array" ref="E73">IF(SUMPRODUCT((Data!$A$2:$A$1420="Electric")*(Data!$C$2:$C$1420=$A73)*(Data!$E$2:$E$1420&lt;&gt;""))&gt;0, TRUE, FALSE)</f>
        <v>1</v>
      </c>
      <c r="F73" s="10" t="b" cm="1">
        <f t="array" ref="F73">IF(SUMPRODUCT((Data!$A$2:$A$1420="Water &amp; Sewer")*(Data!$C$2:$C$1420=$A73)*(Data!$E$2:$E$1420&lt;&gt;""))&gt;0, TRUE, FALSE)</f>
        <v>1</v>
      </c>
      <c r="G73" s="10" t="b" cm="1">
        <f t="array" ref="G73">IF(SUMPRODUCT((Data!$A$2:$A$1420="Sanitation")*(Data!$C$2:$C$1420=$A73)*(Data!$E$2:$E$1420&lt;&gt;""))&gt;0, TRUE, FALSE)</f>
        <v>1</v>
      </c>
      <c r="H73" s="10" t="b" cm="1">
        <f t="array" ref="H73">IF(SUMPRODUCT((Data!$A$2:$A$1420="Interface")*(Data!$C$2:$C$1420=$A73)*(Data!$E$2:$E$1420&lt;&gt;"(Blank)"))&gt;0, TRUE, FALSE)</f>
        <v>1</v>
      </c>
      <c r="I73" s="10" t="str">
        <f t="shared" si="2"/>
        <v>Ready</v>
      </c>
      <c r="J73" s="98" t="str">
        <f t="shared" si="3"/>
        <v>FALSE</v>
      </c>
      <c r="K73" s="95" t="str">
        <f>IFERROR(VLOOKUP(A73,'Sheet1 (2)'!$A$2:$I$1048576, 9,0),"Not on BI")</f>
        <v>C00070</v>
      </c>
    </row>
    <row r="74" spans="1:11" ht="14.25" hidden="1" x14ac:dyDescent="0.2">
      <c r="A74" s="99" t="s">
        <v>95</v>
      </c>
      <c r="B74" s="10" t="str">
        <f>IFERROR(VLOOKUP(A74,'Sheet1 (2)'!$A$2:$K$3412,2,0),"Not on BI")</f>
        <v>Yes</v>
      </c>
      <c r="C74" s="10" t="s">
        <v>23</v>
      </c>
      <c r="D74" s="97" t="str">
        <f>IFERROR(VLOOKUP(A74,'Sheet1 (2)'!$A$2:$K$341, 3, 0),"Not on BI")</f>
        <v>2021-08-25</v>
      </c>
      <c r="E74" s="10" t="b" cm="1">
        <f t="array" ref="E74">IF(SUMPRODUCT((Data!$A$2:$A$1420="Electric")*(Data!$C$2:$C$1420=$A74)*(Data!$E$2:$E$1420&lt;&gt;""))&gt;0, TRUE, FALSE)</f>
        <v>1</v>
      </c>
      <c r="F74" s="10" t="b" cm="1">
        <f t="array" ref="F74">IF(SUMPRODUCT((Data!$A$2:$A$1420="Water &amp; Sewer")*(Data!$C$2:$C$1420=$A74)*(Data!$E$2:$E$1420&lt;&gt;""))&gt;0, TRUE, FALSE)</f>
        <v>1</v>
      </c>
      <c r="G74" s="10" t="b" cm="1">
        <f t="array" ref="G74">IF(SUMPRODUCT((Data!$A$2:$A$1420="Sanitation")*(Data!$C$2:$C$1420=$A74)*(Data!$E$2:$E$1420&lt;&gt;""))&gt;0, TRUE, FALSE)</f>
        <v>1</v>
      </c>
      <c r="H74" s="10" t="b" cm="1">
        <f t="array" ref="H74">IF(SUMPRODUCT((Data!$A$2:$A$1420="Interface")*(Data!$C$2:$C$1420=$A74)*(Data!$E$2:$E$1420&lt;&gt;"(Blank)"))&gt;0, TRUE, FALSE)</f>
        <v>1</v>
      </c>
      <c r="I74" s="10" t="str">
        <f t="shared" si="2"/>
        <v>Ready</v>
      </c>
      <c r="J74" s="98" t="str">
        <f t="shared" si="3"/>
        <v>FALSE</v>
      </c>
      <c r="K74" s="95" t="str">
        <f>IFERROR(VLOOKUP(A74,'Sheet1 (2)'!$A$2:$I$1048576, 9,0),"Not on BI")</f>
        <v>C00071</v>
      </c>
    </row>
    <row r="75" spans="1:11" ht="14.25" hidden="1" x14ac:dyDescent="0.2">
      <c r="A75" s="99" t="s">
        <v>96</v>
      </c>
      <c r="B75" s="10" t="str">
        <f>IFERROR(VLOOKUP(A75,'Sheet1 (2)'!$A$2:$K$3412,2,0),"Not on BI")</f>
        <v>Yes</v>
      </c>
      <c r="C75" s="10" t="s">
        <v>23</v>
      </c>
      <c r="D75" s="97" t="str">
        <f>IFERROR(VLOOKUP(A75,'Sheet1 (2)'!$A$2:$K$341, 3, 0),"Not on BI")</f>
        <v>2021-09-22</v>
      </c>
      <c r="E75" s="10" t="b" cm="1">
        <f t="array" ref="E75">IF(SUMPRODUCT((Data!$A$2:$A$1420="Electric")*(Data!$C$2:$C$1420=$A75)*(Data!$E$2:$E$1420&lt;&gt;""))&gt;0, TRUE, FALSE)</f>
        <v>1</v>
      </c>
      <c r="F75" s="10" t="b" cm="1">
        <f t="array" ref="F75">IF(SUMPRODUCT((Data!$A$2:$A$1420="Water &amp; Sewer")*(Data!$C$2:$C$1420=$A75)*(Data!$E$2:$E$1420&lt;&gt;""))&gt;0, TRUE, FALSE)</f>
        <v>1</v>
      </c>
      <c r="G75" s="10" t="b" cm="1">
        <f t="array" ref="G75">IF(SUMPRODUCT((Data!$A$2:$A$1420="Sanitation")*(Data!$C$2:$C$1420=$A75)*(Data!$E$2:$E$1420&lt;&gt;""))&gt;0, TRUE, FALSE)</f>
        <v>1</v>
      </c>
      <c r="H75" s="10" t="b" cm="1">
        <f t="array" ref="H75">IF(SUMPRODUCT((Data!$A$2:$A$1420="Interface")*(Data!$C$2:$C$1420=$A75)*(Data!$E$2:$E$1420&lt;&gt;"(Blank)"))&gt;0, TRUE, FALSE)</f>
        <v>1</v>
      </c>
      <c r="I75" s="10" t="str">
        <f t="shared" si="2"/>
        <v>Ready</v>
      </c>
      <c r="J75" s="98" t="str">
        <f t="shared" si="3"/>
        <v>FALSE</v>
      </c>
      <c r="K75" s="95" t="str">
        <f>IFERROR(VLOOKUP(A75,'Sheet1 (2)'!$A$2:$I$1048576, 9,0),"Not on BI")</f>
        <v>C00072</v>
      </c>
    </row>
    <row r="76" spans="1:11" ht="14.25" hidden="1" x14ac:dyDescent="0.2">
      <c r="A76" s="99" t="s">
        <v>97</v>
      </c>
      <c r="B76" s="10" t="str">
        <f>IFERROR(VLOOKUP(A76,'Sheet1 (2)'!$A$2:$K$3412,2,0),"Not on BI")</f>
        <v>Yes</v>
      </c>
      <c r="C76" s="10" t="s">
        <v>23</v>
      </c>
      <c r="D76" s="97" t="str">
        <f>IFERROR(VLOOKUP(A76,'Sheet1 (2)'!$A$2:$K$341, 3, 0),"Not on BI")</f>
        <v>2022-03-16</v>
      </c>
      <c r="E76" s="10" t="b" cm="1">
        <f t="array" ref="E76">IF(SUMPRODUCT((Data!$A$2:$A$1420="Electric")*(Data!$C$2:$C$1420=$A76)*(Data!$E$2:$E$1420&lt;&gt;""))&gt;0, TRUE, FALSE)</f>
        <v>1</v>
      </c>
      <c r="F76" s="10" t="b" cm="1">
        <f t="array" ref="F76">IF(SUMPRODUCT((Data!$A$2:$A$1420="Water &amp; Sewer")*(Data!$C$2:$C$1420=$A76)*(Data!$E$2:$E$1420&lt;&gt;""))&gt;0, TRUE, FALSE)</f>
        <v>1</v>
      </c>
      <c r="G76" s="10" t="b" cm="1">
        <f t="array" ref="G76">IF(SUMPRODUCT((Data!$A$2:$A$1420="Sanitation")*(Data!$C$2:$C$1420=$A76)*(Data!$E$2:$E$1420&lt;&gt;""))&gt;0, TRUE, FALSE)</f>
        <v>1</v>
      </c>
      <c r="H76" s="10" t="b" cm="1">
        <f t="array" ref="H76">IF(SUMPRODUCT((Data!$A$2:$A$1420="Interface")*(Data!$C$2:$C$1420=$A76)*(Data!$E$2:$E$1420&lt;&gt;"(Blank)"))&gt;0, TRUE, FALSE)</f>
        <v>1</v>
      </c>
      <c r="I76" s="10" t="str">
        <f t="shared" si="2"/>
        <v>Ready</v>
      </c>
      <c r="J76" s="98" t="str">
        <f t="shared" si="3"/>
        <v>FALSE</v>
      </c>
      <c r="K76" s="95" t="str">
        <f>IFERROR(VLOOKUP(A76,'Sheet1 (2)'!$A$2:$I$1048576, 9,0),"Not on BI")</f>
        <v>C00073</v>
      </c>
    </row>
    <row r="77" spans="1:11" ht="14.25" hidden="1" x14ac:dyDescent="0.2">
      <c r="A77" s="99" t="s">
        <v>98</v>
      </c>
      <c r="B77" s="10" t="str">
        <f>IFERROR(VLOOKUP(A77,'Sheet1 (2)'!$A$2:$K$3412,2,0),"Not on BI")</f>
        <v>Yes</v>
      </c>
      <c r="C77" s="10" t="s">
        <v>23</v>
      </c>
      <c r="D77" s="97" t="str">
        <f>IFERROR(VLOOKUP(A77,'Sheet1 (2)'!$A$2:$K$341, 3, 0),"Not on BI")</f>
        <v>2021-12-15</v>
      </c>
      <c r="E77" s="10" t="b" cm="1">
        <f t="array" ref="E77">IF(SUMPRODUCT((Data!$A$2:$A$1420="Electric")*(Data!$C$2:$C$1420=$A77)*(Data!$E$2:$E$1420&lt;&gt;""))&gt;0, TRUE, FALSE)</f>
        <v>1</v>
      </c>
      <c r="F77" s="10" t="b" cm="1">
        <f t="array" ref="F77">IF(SUMPRODUCT((Data!$A$2:$A$1420="Water &amp; Sewer")*(Data!$C$2:$C$1420=$A77)*(Data!$E$2:$E$1420&lt;&gt;""))&gt;0, TRUE, FALSE)</f>
        <v>1</v>
      </c>
      <c r="G77" s="10" t="b" cm="1">
        <f t="array" ref="G77">IF(SUMPRODUCT((Data!$A$2:$A$1420="Sanitation")*(Data!$C$2:$C$1420=$A77)*(Data!$E$2:$E$1420&lt;&gt;""))&gt;0, TRUE, FALSE)</f>
        <v>1</v>
      </c>
      <c r="H77" s="10" t="b" cm="1">
        <f t="array" ref="H77">IF(SUMPRODUCT((Data!$A$2:$A$1420="Interface")*(Data!$C$2:$C$1420=$A77)*(Data!$E$2:$E$1420&lt;&gt;"(Blank)"))&gt;0, TRUE, FALSE)</f>
        <v>1</v>
      </c>
      <c r="I77" s="10" t="str">
        <f t="shared" si="2"/>
        <v>Ready</v>
      </c>
      <c r="J77" s="98" t="str">
        <f t="shared" si="3"/>
        <v>FALSE</v>
      </c>
      <c r="K77" s="95" t="str">
        <f>IFERROR(VLOOKUP(A77,'Sheet1 (2)'!$A$2:$I$1048576, 9,0),"Not on BI")</f>
        <v>C00075</v>
      </c>
    </row>
    <row r="78" spans="1:11" ht="14.25" hidden="1" x14ac:dyDescent="0.2">
      <c r="A78" s="99" t="s">
        <v>99</v>
      </c>
      <c r="B78" s="10" t="str">
        <f>IFERROR(VLOOKUP(A78,'Sheet1 (2)'!$A$2:$K$3412,2,0),"Not on BI")</f>
        <v>Yes</v>
      </c>
      <c r="C78" s="10" t="s">
        <v>23</v>
      </c>
      <c r="D78" s="97" t="str">
        <f>IFERROR(VLOOKUP(A78,'Sheet1 (2)'!$A$2:$K$341, 3, 0),"Not on BI")</f>
        <v>2021-12-30</v>
      </c>
      <c r="E78" s="10" t="b" cm="1">
        <f t="array" ref="E78">IF(SUMPRODUCT((Data!$A$2:$A$1420="Electric")*(Data!$C$2:$C$1420=$A78)*(Data!$E$2:$E$1420&lt;&gt;""))&gt;0, TRUE, FALSE)</f>
        <v>1</v>
      </c>
      <c r="F78" s="10" t="b" cm="1">
        <f t="array" ref="F78">IF(SUMPRODUCT((Data!$A$2:$A$1420="Water &amp; Sewer")*(Data!$C$2:$C$1420=$A78)*(Data!$E$2:$E$1420&lt;&gt;""))&gt;0, TRUE, FALSE)</f>
        <v>1</v>
      </c>
      <c r="G78" s="10" t="b" cm="1">
        <f t="array" ref="G78">IF(SUMPRODUCT((Data!$A$2:$A$1420="Sanitation")*(Data!$C$2:$C$1420=$A78)*(Data!$E$2:$E$1420&lt;&gt;""))&gt;0, TRUE, FALSE)</f>
        <v>1</v>
      </c>
      <c r="H78" s="10" t="b" cm="1">
        <f t="array" ref="H78">IF(SUMPRODUCT((Data!$A$2:$A$1420="Interface")*(Data!$C$2:$C$1420=$A78)*(Data!$E$2:$E$1420&lt;&gt;"(Blank)"))&gt;0, TRUE, FALSE)</f>
        <v>1</v>
      </c>
      <c r="I78" s="10" t="str">
        <f t="shared" si="2"/>
        <v>Ready</v>
      </c>
      <c r="J78" s="98" t="str">
        <f t="shared" si="3"/>
        <v>FALSE</v>
      </c>
      <c r="K78" s="95" t="str">
        <f>IFERROR(VLOOKUP(A78,'Sheet1 (2)'!$A$2:$I$1048576, 9,0),"Not on BI")</f>
        <v>C00059</v>
      </c>
    </row>
    <row r="79" spans="1:11" ht="14.25" hidden="1" x14ac:dyDescent="0.2">
      <c r="A79" s="99" t="s">
        <v>100</v>
      </c>
      <c r="B79" s="10" t="str">
        <f>IFERROR(VLOOKUP(A79,'Sheet1 (2)'!$A$2:$K$3412,2,0),"Not on BI")</f>
        <v>Yes</v>
      </c>
      <c r="C79" s="10" t="s">
        <v>23</v>
      </c>
      <c r="D79" s="97" t="str">
        <f>IFERROR(VLOOKUP(A79,'Sheet1 (2)'!$A$2:$K$341, 3, 0),"Not on BI")</f>
        <v>2022-03-09</v>
      </c>
      <c r="E79" s="10" t="b" cm="1">
        <f t="array" ref="E79">IF(SUMPRODUCT((Data!$A$2:$A$1420="Electric")*(Data!$C$2:$C$1420=$A79)*(Data!$E$2:$E$1420&lt;&gt;""))&gt;0, TRUE, FALSE)</f>
        <v>1</v>
      </c>
      <c r="F79" s="10" t="b" cm="1">
        <f t="array" ref="F79">IF(SUMPRODUCT((Data!$A$2:$A$1420="Water &amp; Sewer")*(Data!$C$2:$C$1420=$A79)*(Data!$E$2:$E$1420&lt;&gt;""))&gt;0, TRUE, FALSE)</f>
        <v>1</v>
      </c>
      <c r="G79" s="10" t="b" cm="1">
        <f t="array" ref="G79">IF(SUMPRODUCT((Data!$A$2:$A$1420="Sanitation")*(Data!$C$2:$C$1420=$A79)*(Data!$E$2:$E$1420&lt;&gt;""))&gt;0, TRUE, FALSE)</f>
        <v>1</v>
      </c>
      <c r="H79" s="10" t="b" cm="1">
        <f t="array" ref="H79">IF(SUMPRODUCT((Data!$A$2:$A$1420="Interface")*(Data!$C$2:$C$1420=$A79)*(Data!$E$2:$E$1420&lt;&gt;"(Blank)"))&gt;0, TRUE, FALSE)</f>
        <v>1</v>
      </c>
      <c r="I79" s="10" t="str">
        <f t="shared" si="2"/>
        <v>Ready</v>
      </c>
      <c r="J79" s="98" t="str">
        <f t="shared" si="3"/>
        <v>FALSE</v>
      </c>
      <c r="K79" s="95" t="str">
        <f>IFERROR(VLOOKUP(A79,'Sheet1 (2)'!$A$2:$I$1048576, 9,0),"Not on BI")</f>
        <v>C00060</v>
      </c>
    </row>
    <row r="80" spans="1:11" ht="14.25" hidden="1" x14ac:dyDescent="0.2">
      <c r="A80" s="99" t="s">
        <v>101</v>
      </c>
      <c r="B80" s="10" t="str">
        <f>IFERROR(VLOOKUP(A80,'Sheet1 (2)'!$A$2:$K$3412,2,0),"Not on BI")</f>
        <v>Yes</v>
      </c>
      <c r="C80" s="10" t="s">
        <v>23</v>
      </c>
      <c r="D80" s="97" t="str">
        <f>IFERROR(VLOOKUP(A80,'Sheet1 (2)'!$A$2:$K$341, 3, 0),"Not on BI")</f>
        <v>2021-10-17</v>
      </c>
      <c r="E80" s="10" t="b" cm="1">
        <f t="array" ref="E80">IF(SUMPRODUCT((Data!$A$2:$A$1420="Electric")*(Data!$C$2:$C$1420=$A80)*(Data!$E$2:$E$1420&lt;&gt;""))&gt;0, TRUE, FALSE)</f>
        <v>1</v>
      </c>
      <c r="F80" s="10" t="b" cm="1">
        <f t="array" ref="F80">IF(SUMPRODUCT((Data!$A$2:$A$1420="Water &amp; Sewer")*(Data!$C$2:$C$1420=$A80)*(Data!$E$2:$E$1420&lt;&gt;""))&gt;0, TRUE, FALSE)</f>
        <v>1</v>
      </c>
      <c r="G80" s="10" t="b" cm="1">
        <f t="array" ref="G80">IF(SUMPRODUCT((Data!$A$2:$A$1420="Sanitation")*(Data!$C$2:$C$1420=$A80)*(Data!$E$2:$E$1420&lt;&gt;""))&gt;0, TRUE, FALSE)</f>
        <v>1</v>
      </c>
      <c r="H80" s="10" t="b" cm="1">
        <f t="array" ref="H80">IF(SUMPRODUCT((Data!$A$2:$A$1420="Interface")*(Data!$C$2:$C$1420=$A80)*(Data!$E$2:$E$1420&lt;&gt;"(Blank)"))&gt;0, TRUE, FALSE)</f>
        <v>1</v>
      </c>
      <c r="I80" s="10" t="str">
        <f t="shared" si="2"/>
        <v>Ready</v>
      </c>
      <c r="J80" s="98" t="str">
        <f t="shared" si="3"/>
        <v>FALSE</v>
      </c>
      <c r="K80" s="95" t="str">
        <f>IFERROR(VLOOKUP(A80,'Sheet1 (2)'!$A$2:$I$1048576, 9,0),"Not on BI")</f>
        <v>C00087</v>
      </c>
    </row>
    <row r="81" spans="1:11" ht="14.25" hidden="1" x14ac:dyDescent="0.2">
      <c r="A81" s="99" t="s">
        <v>102</v>
      </c>
      <c r="B81" s="10" t="str">
        <f>IFERROR(VLOOKUP(A81,'Sheet1 (2)'!$A$2:$K$3412,2,0),"Not on BI")</f>
        <v>Yes</v>
      </c>
      <c r="C81" s="10" t="s">
        <v>23</v>
      </c>
      <c r="D81" s="97" t="str">
        <f>IFERROR(VLOOKUP(A81,'Sheet1 (2)'!$A$2:$K$341, 3, 0),"Not on BI")</f>
        <v>2023-12-06</v>
      </c>
      <c r="E81" s="10" t="b" cm="1">
        <f t="array" ref="E81">IF(SUMPRODUCT((Data!$A$2:$A$1420="Electric")*(Data!$C$2:$C$1420=$A81)*(Data!$E$2:$E$1420&lt;&gt;""))&gt;0, TRUE, FALSE)</f>
        <v>1</v>
      </c>
      <c r="F81" s="10" t="b" cm="1">
        <f t="array" ref="F81">IF(SUMPRODUCT((Data!$A$2:$A$1420="Water &amp; Sewer")*(Data!$C$2:$C$1420=$A81)*(Data!$E$2:$E$1420&lt;&gt;""))&gt;0, TRUE, FALSE)</f>
        <v>1</v>
      </c>
      <c r="G81" s="10" t="b" cm="1">
        <f t="array" ref="G81">IF(SUMPRODUCT((Data!$A$2:$A$1420="Sanitation")*(Data!$C$2:$C$1420=$A81)*(Data!$E$2:$E$1420&lt;&gt;""))&gt;0, TRUE, FALSE)</f>
        <v>1</v>
      </c>
      <c r="H81" s="10" t="b" cm="1">
        <f t="array" ref="H81">IF(SUMPRODUCT((Data!$A$2:$A$1420="Interface")*(Data!$C$2:$C$1420=$A81)*(Data!$E$2:$E$1420&lt;&gt;"(Blank)"))&gt;0, TRUE, FALSE)</f>
        <v>1</v>
      </c>
      <c r="I81" s="10" t="str">
        <f t="shared" si="2"/>
        <v>Ready</v>
      </c>
      <c r="J81" s="98" t="str">
        <f t="shared" si="3"/>
        <v>FALSE</v>
      </c>
      <c r="K81" s="95" t="str">
        <f>IFERROR(VLOOKUP(A81,'Sheet1 (2)'!$A$2:$I$1048576, 9,0),"Not on BI")</f>
        <v>C00061</v>
      </c>
    </row>
    <row r="82" spans="1:11" ht="14.25" hidden="1" x14ac:dyDescent="0.2">
      <c r="A82" s="99" t="s">
        <v>103</v>
      </c>
      <c r="B82" s="10" t="str">
        <f>IFERROR(VLOOKUP(A82,'Sheet1 (2)'!$A$2:$K$3412,2,0),"Not on BI")</f>
        <v>Yes</v>
      </c>
      <c r="C82" s="10" t="s">
        <v>23</v>
      </c>
      <c r="D82" s="97" t="str">
        <f>IFERROR(VLOOKUP(A82,'Sheet1 (2)'!$A$2:$K$341, 3, 0),"Not on BI")</f>
        <v>2022-07-13</v>
      </c>
      <c r="E82" s="10" t="b" cm="1">
        <f t="array" ref="E82">IF(SUMPRODUCT((Data!$A$2:$A$1420="Electric")*(Data!$C$2:$C$1420=$A82)*(Data!$E$2:$E$1420&lt;&gt;""))&gt;0, TRUE, FALSE)</f>
        <v>1</v>
      </c>
      <c r="F82" s="10" t="b" cm="1">
        <f t="array" ref="F82">IF(SUMPRODUCT((Data!$A$2:$A$1420="Water &amp; Sewer")*(Data!$C$2:$C$1420=$A82)*(Data!$E$2:$E$1420&lt;&gt;""))&gt;0, TRUE, FALSE)</f>
        <v>1</v>
      </c>
      <c r="G82" s="10" t="b" cm="1">
        <f t="array" ref="G82">IF(SUMPRODUCT((Data!$A$2:$A$1420="Sanitation")*(Data!$C$2:$C$1420=$A82)*(Data!$E$2:$E$1420&lt;&gt;""))&gt;0, TRUE, FALSE)</f>
        <v>1</v>
      </c>
      <c r="H82" s="10" t="b" cm="1">
        <f t="array" ref="H82">IF(SUMPRODUCT((Data!$A$2:$A$1420="Interface")*(Data!$C$2:$C$1420=$A82)*(Data!$E$2:$E$1420&lt;&gt;"(Blank)"))&gt;0, TRUE, FALSE)</f>
        <v>1</v>
      </c>
      <c r="I82" s="10" t="str">
        <f t="shared" si="2"/>
        <v>Ready</v>
      </c>
      <c r="J82" s="98" t="str">
        <f t="shared" si="3"/>
        <v>FALSE</v>
      </c>
      <c r="K82" s="95" t="str">
        <f>IFERROR(VLOOKUP(A82,'Sheet1 (2)'!$A$2:$I$1048576, 9,0),"Not on BI")</f>
        <v>C00062</v>
      </c>
    </row>
    <row r="83" spans="1:11" ht="14.25" hidden="1" x14ac:dyDescent="0.2">
      <c r="A83" s="99" t="s">
        <v>104</v>
      </c>
      <c r="B83" s="10" t="str">
        <f>IFERROR(VLOOKUP(A83,'Sheet1 (2)'!$A$2:$K$3412,2,0),"Not on BI")</f>
        <v>Yes</v>
      </c>
      <c r="C83" s="10" t="s">
        <v>23</v>
      </c>
      <c r="D83" s="97" t="str">
        <f>IFERROR(VLOOKUP(A83,'Sheet1 (2)'!$A$2:$K$341, 3, 0),"Not on BI")</f>
        <v>2021-06-23</v>
      </c>
      <c r="E83" s="10" t="b" cm="1">
        <f t="array" ref="E83">IF(SUMPRODUCT((Data!$A$2:$A$1420="Electric")*(Data!$C$2:$C$1420=$A83)*(Data!$E$2:$E$1420&lt;&gt;""))&gt;0, TRUE, FALSE)</f>
        <v>1</v>
      </c>
      <c r="F83" s="10" t="b" cm="1">
        <f t="array" ref="F83">IF(SUMPRODUCT((Data!$A$2:$A$1420="Water &amp; Sewer")*(Data!$C$2:$C$1420=$A83)*(Data!$E$2:$E$1420&lt;&gt;""))&gt;0, TRUE, FALSE)</f>
        <v>1</v>
      </c>
      <c r="G83" s="10" t="b" cm="1">
        <f t="array" ref="G83">IF(SUMPRODUCT((Data!$A$2:$A$1420="Sanitation")*(Data!$C$2:$C$1420=$A83)*(Data!$E$2:$E$1420&lt;&gt;""))&gt;0, TRUE, FALSE)</f>
        <v>1</v>
      </c>
      <c r="H83" s="10" t="b" cm="1">
        <f t="array" ref="H83">IF(SUMPRODUCT((Data!$A$2:$A$1420="Interface")*(Data!$C$2:$C$1420=$A83)*(Data!$E$2:$E$1420&lt;&gt;"(Blank)"))&gt;0, TRUE, FALSE)</f>
        <v>1</v>
      </c>
      <c r="I83" s="10" t="str">
        <f t="shared" si="2"/>
        <v>Ready</v>
      </c>
      <c r="J83" s="98" t="str">
        <f t="shared" si="3"/>
        <v>FALSE</v>
      </c>
      <c r="K83" s="95" t="str">
        <f>IFERROR(VLOOKUP(A83,'Sheet1 (2)'!$A$2:$I$1048576, 9,0),"Not on BI")</f>
        <v>C00081</v>
      </c>
    </row>
    <row r="84" spans="1:11" ht="14.25" hidden="1" x14ac:dyDescent="0.2">
      <c r="A84" s="99" t="s">
        <v>105</v>
      </c>
      <c r="B84" s="10" t="str">
        <f>IFERROR(VLOOKUP(A84,'Sheet1 (2)'!$A$2:$K$3412,2,0),"Not on BI")</f>
        <v>Yes</v>
      </c>
      <c r="C84" s="10" t="s">
        <v>23</v>
      </c>
      <c r="D84" s="97" t="str">
        <f>IFERROR(VLOOKUP(A84,'Sheet1 (2)'!$A$2:$K$341, 3, 0),"Not on BI")</f>
        <v>2021-10-27</v>
      </c>
      <c r="E84" s="10" t="b" cm="1">
        <f t="array" ref="E84">IF(SUMPRODUCT((Data!$A$2:$A$1420="Electric")*(Data!$C$2:$C$1420=$A84)*(Data!$E$2:$E$1420&lt;&gt;""))&gt;0, TRUE, FALSE)</f>
        <v>1</v>
      </c>
      <c r="F84" s="10" t="b" cm="1">
        <f t="array" ref="F84">IF(SUMPRODUCT((Data!$A$2:$A$1420="Water &amp; Sewer")*(Data!$C$2:$C$1420=$A84)*(Data!$E$2:$E$1420&lt;&gt;""))&gt;0, TRUE, FALSE)</f>
        <v>1</v>
      </c>
      <c r="G84" s="10" t="b" cm="1">
        <f t="array" ref="G84">IF(SUMPRODUCT((Data!$A$2:$A$1420="Sanitation")*(Data!$C$2:$C$1420=$A84)*(Data!$E$2:$E$1420&lt;&gt;""))&gt;0, TRUE, FALSE)</f>
        <v>1</v>
      </c>
      <c r="H84" s="10" t="b" cm="1">
        <f t="array" ref="H84">IF(SUMPRODUCT((Data!$A$2:$A$1420="Interface")*(Data!$C$2:$C$1420=$A84)*(Data!$E$2:$E$1420&lt;&gt;"(Blank)"))&gt;0, TRUE, FALSE)</f>
        <v>1</v>
      </c>
      <c r="I84" s="10" t="str">
        <f t="shared" si="2"/>
        <v>Ready</v>
      </c>
      <c r="J84" s="98" t="str">
        <f t="shared" si="3"/>
        <v>FALSE</v>
      </c>
      <c r="K84" s="95" t="str">
        <f>IFERROR(VLOOKUP(A84,'Sheet1 (2)'!$A$2:$I$1048576, 9,0),"Not on BI")</f>
        <v>C00088</v>
      </c>
    </row>
    <row r="85" spans="1:11" ht="14.25" hidden="1" x14ac:dyDescent="0.2">
      <c r="A85" s="99" t="s">
        <v>106</v>
      </c>
      <c r="B85" s="10" t="str">
        <f>IFERROR(VLOOKUP(A85,'Sheet1 (2)'!$A$2:$K$3412,2,0),"Not on BI")</f>
        <v>Yes</v>
      </c>
      <c r="C85" s="10" t="s">
        <v>23</v>
      </c>
      <c r="D85" s="97" t="str">
        <f>IFERROR(VLOOKUP(A85,'Sheet1 (2)'!$A$2:$K$341, 3, 0),"Not on BI")</f>
        <v>2021-12-15</v>
      </c>
      <c r="E85" s="10" t="b" cm="1">
        <f t="array" ref="E85">IF(SUMPRODUCT((Data!$A$2:$A$1420="Electric")*(Data!$C$2:$C$1420=$A85)*(Data!$E$2:$E$1420&lt;&gt;""))&gt;0, TRUE, FALSE)</f>
        <v>1</v>
      </c>
      <c r="F85" s="10" t="b" cm="1">
        <f t="array" ref="F85">IF(SUMPRODUCT((Data!$A$2:$A$1420="Water &amp; Sewer")*(Data!$C$2:$C$1420=$A85)*(Data!$E$2:$E$1420&lt;&gt;""))&gt;0, TRUE, FALSE)</f>
        <v>1</v>
      </c>
      <c r="G85" s="10" t="b" cm="1">
        <f t="array" ref="G85">IF(SUMPRODUCT((Data!$A$2:$A$1420="Sanitation")*(Data!$C$2:$C$1420=$A85)*(Data!$E$2:$E$1420&lt;&gt;""))&gt;0, TRUE, FALSE)</f>
        <v>1</v>
      </c>
      <c r="H85" s="10" t="b" cm="1">
        <f t="array" ref="H85">IF(SUMPRODUCT((Data!$A$2:$A$1420="Interface")*(Data!$C$2:$C$1420=$A85)*(Data!$E$2:$E$1420&lt;&gt;"(Blank)"))&gt;0, TRUE, FALSE)</f>
        <v>1</v>
      </c>
      <c r="I85" s="10" t="str">
        <f t="shared" si="2"/>
        <v>Ready</v>
      </c>
      <c r="J85" s="98" t="str">
        <f t="shared" si="3"/>
        <v>FALSE</v>
      </c>
      <c r="K85" s="95" t="str">
        <f>IFERROR(VLOOKUP(A85,'Sheet1 (2)'!$A$2:$I$1048576, 9,0),"Not on BI")</f>
        <v>C00089</v>
      </c>
    </row>
    <row r="86" spans="1:11" ht="14.25" hidden="1" x14ac:dyDescent="0.2">
      <c r="A86" s="99" t="s">
        <v>107</v>
      </c>
      <c r="B86" s="10" t="str">
        <f>IFERROR(VLOOKUP(A86,'Sheet1 (2)'!$A$2:$K$3412,2,0),"Not on BI")</f>
        <v>Yes</v>
      </c>
      <c r="C86" s="10" t="s">
        <v>23</v>
      </c>
      <c r="D86" s="97" t="str">
        <f>IFERROR(VLOOKUP(A86,'Sheet1 (2)'!$A$2:$K$341, 3, 0),"Not on BI")</f>
        <v>2021-12-30</v>
      </c>
      <c r="E86" s="10" t="b" cm="1">
        <f t="array" ref="E86">IF(SUMPRODUCT((Data!$A$2:$A$1420="Electric")*(Data!$C$2:$C$1420=$A86)*(Data!$E$2:$E$1420&lt;&gt;""))&gt;0, TRUE, FALSE)</f>
        <v>1</v>
      </c>
      <c r="F86" s="10" t="b" cm="1">
        <f t="array" ref="F86">IF(SUMPRODUCT((Data!$A$2:$A$1420="Water &amp; Sewer")*(Data!$C$2:$C$1420=$A86)*(Data!$E$2:$E$1420&lt;&gt;""))&gt;0, TRUE, FALSE)</f>
        <v>1</v>
      </c>
      <c r="G86" s="10" t="b" cm="1">
        <f t="array" ref="G86">IF(SUMPRODUCT((Data!$A$2:$A$1420="Sanitation")*(Data!$C$2:$C$1420=$A86)*(Data!$E$2:$E$1420&lt;&gt;""))&gt;0, TRUE, FALSE)</f>
        <v>1</v>
      </c>
      <c r="H86" s="10" t="b" cm="1">
        <f t="array" ref="H86">IF(SUMPRODUCT((Data!$A$2:$A$1420="Interface")*(Data!$C$2:$C$1420=$A86)*(Data!$E$2:$E$1420&lt;&gt;"(Blank)"))&gt;0, TRUE, FALSE)</f>
        <v>1</v>
      </c>
      <c r="I86" s="10" t="str">
        <f t="shared" si="2"/>
        <v>Ready</v>
      </c>
      <c r="J86" s="98" t="str">
        <f t="shared" si="3"/>
        <v>FALSE</v>
      </c>
      <c r="K86" s="95" t="str">
        <f>IFERROR(VLOOKUP(A86,'Sheet1 (2)'!$A$2:$I$1048576, 9,0),"Not on BI")</f>
        <v>C00092</v>
      </c>
    </row>
    <row r="87" spans="1:11" ht="14.25" hidden="1" x14ac:dyDescent="0.2">
      <c r="A87" s="99" t="s">
        <v>108</v>
      </c>
      <c r="B87" s="10" t="str">
        <f>IFERROR(VLOOKUP(A87,'Sheet1 (2)'!$A$2:$K$3412,2,0),"Not on BI")</f>
        <v>Yes</v>
      </c>
      <c r="C87" s="10" t="s">
        <v>23</v>
      </c>
      <c r="D87" s="97" t="str">
        <f>IFERROR(VLOOKUP(A87,'Sheet1 (2)'!$A$2:$K$341, 3, 0),"Not on BI")</f>
        <v>2022-01-12</v>
      </c>
      <c r="E87" s="10" t="b" cm="1">
        <f t="array" ref="E87">IF(SUMPRODUCT((Data!$A$2:$A$1420="Electric")*(Data!$C$2:$C$1420=$A87)*(Data!$E$2:$E$1420&lt;&gt;""))&gt;0, TRUE, FALSE)</f>
        <v>1</v>
      </c>
      <c r="F87" s="10" t="b" cm="1">
        <f t="array" ref="F87">IF(SUMPRODUCT((Data!$A$2:$A$1420="Water &amp; Sewer")*(Data!$C$2:$C$1420=$A87)*(Data!$E$2:$E$1420&lt;&gt;""))&gt;0, TRUE, FALSE)</f>
        <v>1</v>
      </c>
      <c r="G87" s="10" t="b" cm="1">
        <f t="array" ref="G87">IF(SUMPRODUCT((Data!$A$2:$A$1420="Sanitation")*(Data!$C$2:$C$1420=$A87)*(Data!$E$2:$E$1420&lt;&gt;""))&gt;0, TRUE, FALSE)</f>
        <v>1</v>
      </c>
      <c r="H87" s="10" t="b" cm="1">
        <f t="array" ref="H87">IF(SUMPRODUCT((Data!$A$2:$A$1420="Interface")*(Data!$C$2:$C$1420=$A87)*(Data!$E$2:$E$1420&lt;&gt;"(Blank)"))&gt;0, TRUE, FALSE)</f>
        <v>1</v>
      </c>
      <c r="I87" s="10" t="str">
        <f t="shared" si="2"/>
        <v>Ready</v>
      </c>
      <c r="J87" s="98" t="str">
        <f t="shared" si="3"/>
        <v>FALSE</v>
      </c>
      <c r="K87" s="95" t="str">
        <f>IFERROR(VLOOKUP(A87,'Sheet1 (2)'!$A$2:$I$1048576, 9,0),"Not on BI")</f>
        <v>C00091</v>
      </c>
    </row>
    <row r="88" spans="1:11" ht="14.25" hidden="1" x14ac:dyDescent="0.2">
      <c r="A88" s="99" t="s">
        <v>109</v>
      </c>
      <c r="B88" s="10" t="str">
        <f>IFERROR(VLOOKUP(A88,'Sheet1 (2)'!$A$2:$K$3412,2,0),"Not on BI")</f>
        <v>Yes</v>
      </c>
      <c r="C88" s="10" t="s">
        <v>23</v>
      </c>
      <c r="D88" s="97" t="str">
        <f>IFERROR(VLOOKUP(A88,'Sheet1 (2)'!$A$2:$K$341, 3, 0),"Not on BI")</f>
        <v>2022-09-28</v>
      </c>
      <c r="E88" s="10" t="b" cm="1">
        <f t="array" ref="E88">IF(SUMPRODUCT((Data!$A$2:$A$1420="Electric")*(Data!$C$2:$C$1420=$A88)*(Data!$E$2:$E$1420&lt;&gt;""))&gt;0, TRUE, FALSE)</f>
        <v>1</v>
      </c>
      <c r="F88" s="10" t="b" cm="1">
        <f t="array" ref="F88">IF(SUMPRODUCT((Data!$A$2:$A$1420="Water &amp; Sewer")*(Data!$C$2:$C$1420=$A88)*(Data!$E$2:$E$1420&lt;&gt;""))&gt;0, TRUE, FALSE)</f>
        <v>1</v>
      </c>
      <c r="G88" s="10" t="b" cm="1">
        <f t="array" ref="G88">IF(SUMPRODUCT((Data!$A$2:$A$1420="Sanitation")*(Data!$C$2:$C$1420=$A88)*(Data!$E$2:$E$1420&lt;&gt;""))&gt;0, TRUE, FALSE)</f>
        <v>1</v>
      </c>
      <c r="H88" s="10" t="b" cm="1">
        <f t="array" ref="H88">IF(SUMPRODUCT((Data!$A$2:$A$1420="Interface")*(Data!$C$2:$C$1420=$A88)*(Data!$E$2:$E$1420&lt;&gt;"(Blank)"))&gt;0, TRUE, FALSE)</f>
        <v>1</v>
      </c>
      <c r="I88" s="10" t="str">
        <f t="shared" si="2"/>
        <v>Ready</v>
      </c>
      <c r="J88" s="98" t="str">
        <f t="shared" si="3"/>
        <v>FALSE</v>
      </c>
      <c r="K88" s="95" t="str">
        <f>IFERROR(VLOOKUP(A88,'Sheet1 (2)'!$A$2:$I$1048576, 9,0),"Not on BI")</f>
        <v>C00100</v>
      </c>
    </row>
    <row r="89" spans="1:11" ht="14.25" hidden="1" x14ac:dyDescent="0.2">
      <c r="A89" s="99" t="s">
        <v>110</v>
      </c>
      <c r="B89" s="10" t="str">
        <f>IFERROR(VLOOKUP(A89,'Sheet1 (2)'!$A$2:$K$3412,2,0),"Not on BI")</f>
        <v>Yes</v>
      </c>
      <c r="C89" s="10" t="s">
        <v>23</v>
      </c>
      <c r="D89" s="97" t="str">
        <f>IFERROR(VLOOKUP(A89,'Sheet1 (2)'!$A$2:$K$341, 3, 0),"Not on BI")</f>
        <v>2022-08-24</v>
      </c>
      <c r="E89" s="10" t="b" cm="1">
        <f t="array" ref="E89">IF(SUMPRODUCT((Data!$A$2:$A$1420="Electric")*(Data!$C$2:$C$1420=$A89)*(Data!$E$2:$E$1420&lt;&gt;""))&gt;0, TRUE, FALSE)</f>
        <v>1</v>
      </c>
      <c r="F89" s="10" t="b" cm="1">
        <f t="array" ref="F89">IF(SUMPRODUCT((Data!$A$2:$A$1420="Water &amp; Sewer")*(Data!$C$2:$C$1420=$A89)*(Data!$E$2:$E$1420&lt;&gt;""))&gt;0, TRUE, FALSE)</f>
        <v>1</v>
      </c>
      <c r="G89" s="10" t="b" cm="1">
        <f t="array" ref="G89">IF(SUMPRODUCT((Data!$A$2:$A$1420="Sanitation")*(Data!$C$2:$C$1420=$A89)*(Data!$E$2:$E$1420&lt;&gt;""))&gt;0, TRUE, FALSE)</f>
        <v>1</v>
      </c>
      <c r="H89" s="10" t="b" cm="1">
        <f t="array" ref="H89">IF(SUMPRODUCT((Data!$A$2:$A$1420="Interface")*(Data!$C$2:$C$1420=$A89)*(Data!$E$2:$E$1420&lt;&gt;"(Blank)"))&gt;0, TRUE, FALSE)</f>
        <v>1</v>
      </c>
      <c r="I89" s="10" t="str">
        <f t="shared" si="2"/>
        <v>Ready</v>
      </c>
      <c r="J89" s="98" t="str">
        <f t="shared" si="3"/>
        <v>FALSE</v>
      </c>
      <c r="K89" s="95" t="str">
        <f>IFERROR(VLOOKUP(A89,'Sheet1 (2)'!$A$2:$I$1048576, 9,0),"Not on BI")</f>
        <v>C00093</v>
      </c>
    </row>
    <row r="90" spans="1:11" ht="14.25" hidden="1" x14ac:dyDescent="0.2">
      <c r="A90" s="99" t="s">
        <v>111</v>
      </c>
      <c r="B90" s="10" t="str">
        <f>IFERROR(VLOOKUP(A90,'Sheet1 (2)'!$A$2:$K$3412,2,0),"Not on BI")</f>
        <v>Yes</v>
      </c>
      <c r="C90" s="10" t="s">
        <v>23</v>
      </c>
      <c r="D90" s="97" t="str">
        <f>IFERROR(VLOOKUP(A90,'Sheet1 (2)'!$A$2:$K$341, 3, 0),"Not on BI")</f>
        <v>2022-03-02</v>
      </c>
      <c r="E90" s="10" t="b" cm="1">
        <f t="array" ref="E90">IF(SUMPRODUCT((Data!$A$2:$A$1420="Electric")*(Data!$C$2:$C$1420=$A90)*(Data!$E$2:$E$1420&lt;&gt;""))&gt;0, TRUE, FALSE)</f>
        <v>1</v>
      </c>
      <c r="F90" s="10" t="b" cm="1">
        <f t="array" ref="F90">IF(SUMPRODUCT((Data!$A$2:$A$1420="Water &amp; Sewer")*(Data!$C$2:$C$1420=$A90)*(Data!$E$2:$E$1420&lt;&gt;""))&gt;0, TRUE, FALSE)</f>
        <v>1</v>
      </c>
      <c r="G90" s="10" t="b" cm="1">
        <f t="array" ref="G90">IF(SUMPRODUCT((Data!$A$2:$A$1420="Sanitation")*(Data!$C$2:$C$1420=$A90)*(Data!$E$2:$E$1420&lt;&gt;""))&gt;0, TRUE, FALSE)</f>
        <v>1</v>
      </c>
      <c r="H90" s="10" t="b" cm="1">
        <f t="array" ref="H90">IF(SUMPRODUCT((Data!$A$2:$A$1420="Interface")*(Data!$C$2:$C$1420=$A90)*(Data!$E$2:$E$1420&lt;&gt;"(Blank)"))&gt;0, TRUE, FALSE)</f>
        <v>1</v>
      </c>
      <c r="I90" s="10" t="str">
        <f t="shared" si="2"/>
        <v>Ready</v>
      </c>
      <c r="J90" s="98" t="str">
        <f t="shared" si="3"/>
        <v>FALSE</v>
      </c>
      <c r="K90" s="95" t="str">
        <f>IFERROR(VLOOKUP(A90,'Sheet1 (2)'!$A$2:$I$1048576, 9,0),"Not on BI")</f>
        <v>C00097</v>
      </c>
    </row>
    <row r="91" spans="1:11" ht="14.25" hidden="1" x14ac:dyDescent="0.2">
      <c r="A91" s="99" t="s">
        <v>112</v>
      </c>
      <c r="B91" s="10" t="str">
        <f>IFERROR(VLOOKUP(A91,'Sheet1 (2)'!$A$2:$K$3412,2,0),"Not on BI")</f>
        <v>Yes</v>
      </c>
      <c r="C91" s="10" t="s">
        <v>23</v>
      </c>
      <c r="D91" s="97" t="str">
        <f>IFERROR(VLOOKUP(A91,'Sheet1 (2)'!$A$2:$K$341, 3, 0),"Not on BI")</f>
        <v>2022-06-29</v>
      </c>
      <c r="E91" s="10" t="b" cm="1">
        <f t="array" ref="E91">IF(SUMPRODUCT((Data!$A$2:$A$1420="Electric")*(Data!$C$2:$C$1420=$A91)*(Data!$E$2:$E$1420&lt;&gt;""))&gt;0, TRUE, FALSE)</f>
        <v>1</v>
      </c>
      <c r="F91" s="10" t="b" cm="1">
        <f t="array" ref="F91">IF(SUMPRODUCT((Data!$A$2:$A$1420="Water &amp; Sewer")*(Data!$C$2:$C$1420=$A91)*(Data!$E$2:$E$1420&lt;&gt;""))&gt;0, TRUE, FALSE)</f>
        <v>1</v>
      </c>
      <c r="G91" s="10" t="b" cm="1">
        <f t="array" ref="G91">IF(SUMPRODUCT((Data!$A$2:$A$1420="Sanitation")*(Data!$C$2:$C$1420=$A91)*(Data!$E$2:$E$1420&lt;&gt;""))&gt;0, TRUE, FALSE)</f>
        <v>1</v>
      </c>
      <c r="H91" s="10" t="b" cm="1">
        <f t="array" ref="H91">IF(SUMPRODUCT((Data!$A$2:$A$1420="Interface")*(Data!$C$2:$C$1420=$A91)*(Data!$E$2:$E$1420&lt;&gt;"(Blank)"))&gt;0, TRUE, FALSE)</f>
        <v>1</v>
      </c>
      <c r="I91" s="10" t="str">
        <f t="shared" si="2"/>
        <v>Ready</v>
      </c>
      <c r="J91" s="98" t="str">
        <f t="shared" si="3"/>
        <v>FALSE</v>
      </c>
      <c r="K91" s="95" t="str">
        <f>IFERROR(VLOOKUP(A91,'Sheet1 (2)'!$A$2:$I$1048576, 9,0),"Not on BI")</f>
        <v>C00094</v>
      </c>
    </row>
    <row r="92" spans="1:11" ht="14.25" hidden="1" x14ac:dyDescent="0.2">
      <c r="A92" s="99" t="s">
        <v>113</v>
      </c>
      <c r="B92" s="10" t="str">
        <f>IFERROR(VLOOKUP(A92,'Sheet1 (2)'!$A$2:$K$3412,2,0),"Not on BI")</f>
        <v>Yes</v>
      </c>
      <c r="C92" s="10" t="s">
        <v>23</v>
      </c>
      <c r="D92" s="97" t="str">
        <f>IFERROR(VLOOKUP(A92,'Sheet1 (2)'!$A$2:$K$341, 3, 0),"Not on BI")</f>
        <v>2022-03-23</v>
      </c>
      <c r="E92" s="10" t="b" cm="1">
        <f t="array" ref="E92">IF(SUMPRODUCT((Data!$A$2:$A$1420="Electric")*(Data!$C$2:$C$1420=$A92)*(Data!$E$2:$E$1420&lt;&gt;""))&gt;0, TRUE, FALSE)</f>
        <v>1</v>
      </c>
      <c r="F92" s="10" t="b" cm="1">
        <f t="array" ref="F92">IF(SUMPRODUCT((Data!$A$2:$A$1420="Water &amp; Sewer")*(Data!$C$2:$C$1420=$A92)*(Data!$E$2:$E$1420&lt;&gt;""))&gt;0, TRUE, FALSE)</f>
        <v>1</v>
      </c>
      <c r="G92" s="10" t="b" cm="1">
        <f t="array" ref="G92">IF(SUMPRODUCT((Data!$A$2:$A$1420="Sanitation")*(Data!$C$2:$C$1420=$A92)*(Data!$E$2:$E$1420&lt;&gt;""))&gt;0, TRUE, FALSE)</f>
        <v>1</v>
      </c>
      <c r="H92" s="10" t="b" cm="1">
        <f t="array" ref="H92">IF(SUMPRODUCT((Data!$A$2:$A$1420="Interface")*(Data!$C$2:$C$1420=$A92)*(Data!$E$2:$E$1420&lt;&gt;"(Blank)"))&gt;0, TRUE, FALSE)</f>
        <v>1</v>
      </c>
      <c r="I92" s="10" t="str">
        <f t="shared" si="2"/>
        <v>Ready</v>
      </c>
      <c r="J92" s="98" t="str">
        <f t="shared" si="3"/>
        <v>FALSE</v>
      </c>
      <c r="K92" s="95" t="str">
        <f>IFERROR(VLOOKUP(A92,'Sheet1 (2)'!$A$2:$I$1048576, 9,0),"Not on BI")</f>
        <v>C00102</v>
      </c>
    </row>
    <row r="93" spans="1:11" ht="14.25" hidden="1" x14ac:dyDescent="0.2">
      <c r="A93" s="99" t="s">
        <v>114</v>
      </c>
      <c r="B93" s="10" t="str">
        <f>IFERROR(VLOOKUP(A93,'Sheet1 (2)'!$A$2:$K$3412,2,0),"Not on BI")</f>
        <v>Yes</v>
      </c>
      <c r="C93" s="10" t="s">
        <v>23</v>
      </c>
      <c r="D93" s="97" t="str">
        <f>IFERROR(VLOOKUP(A93,'Sheet1 (2)'!$A$2:$K$341, 3, 0),"Not on BI")</f>
        <v>2022-05-11</v>
      </c>
      <c r="E93" s="10" t="b" cm="1">
        <f t="array" ref="E93">IF(SUMPRODUCT((Data!$A$2:$A$1420="Electric")*(Data!$C$2:$C$1420=$A93)*(Data!$E$2:$E$1420&lt;&gt;""))&gt;0, TRUE, FALSE)</f>
        <v>1</v>
      </c>
      <c r="F93" s="10" t="b" cm="1">
        <f t="array" ref="F93">IF(SUMPRODUCT((Data!$A$2:$A$1420="Water &amp; Sewer")*(Data!$C$2:$C$1420=$A93)*(Data!$E$2:$E$1420&lt;&gt;""))&gt;0, TRUE, FALSE)</f>
        <v>1</v>
      </c>
      <c r="G93" s="10" t="b" cm="1">
        <f t="array" ref="G93">IF(SUMPRODUCT((Data!$A$2:$A$1420="Sanitation")*(Data!$C$2:$C$1420=$A93)*(Data!$E$2:$E$1420&lt;&gt;""))&gt;0, TRUE, FALSE)</f>
        <v>1</v>
      </c>
      <c r="H93" s="10" t="b" cm="1">
        <f t="array" ref="H93">IF(SUMPRODUCT((Data!$A$2:$A$1420="Interface")*(Data!$C$2:$C$1420=$A93)*(Data!$E$2:$E$1420&lt;&gt;"(Blank)"))&gt;0, TRUE, FALSE)</f>
        <v>1</v>
      </c>
      <c r="I93" s="10" t="str">
        <f t="shared" si="2"/>
        <v>Ready</v>
      </c>
      <c r="J93" s="98" t="str">
        <f t="shared" si="3"/>
        <v>FALSE</v>
      </c>
      <c r="K93" s="95" t="str">
        <f>IFERROR(VLOOKUP(A93,'Sheet1 (2)'!$A$2:$I$1048576, 9,0),"Not on BI")</f>
        <v>C00095</v>
      </c>
    </row>
    <row r="94" spans="1:11" ht="14.25" hidden="1" x14ac:dyDescent="0.2">
      <c r="A94" s="99" t="s">
        <v>115</v>
      </c>
      <c r="B94" s="10" t="str">
        <f>IFERROR(VLOOKUP(A94,'Sheet1 (2)'!$A$2:$K$3412,2,0),"Not on BI")</f>
        <v>Yes</v>
      </c>
      <c r="C94" s="10" t="s">
        <v>23</v>
      </c>
      <c r="D94" s="97" t="str">
        <f>IFERROR(VLOOKUP(A94,'Sheet1 (2)'!$A$2:$K$341, 3, 0),"Not on BI")</f>
        <v>2022-04-18</v>
      </c>
      <c r="E94" s="10" t="b" cm="1">
        <f t="array" ref="E94">IF(SUMPRODUCT((Data!$A$2:$A$1420="Electric")*(Data!$C$2:$C$1420=$A94)*(Data!$E$2:$E$1420&lt;&gt;""))&gt;0, TRUE, FALSE)</f>
        <v>1</v>
      </c>
      <c r="F94" s="10" t="b" cm="1">
        <f t="array" ref="F94">IF(SUMPRODUCT((Data!$A$2:$A$1420="Water &amp; Sewer")*(Data!$C$2:$C$1420=$A94)*(Data!$E$2:$E$1420&lt;&gt;""))&gt;0, TRUE, FALSE)</f>
        <v>1</v>
      </c>
      <c r="G94" s="10" t="b" cm="1">
        <f t="array" ref="G94">IF(SUMPRODUCT((Data!$A$2:$A$1420="Sanitation")*(Data!$C$2:$C$1420=$A94)*(Data!$E$2:$E$1420&lt;&gt;""))&gt;0, TRUE, FALSE)</f>
        <v>1</v>
      </c>
      <c r="H94" s="10" t="b" cm="1">
        <f t="array" ref="H94">IF(SUMPRODUCT((Data!$A$2:$A$1420="Interface")*(Data!$C$2:$C$1420=$A94)*(Data!$E$2:$E$1420&lt;&gt;"(Blank)"))&gt;0, TRUE, FALSE)</f>
        <v>1</v>
      </c>
      <c r="I94" s="10" t="str">
        <f t="shared" si="2"/>
        <v>Ready</v>
      </c>
      <c r="J94" s="98" t="str">
        <f t="shared" si="3"/>
        <v>FALSE</v>
      </c>
      <c r="K94" s="95" t="str">
        <f>IFERROR(VLOOKUP(A94,'Sheet1 (2)'!$A$2:$I$1048576, 9,0),"Not on BI")</f>
        <v>C00090</v>
      </c>
    </row>
    <row r="95" spans="1:11" ht="14.25" hidden="1" x14ac:dyDescent="0.2">
      <c r="A95" s="99" t="s">
        <v>116</v>
      </c>
      <c r="B95" s="10" t="str">
        <f>IFERROR(VLOOKUP(A95,'Sheet1 (2)'!$A$2:$K$3412,2,0),"Not on BI")</f>
        <v>Yes</v>
      </c>
      <c r="C95" s="10" t="s">
        <v>23</v>
      </c>
      <c r="D95" s="97" t="str">
        <f>IFERROR(VLOOKUP(A95,'Sheet1 (2)'!$A$2:$K$341, 3, 0),"Not on BI")</f>
        <v>2021-12-09</v>
      </c>
      <c r="E95" s="10" t="b" cm="1">
        <f t="array" ref="E95">IF(SUMPRODUCT((Data!$A$2:$A$1420="Electric")*(Data!$C$2:$C$1420=$A95)*(Data!$E$2:$E$1420&lt;&gt;""))&gt;0, TRUE, FALSE)</f>
        <v>1</v>
      </c>
      <c r="F95" s="10" t="b" cm="1">
        <f t="array" ref="F95">IF(SUMPRODUCT((Data!$A$2:$A$1420="Water &amp; Sewer")*(Data!$C$2:$C$1420=$A95)*(Data!$E$2:$E$1420&lt;&gt;""))&gt;0, TRUE, FALSE)</f>
        <v>1</v>
      </c>
      <c r="G95" s="10" t="b" cm="1">
        <f t="array" ref="G95">IF(SUMPRODUCT((Data!$A$2:$A$1420="Sanitation")*(Data!$C$2:$C$1420=$A95)*(Data!$E$2:$E$1420&lt;&gt;""))&gt;0, TRUE, FALSE)</f>
        <v>1</v>
      </c>
      <c r="H95" s="10" t="b" cm="1">
        <f t="array" ref="H95">IF(SUMPRODUCT((Data!$A$2:$A$1420="Interface")*(Data!$C$2:$C$1420=$A95)*(Data!$E$2:$E$1420&lt;&gt;"(Blank)"))&gt;0, TRUE, FALSE)</f>
        <v>1</v>
      </c>
      <c r="I95" s="10" t="str">
        <f t="shared" si="2"/>
        <v>Ready</v>
      </c>
      <c r="J95" s="98" t="str">
        <f t="shared" si="3"/>
        <v>FALSE</v>
      </c>
      <c r="K95" s="95" t="str">
        <f>IFERROR(VLOOKUP(A95,'Sheet1 (2)'!$A$2:$I$1048576, 9,0),"Not on BI")</f>
        <v>E094</v>
      </c>
    </row>
    <row r="96" spans="1:11" ht="14.25" hidden="1" x14ac:dyDescent="0.2">
      <c r="A96" s="99" t="s">
        <v>117</v>
      </c>
      <c r="B96" s="10" t="str">
        <f>IFERROR(VLOOKUP(A96,'Sheet1 (2)'!$A$2:$K$3412,2,0),"Not on BI")</f>
        <v>Yes</v>
      </c>
      <c r="C96" s="10" t="s">
        <v>23</v>
      </c>
      <c r="D96" s="97" t="str">
        <f>IFERROR(VLOOKUP(A96,'Sheet1 (2)'!$A$2:$K$341, 3, 0),"Not on BI")</f>
        <v>2021-12-09</v>
      </c>
      <c r="E96" s="10" t="b" cm="1">
        <f t="array" ref="E96">IF(SUMPRODUCT((Data!$A$2:$A$1420="Electric")*(Data!$C$2:$C$1420=$A96)*(Data!$E$2:$E$1420&lt;&gt;""))&gt;0, TRUE, FALSE)</f>
        <v>1</v>
      </c>
      <c r="F96" s="10" t="b" cm="1">
        <f t="array" ref="F96">IF(SUMPRODUCT((Data!$A$2:$A$1420="Water &amp; Sewer")*(Data!$C$2:$C$1420=$A96)*(Data!$E$2:$E$1420&lt;&gt;""))&gt;0, TRUE, FALSE)</f>
        <v>1</v>
      </c>
      <c r="G96" s="10" t="b" cm="1">
        <f t="array" ref="G96">IF(SUMPRODUCT((Data!$A$2:$A$1420="Sanitation")*(Data!$C$2:$C$1420=$A96)*(Data!$E$2:$E$1420&lt;&gt;""))&gt;0, TRUE, FALSE)</f>
        <v>1</v>
      </c>
      <c r="H96" s="10" t="b" cm="1">
        <f t="array" ref="H96">IF(SUMPRODUCT((Data!$A$2:$A$1420="Interface")*(Data!$C$2:$C$1420=$A96)*(Data!$E$2:$E$1420&lt;&gt;"(Blank)"))&gt;0, TRUE, FALSE)</f>
        <v>1</v>
      </c>
      <c r="I96" s="10" t="str">
        <f t="shared" si="2"/>
        <v>Ready</v>
      </c>
      <c r="J96" s="98" t="str">
        <f t="shared" si="3"/>
        <v>FALSE</v>
      </c>
      <c r="K96" s="95" t="str">
        <f>IFERROR(VLOOKUP(A96,'Sheet1 (2)'!$A$2:$I$1048576, 9,0),"Not on BI")</f>
        <v>E095</v>
      </c>
    </row>
    <row r="97" spans="1:11" ht="14.25" hidden="1" x14ac:dyDescent="0.2">
      <c r="A97" s="99" t="s">
        <v>118</v>
      </c>
      <c r="B97" s="10" t="str">
        <f>IFERROR(VLOOKUP(A97,'Sheet1 (2)'!$A$2:$K$3412,2,0),"Not on BI")</f>
        <v>Yes</v>
      </c>
      <c r="C97" s="10" t="s">
        <v>23</v>
      </c>
      <c r="D97" s="97" t="str">
        <f>IFERROR(VLOOKUP(A97,'Sheet1 (2)'!$A$2:$K$341, 3, 0),"Not on BI")</f>
        <v>2021-12-09</v>
      </c>
      <c r="E97" s="10" t="b" cm="1">
        <f t="array" ref="E97">IF(SUMPRODUCT((Data!$A$2:$A$1420="Electric")*(Data!$C$2:$C$1420=$A97)*(Data!$E$2:$E$1420&lt;&gt;""))&gt;0, TRUE, FALSE)</f>
        <v>1</v>
      </c>
      <c r="F97" s="10" t="b" cm="1">
        <f t="array" ref="F97">IF(SUMPRODUCT((Data!$A$2:$A$1420="Water &amp; Sewer")*(Data!$C$2:$C$1420=$A97)*(Data!$E$2:$E$1420&lt;&gt;""))&gt;0, TRUE, FALSE)</f>
        <v>1</v>
      </c>
      <c r="G97" s="10" t="b" cm="1">
        <f t="array" ref="G97">IF(SUMPRODUCT((Data!$A$2:$A$1420="Sanitation")*(Data!$C$2:$C$1420=$A97)*(Data!$E$2:$E$1420&lt;&gt;""))&gt;0, TRUE, FALSE)</f>
        <v>1</v>
      </c>
      <c r="H97" s="10" t="b" cm="1">
        <f t="array" ref="H97">IF(SUMPRODUCT((Data!$A$2:$A$1420="Interface")*(Data!$C$2:$C$1420=$A97)*(Data!$E$2:$E$1420&lt;&gt;"(Blank)"))&gt;0, TRUE, FALSE)</f>
        <v>1</v>
      </c>
      <c r="I97" s="10" t="str">
        <f t="shared" si="2"/>
        <v>Ready</v>
      </c>
      <c r="J97" s="98" t="str">
        <f t="shared" si="3"/>
        <v>FALSE</v>
      </c>
      <c r="K97" s="95" t="str">
        <f>IFERROR(VLOOKUP(A97,'Sheet1 (2)'!$A$2:$I$1048576, 9,0),"Not on BI")</f>
        <v>E096</v>
      </c>
    </row>
    <row r="98" spans="1:11" ht="14.25" hidden="1" x14ac:dyDescent="0.2">
      <c r="A98" s="99" t="s">
        <v>119</v>
      </c>
      <c r="B98" s="10" t="str">
        <f>IFERROR(VLOOKUP(A98,'Sheet1 (2)'!$A$2:$K$3412,2,0),"Not on BI")</f>
        <v>Yes</v>
      </c>
      <c r="C98" s="10" t="s">
        <v>23</v>
      </c>
      <c r="D98" s="97" t="str">
        <f>IFERROR(VLOOKUP(A98,'Sheet1 (2)'!$A$2:$K$341, 3, 0),"Not on BI")</f>
        <v>2021-12-09</v>
      </c>
      <c r="E98" s="10" t="b" cm="1">
        <f t="array" ref="E98">IF(SUMPRODUCT((Data!$A$2:$A$1420="Electric")*(Data!$C$2:$C$1420=$A98)*(Data!$E$2:$E$1420&lt;&gt;""))&gt;0, TRUE, FALSE)</f>
        <v>1</v>
      </c>
      <c r="F98" s="10" t="b" cm="1">
        <f t="array" ref="F98">IF(SUMPRODUCT((Data!$A$2:$A$1420="Water &amp; Sewer")*(Data!$C$2:$C$1420=$A98)*(Data!$E$2:$E$1420&lt;&gt;""))&gt;0, TRUE, FALSE)</f>
        <v>1</v>
      </c>
      <c r="G98" s="10" t="b" cm="1">
        <f t="array" ref="G98">IF(SUMPRODUCT((Data!$A$2:$A$1420="Sanitation")*(Data!$C$2:$C$1420=$A98)*(Data!$E$2:$E$1420&lt;&gt;""))&gt;0, TRUE, FALSE)</f>
        <v>1</v>
      </c>
      <c r="H98" s="10" t="b" cm="1">
        <f t="array" ref="H98">IF(SUMPRODUCT((Data!$A$2:$A$1420="Interface")*(Data!$C$2:$C$1420=$A98)*(Data!$E$2:$E$1420&lt;&gt;"(Blank)"))&gt;0, TRUE, FALSE)</f>
        <v>1</v>
      </c>
      <c r="I98" s="10" t="str">
        <f t="shared" si="2"/>
        <v>Ready</v>
      </c>
      <c r="J98" s="98" t="str">
        <f t="shared" si="3"/>
        <v>FALSE</v>
      </c>
      <c r="K98" s="95" t="str">
        <f>IFERROR(VLOOKUP(A98,'Sheet1 (2)'!$A$2:$I$1048576, 9,0),"Not on BI")</f>
        <v>E097</v>
      </c>
    </row>
    <row r="99" spans="1:11" ht="14.25" hidden="1" x14ac:dyDescent="0.2">
      <c r="A99" s="99" t="s">
        <v>120</v>
      </c>
      <c r="B99" s="10" t="str">
        <f>IFERROR(VLOOKUP(A99,'Sheet1 (2)'!$A$2:$K$3412,2,0),"Not on BI")</f>
        <v>Yes</v>
      </c>
      <c r="C99" s="10" t="s">
        <v>23</v>
      </c>
      <c r="D99" s="97" t="str">
        <f>IFERROR(VLOOKUP(A99,'Sheet1 (2)'!$A$2:$K$341, 3, 0),"Not on BI")</f>
        <v>2021-12-09</v>
      </c>
      <c r="E99" s="10" t="b" cm="1">
        <f t="array" ref="E99">IF(SUMPRODUCT((Data!$A$2:$A$1420="Electric")*(Data!$C$2:$C$1420=$A99)*(Data!$E$2:$E$1420&lt;&gt;""))&gt;0, TRUE, FALSE)</f>
        <v>1</v>
      </c>
      <c r="F99" s="10" t="b" cm="1">
        <f t="array" ref="F99">IF(SUMPRODUCT((Data!$A$2:$A$1420="Water &amp; Sewer")*(Data!$C$2:$C$1420=$A99)*(Data!$E$2:$E$1420&lt;&gt;""))&gt;0, TRUE, FALSE)</f>
        <v>1</v>
      </c>
      <c r="G99" s="10" t="b" cm="1">
        <f t="array" ref="G99">IF(SUMPRODUCT((Data!$A$2:$A$1420="Sanitation")*(Data!$C$2:$C$1420=$A99)*(Data!$E$2:$E$1420&lt;&gt;""))&gt;0, TRUE, FALSE)</f>
        <v>1</v>
      </c>
      <c r="H99" s="10" t="b" cm="1">
        <f t="array" ref="H99">IF(SUMPRODUCT((Data!$A$2:$A$1420="Interface")*(Data!$C$2:$C$1420=$A99)*(Data!$E$2:$E$1420&lt;&gt;"(Blank)"))&gt;0, TRUE, FALSE)</f>
        <v>1</v>
      </c>
      <c r="I99" s="10" t="str">
        <f t="shared" si="2"/>
        <v>Ready</v>
      </c>
      <c r="J99" s="98" t="str">
        <f t="shared" si="3"/>
        <v>FALSE</v>
      </c>
      <c r="K99" s="95" t="str">
        <f>IFERROR(VLOOKUP(A99,'Sheet1 (2)'!$A$2:$I$1048576, 9,0),"Not on BI")</f>
        <v>E098</v>
      </c>
    </row>
    <row r="100" spans="1:11" ht="14.25" hidden="1" x14ac:dyDescent="0.2">
      <c r="A100" s="99" t="s">
        <v>121</v>
      </c>
      <c r="B100" s="10" t="str">
        <f>IFERROR(VLOOKUP(A100,'Sheet1 (2)'!$A$2:$K$3412,2,0),"Not on BI")</f>
        <v>Yes</v>
      </c>
      <c r="C100" s="10" t="s">
        <v>23</v>
      </c>
      <c r="D100" s="97" t="str">
        <f>IFERROR(VLOOKUP(A100,'Sheet1 (2)'!$A$2:$K$341, 3, 0),"Not on BI")</f>
        <v>2021-12-09</v>
      </c>
      <c r="E100" s="10" t="b" cm="1">
        <f t="array" ref="E100">IF(SUMPRODUCT((Data!$A$2:$A$1420="Electric")*(Data!$C$2:$C$1420=$A100)*(Data!$E$2:$E$1420&lt;&gt;""))&gt;0, TRUE, FALSE)</f>
        <v>1</v>
      </c>
      <c r="F100" s="10" t="b" cm="1">
        <f t="array" ref="F100">IF(SUMPRODUCT((Data!$A$2:$A$1420="Water &amp; Sewer")*(Data!$C$2:$C$1420=$A100)*(Data!$E$2:$E$1420&lt;&gt;""))&gt;0, TRUE, FALSE)</f>
        <v>1</v>
      </c>
      <c r="G100" s="10" t="b" cm="1">
        <f t="array" ref="G100">IF(SUMPRODUCT((Data!$A$2:$A$1420="Sanitation")*(Data!$C$2:$C$1420=$A100)*(Data!$E$2:$E$1420&lt;&gt;""))&gt;0, TRUE, FALSE)</f>
        <v>1</v>
      </c>
      <c r="H100" s="10" t="b" cm="1">
        <f t="array" ref="H100">IF(SUMPRODUCT((Data!$A$2:$A$1420="Interface")*(Data!$C$2:$C$1420=$A100)*(Data!$E$2:$E$1420&lt;&gt;"(Blank)"))&gt;0, TRUE, FALSE)</f>
        <v>1</v>
      </c>
      <c r="I100" s="10" t="str">
        <f t="shared" si="2"/>
        <v>Ready</v>
      </c>
      <c r="J100" s="98" t="str">
        <f t="shared" si="3"/>
        <v>FALSE</v>
      </c>
      <c r="K100" s="95" t="str">
        <f>IFERROR(VLOOKUP(A100,'Sheet1 (2)'!$A$2:$I$1048576, 9,0),"Not on BI")</f>
        <v>E099</v>
      </c>
    </row>
    <row r="101" spans="1:11" ht="14.25" hidden="1" x14ac:dyDescent="0.2">
      <c r="A101" s="99" t="s">
        <v>122</v>
      </c>
      <c r="B101" s="10" t="str">
        <f>IFERROR(VLOOKUP(A101,'Sheet1 (2)'!$A$2:$K$3412,2,0),"Not on BI")</f>
        <v>Yes</v>
      </c>
      <c r="C101" s="10" t="s">
        <v>23</v>
      </c>
      <c r="D101" s="97" t="str">
        <f>IFERROR(VLOOKUP(A101,'Sheet1 (2)'!$A$2:$K$341, 3, 0),"Not on BI")</f>
        <v>2021-12-09</v>
      </c>
      <c r="E101" s="10" t="b" cm="1">
        <f t="array" ref="E101">IF(SUMPRODUCT((Data!$A$2:$A$1420="Electric")*(Data!$C$2:$C$1420=$A101)*(Data!$E$2:$E$1420&lt;&gt;""))&gt;0, TRUE, FALSE)</f>
        <v>1</v>
      </c>
      <c r="F101" s="10" t="b" cm="1">
        <f t="array" ref="F101">IF(SUMPRODUCT((Data!$A$2:$A$1420="Water &amp; Sewer")*(Data!$C$2:$C$1420=$A101)*(Data!$E$2:$E$1420&lt;&gt;""))&gt;0, TRUE, FALSE)</f>
        <v>1</v>
      </c>
      <c r="G101" s="10" t="b" cm="1">
        <f t="array" ref="G101">IF(SUMPRODUCT((Data!$A$2:$A$1420="Sanitation")*(Data!$C$2:$C$1420=$A101)*(Data!$E$2:$E$1420&lt;&gt;""))&gt;0, TRUE, FALSE)</f>
        <v>1</v>
      </c>
      <c r="H101" s="10" t="b" cm="1">
        <f t="array" ref="H101">IF(SUMPRODUCT((Data!$A$2:$A$1420="Interface")*(Data!$C$2:$C$1420=$A101)*(Data!$E$2:$E$1420&lt;&gt;"(Blank)"))&gt;0, TRUE, FALSE)</f>
        <v>1</v>
      </c>
      <c r="I101" s="10" t="str">
        <f t="shared" si="2"/>
        <v>Ready</v>
      </c>
      <c r="J101" s="98" t="str">
        <f t="shared" si="3"/>
        <v>FALSE</v>
      </c>
      <c r="K101" s="95" t="str">
        <f>IFERROR(VLOOKUP(A101,'Sheet1 (2)'!$A$2:$I$1048576, 9,0),"Not on BI")</f>
        <v>E100</v>
      </c>
    </row>
    <row r="102" spans="1:11" ht="14.25" hidden="1" x14ac:dyDescent="0.2">
      <c r="A102" s="99" t="s">
        <v>123</v>
      </c>
      <c r="B102" s="10" t="str">
        <f>IFERROR(VLOOKUP(A102,'Sheet1 (2)'!$A$2:$K$3412,2,0),"Not on BI")</f>
        <v>Yes</v>
      </c>
      <c r="C102" s="10" t="s">
        <v>124</v>
      </c>
      <c r="D102" s="97" t="str">
        <f>IFERROR(VLOOKUP(A102,'Sheet1 (2)'!$A$2:$K$341, 3, 0),"Not on BI")</f>
        <v>2021-12-09</v>
      </c>
      <c r="E102" s="10" t="b" cm="1">
        <f t="array" ref="E102">IF(SUMPRODUCT((Data!$A$2:$A$1420="Electric")*(Data!$C$2:$C$1420=$A102)*(Data!$E$2:$E$1420&lt;&gt;""))&gt;0, TRUE, FALSE)</f>
        <v>1</v>
      </c>
      <c r="F102" s="10" t="b" cm="1">
        <f t="array" ref="F102">IF(SUMPRODUCT((Data!$A$2:$A$1420="Water &amp; Sewer")*(Data!$C$2:$C$1420=$A102)*(Data!$E$2:$E$1420&lt;&gt;""))&gt;0, TRUE, FALSE)</f>
        <v>1</v>
      </c>
      <c r="G102" s="10" t="b" cm="1">
        <f t="array" ref="G102">IF(SUMPRODUCT((Data!$A$2:$A$1420="Sanitation")*(Data!$C$2:$C$1420=$A102)*(Data!$E$2:$E$1420&lt;&gt;""))&gt;0, TRUE, FALSE)</f>
        <v>1</v>
      </c>
      <c r="H102" s="10" t="b" cm="1">
        <f t="array" ref="H102">IF(SUMPRODUCT((Data!$A$2:$A$1420="Interface")*(Data!$C$2:$C$1420=$A102)*(Data!$E$2:$E$1420&lt;&gt;"(Blank)"))&gt;0, TRUE, FALSE)</f>
        <v>1</v>
      </c>
      <c r="I102" s="10" t="str">
        <f t="shared" ref="I102:I165" si="4">IF(AND(E102, F102, G102, H102), "Ready", "Missing")</f>
        <v>Ready</v>
      </c>
      <c r="J102" s="98" t="str">
        <f>IF(AND(E102=FALSE, F102=FALSE, G102=FALSE, H102=FALSE), "Everything",
IF(E102=FALSE, "Electric ", "") &amp; IF(F102=FALSE, "Water &amp; Sewer ", "") &amp; IF(G102=FALSE, "Sanitation ", "") &amp; IF(H102=FALSE, "Interface", ""))</f>
        <v/>
      </c>
      <c r="K102" s="95" t="str">
        <f>IFERROR(VLOOKUP(A102,'Sheet1 (2)'!$A$2:$I$1048576, 9,0),"Not on BI")</f>
        <v>C00422</v>
      </c>
    </row>
    <row r="103" spans="1:11" ht="14.25" hidden="1" x14ac:dyDescent="0.2">
      <c r="A103" s="99" t="s">
        <v>125</v>
      </c>
      <c r="B103" s="10" t="str">
        <f>IFERROR(VLOOKUP(A103,'Sheet1 (2)'!$A$2:$K$3412,2,0),"Not on BI")</f>
        <v>Yes</v>
      </c>
      <c r="C103" s="10" t="s">
        <v>23</v>
      </c>
      <c r="D103" s="97" t="str">
        <f>IFERROR(VLOOKUP(A103,'Sheet1 (2)'!$A$2:$K$341, 3, 0),"Not on BI")</f>
        <v>2021-12-09</v>
      </c>
      <c r="E103" s="10" t="b" cm="1">
        <f t="array" ref="E103">IF(SUMPRODUCT((Data!$A$2:$A$1420="Electric")*(Data!$C$2:$C$1420=$A103)*(Data!$E$2:$E$1420&lt;&gt;""))&gt;0, TRUE, FALSE)</f>
        <v>1</v>
      </c>
      <c r="F103" s="10" t="b" cm="1">
        <f t="array" ref="F103">IF(SUMPRODUCT((Data!$A$2:$A$1420="Water &amp; Sewer")*(Data!$C$2:$C$1420=$A103)*(Data!$E$2:$E$1420&lt;&gt;""))&gt;0, TRUE, FALSE)</f>
        <v>1</v>
      </c>
      <c r="G103" s="10" t="b" cm="1">
        <f t="array" ref="G103">IF(SUMPRODUCT((Data!$A$2:$A$1420="Sanitation")*(Data!$C$2:$C$1420=$A103)*(Data!$E$2:$E$1420&lt;&gt;""))&gt;0, TRUE, FALSE)</f>
        <v>1</v>
      </c>
      <c r="H103" s="10" t="b" cm="1">
        <f t="array" ref="H103">IF(SUMPRODUCT((Data!$A$2:$A$1420="Interface")*(Data!$C$2:$C$1420=$A103)*(Data!$E$2:$E$1420&lt;&gt;"(Blank)"))&gt;0, TRUE, FALSE)</f>
        <v>1</v>
      </c>
      <c r="I103" s="10" t="str">
        <f t="shared" si="4"/>
        <v>Ready</v>
      </c>
      <c r="J103" s="98" t="str">
        <f t="shared" ref="J103:J134" si="5">IF(E103=FALSE, "Electric", "") &amp; IF(F103=FALSE, IF(E103=FALSE, ",", "") &amp; "Water &amp; Sewer") &amp; IF(G103=FALSE, IF(OR(E103=FALSE, F103=FALSE), ",", "") &amp; "Sanitation", "") &amp; IF(H103=FALSE, IF(OR(E103=FALSE, F103=FALSE, G103=FALSE), ",", "") &amp; "Interface", "")</f>
        <v>FALSE</v>
      </c>
      <c r="K103" s="95" t="str">
        <f>IFERROR(VLOOKUP(A103,'Sheet1 (2)'!$A$2:$I$1048576, 9,0),"Not on BI")</f>
        <v>E102</v>
      </c>
    </row>
    <row r="104" spans="1:11" ht="14.25" hidden="1" x14ac:dyDescent="0.2">
      <c r="A104" s="99" t="s">
        <v>126</v>
      </c>
      <c r="B104" s="10" t="str">
        <f>IFERROR(VLOOKUP(A104,'Sheet1 (2)'!$A$2:$K$3412,2,0),"Not on BI")</f>
        <v>Yes</v>
      </c>
      <c r="C104" s="10" t="s">
        <v>23</v>
      </c>
      <c r="D104" s="97" t="str">
        <f>IFERROR(VLOOKUP(A104,'Sheet1 (2)'!$A$2:$K$341, 3, 0),"Not on BI")</f>
        <v>2021-12-09</v>
      </c>
      <c r="E104" s="10" t="b" cm="1">
        <f t="array" ref="E104">IF(SUMPRODUCT((Data!$A$2:$A$1420="Electric")*(Data!$C$2:$C$1420=$A104)*(Data!$E$2:$E$1420&lt;&gt;""))&gt;0, TRUE, FALSE)</f>
        <v>1</v>
      </c>
      <c r="F104" s="10" t="b" cm="1">
        <f t="array" ref="F104">IF(SUMPRODUCT((Data!$A$2:$A$1420="Water &amp; Sewer")*(Data!$C$2:$C$1420=$A104)*(Data!$E$2:$E$1420&lt;&gt;""))&gt;0, TRUE, FALSE)</f>
        <v>1</v>
      </c>
      <c r="G104" s="10" t="b" cm="1">
        <f t="array" ref="G104">IF(SUMPRODUCT((Data!$A$2:$A$1420="Sanitation")*(Data!$C$2:$C$1420=$A104)*(Data!$E$2:$E$1420&lt;&gt;""))&gt;0, TRUE, FALSE)</f>
        <v>1</v>
      </c>
      <c r="H104" s="10" t="b" cm="1">
        <f t="array" ref="H104">IF(SUMPRODUCT((Data!$A$2:$A$1420="Interface")*(Data!$C$2:$C$1420=$A104)*(Data!$E$2:$E$1420&lt;&gt;"(Blank)"))&gt;0, TRUE, FALSE)</f>
        <v>1</v>
      </c>
      <c r="I104" s="10" t="str">
        <f t="shared" si="4"/>
        <v>Ready</v>
      </c>
      <c r="J104" s="98" t="str">
        <f t="shared" si="5"/>
        <v>FALSE</v>
      </c>
      <c r="K104" s="95" t="str">
        <f>IFERROR(VLOOKUP(A104,'Sheet1 (2)'!$A$2:$I$1048576, 9,0),"Not on BI")</f>
        <v>E103</v>
      </c>
    </row>
    <row r="105" spans="1:11" ht="14.25" hidden="1" x14ac:dyDescent="0.2">
      <c r="A105" s="99" t="s">
        <v>127</v>
      </c>
      <c r="B105" s="10" t="str">
        <f>IFERROR(VLOOKUP(A105,'Sheet1 (2)'!$A$2:$K$3412,2,0),"Not on BI")</f>
        <v>Yes</v>
      </c>
      <c r="C105" s="10" t="s">
        <v>23</v>
      </c>
      <c r="D105" s="97" t="str">
        <f>IFERROR(VLOOKUP(A105,'Sheet1 (2)'!$A$2:$K$341, 3, 0),"Not on BI")</f>
        <v>2022-05-18</v>
      </c>
      <c r="E105" s="10" t="b" cm="1">
        <f t="array" ref="E105">IF(SUMPRODUCT((Data!$A$2:$A$1420="Electric")*(Data!$C$2:$C$1420=$A105)*(Data!$E$2:$E$1420&lt;&gt;""))&gt;0, TRUE, FALSE)</f>
        <v>1</v>
      </c>
      <c r="F105" s="10" t="b" cm="1">
        <f t="array" ref="F105">IF(SUMPRODUCT((Data!$A$2:$A$1420="Water &amp; Sewer")*(Data!$C$2:$C$1420=$A105)*(Data!$E$2:$E$1420&lt;&gt;""))&gt;0, TRUE, FALSE)</f>
        <v>1</v>
      </c>
      <c r="G105" s="10" t="b" cm="1">
        <f t="array" ref="G105">IF(SUMPRODUCT((Data!$A$2:$A$1420="Sanitation")*(Data!$C$2:$C$1420=$A105)*(Data!$E$2:$E$1420&lt;&gt;""))&gt;0, TRUE, FALSE)</f>
        <v>1</v>
      </c>
      <c r="H105" s="10" t="b" cm="1">
        <f t="array" ref="H105">IF(SUMPRODUCT((Data!$A$2:$A$1420="Interface")*(Data!$C$2:$C$1420=$A105)*(Data!$E$2:$E$1420&lt;&gt;"(Blank)"))&gt;0, TRUE, FALSE)</f>
        <v>1</v>
      </c>
      <c r="I105" s="10" t="str">
        <f t="shared" si="4"/>
        <v>Ready</v>
      </c>
      <c r="J105" s="98" t="str">
        <f t="shared" si="5"/>
        <v>FALSE</v>
      </c>
      <c r="K105" s="95" t="str">
        <f>IFERROR(VLOOKUP(A105,'Sheet1 (2)'!$A$2:$I$1048576, 9,0),"Not on BI")</f>
        <v>C00082</v>
      </c>
    </row>
    <row r="106" spans="1:11" ht="14.25" hidden="1" x14ac:dyDescent="0.2">
      <c r="A106" s="99" t="s">
        <v>128</v>
      </c>
      <c r="B106" s="10" t="str">
        <f>IFERROR(VLOOKUP(A106,'Sheet1 (2)'!$A$2:$K$3412,2,0),"Not on BI")</f>
        <v>Yes</v>
      </c>
      <c r="C106" s="10" t="s">
        <v>23</v>
      </c>
      <c r="D106" s="97" t="str">
        <f>IFERROR(VLOOKUP(A106,'Sheet1 (2)'!$A$2:$K$341, 3, 0),"Not on BI")</f>
        <v>2022-03-09</v>
      </c>
      <c r="E106" s="10" t="b" cm="1">
        <f t="array" ref="E106">IF(SUMPRODUCT((Data!$A$2:$A$1420="Electric")*(Data!$C$2:$C$1420=$A106)*(Data!$E$2:$E$1420&lt;&gt;""))&gt;0, TRUE, FALSE)</f>
        <v>1</v>
      </c>
      <c r="F106" s="10" t="b" cm="1">
        <f t="array" ref="F106">IF(SUMPRODUCT((Data!$A$2:$A$1420="Water &amp; Sewer")*(Data!$C$2:$C$1420=$A106)*(Data!$E$2:$E$1420&lt;&gt;""))&gt;0, TRUE, FALSE)</f>
        <v>1</v>
      </c>
      <c r="G106" s="10" t="b" cm="1">
        <f t="array" ref="G106">IF(SUMPRODUCT((Data!$A$2:$A$1420="Sanitation")*(Data!$C$2:$C$1420=$A106)*(Data!$E$2:$E$1420&lt;&gt;""))&gt;0, TRUE, FALSE)</f>
        <v>1</v>
      </c>
      <c r="H106" s="10" t="b" cm="1">
        <f t="array" ref="H106">IF(SUMPRODUCT((Data!$A$2:$A$1420="Interface")*(Data!$C$2:$C$1420=$A106)*(Data!$E$2:$E$1420&lt;&gt;"(Blank)"))&gt;0, TRUE, FALSE)</f>
        <v>1</v>
      </c>
      <c r="I106" s="10" t="str">
        <f t="shared" si="4"/>
        <v>Ready</v>
      </c>
      <c r="J106" s="98" t="str">
        <f t="shared" si="5"/>
        <v>FALSE</v>
      </c>
      <c r="K106" s="95" t="str">
        <f>IFERROR(VLOOKUP(A106,'Sheet1 (2)'!$A$2:$I$1048576, 9,0),"Not on BI")</f>
        <v>C00083</v>
      </c>
    </row>
    <row r="107" spans="1:11" ht="14.25" hidden="1" x14ac:dyDescent="0.2">
      <c r="A107" s="99" t="s">
        <v>129</v>
      </c>
      <c r="B107" s="10" t="str">
        <f>IFERROR(VLOOKUP(A107,'Sheet1 (2)'!$A$2:$K$3412,2,0),"Not on BI")</f>
        <v>Yes</v>
      </c>
      <c r="C107" s="10" t="s">
        <v>23</v>
      </c>
      <c r="D107" s="97" t="str">
        <f>IFERROR(VLOOKUP(A107,'Sheet1 (2)'!$A$2:$K$341, 3, 0),"Not on BI")</f>
        <v>2022-03-02</v>
      </c>
      <c r="E107" s="10" t="b" cm="1">
        <f t="array" ref="E107">IF(SUMPRODUCT((Data!$A$2:$A$1420="Electric")*(Data!$C$2:$C$1420=$A107)*(Data!$E$2:$E$1420&lt;&gt;""))&gt;0, TRUE, FALSE)</f>
        <v>1</v>
      </c>
      <c r="F107" s="10" t="b" cm="1">
        <f t="array" ref="F107">IF(SUMPRODUCT((Data!$A$2:$A$1420="Water &amp; Sewer")*(Data!$C$2:$C$1420=$A107)*(Data!$E$2:$E$1420&lt;&gt;""))&gt;0, TRUE, FALSE)</f>
        <v>1</v>
      </c>
      <c r="G107" s="10" t="b" cm="1">
        <f t="array" ref="G107">IF(SUMPRODUCT((Data!$A$2:$A$1420="Sanitation")*(Data!$C$2:$C$1420=$A107)*(Data!$E$2:$E$1420&lt;&gt;""))&gt;0, TRUE, FALSE)</f>
        <v>1</v>
      </c>
      <c r="H107" s="10" t="b" cm="1">
        <f t="array" ref="H107">IF(SUMPRODUCT((Data!$A$2:$A$1420="Interface")*(Data!$C$2:$C$1420=$A107)*(Data!$E$2:$E$1420&lt;&gt;"(Blank)"))&gt;0, TRUE, FALSE)</f>
        <v>1</v>
      </c>
      <c r="I107" s="10" t="str">
        <f t="shared" si="4"/>
        <v>Ready</v>
      </c>
      <c r="J107" s="98" t="str">
        <f t="shared" si="5"/>
        <v>FALSE</v>
      </c>
      <c r="K107" s="95" t="str">
        <f>IFERROR(VLOOKUP(A107,'Sheet1 (2)'!$A$2:$I$1048576, 9,0),"Not on BI")</f>
        <v>C00086</v>
      </c>
    </row>
    <row r="108" spans="1:11" ht="14.25" hidden="1" x14ac:dyDescent="0.2">
      <c r="A108" s="99" t="s">
        <v>130</v>
      </c>
      <c r="B108" s="10" t="str">
        <f>IFERROR(VLOOKUP(A108,'Sheet1 (2)'!$A$2:$K$3412,2,0),"Not on BI")</f>
        <v>Yes</v>
      </c>
      <c r="C108" s="10" t="s">
        <v>23</v>
      </c>
      <c r="D108" s="97" t="str">
        <f>IFERROR(VLOOKUP(A108,'Sheet1 (2)'!$A$2:$K$341, 3, 0),"Not on BI")</f>
        <v>2022-03-02</v>
      </c>
      <c r="E108" s="10" t="b" cm="1">
        <f t="array" ref="E108">IF(SUMPRODUCT((Data!$A$2:$A$1420="Electric")*(Data!$C$2:$C$1420=$A108)*(Data!$E$2:$E$1420&lt;&gt;""))&gt;0, TRUE, FALSE)</f>
        <v>1</v>
      </c>
      <c r="F108" s="10" t="b" cm="1">
        <f t="array" ref="F108">IF(SUMPRODUCT((Data!$A$2:$A$1420="Water &amp; Sewer")*(Data!$C$2:$C$1420=$A108)*(Data!$E$2:$E$1420&lt;&gt;""))&gt;0, TRUE, FALSE)</f>
        <v>1</v>
      </c>
      <c r="G108" s="10" t="b" cm="1">
        <f t="array" ref="G108">IF(SUMPRODUCT((Data!$A$2:$A$1420="Sanitation")*(Data!$C$2:$C$1420=$A108)*(Data!$E$2:$E$1420&lt;&gt;""))&gt;0, TRUE, FALSE)</f>
        <v>1</v>
      </c>
      <c r="H108" s="10" t="b" cm="1">
        <f t="array" ref="H108">IF(SUMPRODUCT((Data!$A$2:$A$1420="Interface")*(Data!$C$2:$C$1420=$A108)*(Data!$E$2:$E$1420&lt;&gt;"(Blank)"))&gt;0, TRUE, FALSE)</f>
        <v>1</v>
      </c>
      <c r="I108" s="10" t="str">
        <f t="shared" si="4"/>
        <v>Ready</v>
      </c>
      <c r="J108" s="98" t="str">
        <f t="shared" si="5"/>
        <v>FALSE</v>
      </c>
      <c r="K108" s="95" t="str">
        <f>IFERROR(VLOOKUP(A108,'Sheet1 (2)'!$A$2:$I$1048576, 9,0),"Not on BI")</f>
        <v>C00101</v>
      </c>
    </row>
    <row r="109" spans="1:11" ht="14.25" hidden="1" x14ac:dyDescent="0.2">
      <c r="A109" s="99" t="s">
        <v>131</v>
      </c>
      <c r="B109" s="10" t="str">
        <f>IFERROR(VLOOKUP(A109,'Sheet1 (2)'!$A$2:$K$3412,2,0),"Not on BI")</f>
        <v>Yes</v>
      </c>
      <c r="C109" s="10" t="s">
        <v>23</v>
      </c>
      <c r="D109" s="97" t="str">
        <f>IFERROR(VLOOKUP(A109,'Sheet1 (2)'!$A$2:$K$341, 3, 0),"Not on BI")</f>
        <v>2022-06-29</v>
      </c>
      <c r="E109" s="10" t="b" cm="1">
        <f t="array" ref="E109">IF(SUMPRODUCT((Data!$A$2:$A$1420="Electric")*(Data!$C$2:$C$1420=$A109)*(Data!$E$2:$E$1420&lt;&gt;""))&gt;0, TRUE, FALSE)</f>
        <v>1</v>
      </c>
      <c r="F109" s="10" t="b" cm="1">
        <f t="array" ref="F109">IF(SUMPRODUCT((Data!$A$2:$A$1420="Water &amp; Sewer")*(Data!$C$2:$C$1420=$A109)*(Data!$E$2:$E$1420&lt;&gt;""))&gt;0, TRUE, FALSE)</f>
        <v>1</v>
      </c>
      <c r="G109" s="10" t="b" cm="1">
        <f t="array" ref="G109">IF(SUMPRODUCT((Data!$A$2:$A$1420="Sanitation")*(Data!$C$2:$C$1420=$A109)*(Data!$E$2:$E$1420&lt;&gt;""))&gt;0, TRUE, FALSE)</f>
        <v>1</v>
      </c>
      <c r="H109" s="10" t="b" cm="1">
        <f t="array" ref="H109">IF(SUMPRODUCT((Data!$A$2:$A$1420="Interface")*(Data!$C$2:$C$1420=$A109)*(Data!$E$2:$E$1420&lt;&gt;"(Blank)"))&gt;0, TRUE, FALSE)</f>
        <v>1</v>
      </c>
      <c r="I109" s="10" t="str">
        <f t="shared" si="4"/>
        <v>Ready</v>
      </c>
      <c r="J109" s="98" t="str">
        <f t="shared" si="5"/>
        <v>FALSE</v>
      </c>
      <c r="K109" s="95" t="str">
        <f>IFERROR(VLOOKUP(A109,'Sheet1 (2)'!$A$2:$I$1048576, 9,0),"Not on BI")</f>
        <v>C00103</v>
      </c>
    </row>
    <row r="110" spans="1:11" ht="14.25" hidden="1" x14ac:dyDescent="0.2">
      <c r="A110" s="99" t="s">
        <v>132</v>
      </c>
      <c r="B110" s="10" t="str">
        <f>IFERROR(VLOOKUP(A110,'Sheet1 (2)'!$A$2:$K$3412,2,0),"Not on BI")</f>
        <v>Yes</v>
      </c>
      <c r="C110" s="10" t="s">
        <v>23</v>
      </c>
      <c r="D110" s="97" t="str">
        <f>IFERROR(VLOOKUP(A110,'Sheet1 (2)'!$A$2:$K$341, 3, 0),"Not on BI")</f>
        <v>2022-04-06</v>
      </c>
      <c r="E110" s="10" t="b" cm="1">
        <f t="array" ref="E110">IF(SUMPRODUCT((Data!$A$2:$A$1420="Electric")*(Data!$C$2:$C$1420=$A110)*(Data!$E$2:$E$1420&lt;&gt;""))&gt;0, TRUE, FALSE)</f>
        <v>1</v>
      </c>
      <c r="F110" s="10" t="b" cm="1">
        <f t="array" ref="F110">IF(SUMPRODUCT((Data!$A$2:$A$1420="Water &amp; Sewer")*(Data!$C$2:$C$1420=$A110)*(Data!$E$2:$E$1420&lt;&gt;""))&gt;0, TRUE, FALSE)</f>
        <v>1</v>
      </c>
      <c r="G110" s="10" t="b" cm="1">
        <f t="array" ref="G110">IF(SUMPRODUCT((Data!$A$2:$A$1420="Sanitation")*(Data!$C$2:$C$1420=$A110)*(Data!$E$2:$E$1420&lt;&gt;""))&gt;0, TRUE, FALSE)</f>
        <v>1</v>
      </c>
      <c r="H110" s="10" t="b" cm="1">
        <f t="array" ref="H110">IF(SUMPRODUCT((Data!$A$2:$A$1420="Interface")*(Data!$C$2:$C$1420=$A110)*(Data!$E$2:$E$1420&lt;&gt;"(Blank)"))&gt;0, TRUE, FALSE)</f>
        <v>1</v>
      </c>
      <c r="I110" s="10" t="str">
        <f t="shared" si="4"/>
        <v>Ready</v>
      </c>
      <c r="J110" s="98" t="str">
        <f t="shared" si="5"/>
        <v>FALSE</v>
      </c>
      <c r="K110" s="95" t="str">
        <f>IFERROR(VLOOKUP(A110,'Sheet1 (2)'!$A$2:$I$1048576, 9,0),"Not on BI")</f>
        <v>C00320</v>
      </c>
    </row>
    <row r="111" spans="1:11" ht="14.25" hidden="1" x14ac:dyDescent="0.2">
      <c r="A111" s="99" t="s">
        <v>133</v>
      </c>
      <c r="B111" s="10" t="str">
        <f>IFERROR(VLOOKUP(A111,'Sheet1 (2)'!$A$2:$K$3412,2,0),"Not on BI")</f>
        <v>Yes</v>
      </c>
      <c r="C111" s="10" t="s">
        <v>23</v>
      </c>
      <c r="D111" s="97" t="str">
        <f>IFERROR(VLOOKUP(A111,'Sheet1 (2)'!$A$2:$K$341, 3, 0),"Not on BI")</f>
        <v>2022-06-08</v>
      </c>
      <c r="E111" s="10" t="b" cm="1">
        <f t="array" ref="E111">IF(SUMPRODUCT((Data!$A$2:$A$1420="Electric")*(Data!$C$2:$C$1420=$A111)*(Data!$E$2:$E$1420&lt;&gt;""))&gt;0, TRUE, FALSE)</f>
        <v>1</v>
      </c>
      <c r="F111" s="10" t="b" cm="1">
        <f t="array" ref="F111">IF(SUMPRODUCT((Data!$A$2:$A$1420="Water &amp; Sewer")*(Data!$C$2:$C$1420=$A111)*(Data!$E$2:$E$1420&lt;&gt;""))&gt;0, TRUE, FALSE)</f>
        <v>1</v>
      </c>
      <c r="G111" s="10" t="b" cm="1">
        <f t="array" ref="G111">IF(SUMPRODUCT((Data!$A$2:$A$1420="Sanitation")*(Data!$C$2:$C$1420=$A111)*(Data!$E$2:$E$1420&lt;&gt;""))&gt;0, TRUE, FALSE)</f>
        <v>1</v>
      </c>
      <c r="H111" s="10" t="b" cm="1">
        <f t="array" ref="H111">IF(SUMPRODUCT((Data!$A$2:$A$1420="Interface")*(Data!$C$2:$C$1420=$A111)*(Data!$E$2:$E$1420&lt;&gt;"(Blank)"))&gt;0, TRUE, FALSE)</f>
        <v>1</v>
      </c>
      <c r="I111" s="10" t="str">
        <f t="shared" si="4"/>
        <v>Ready</v>
      </c>
      <c r="J111" s="98" t="str">
        <f t="shared" si="5"/>
        <v>FALSE</v>
      </c>
      <c r="K111" s="95" t="str">
        <f>IFERROR(VLOOKUP(A111,'Sheet1 (2)'!$A$2:$I$1048576, 9,0),"Not on BI")</f>
        <v>C00319</v>
      </c>
    </row>
    <row r="112" spans="1:11" ht="14.25" hidden="1" x14ac:dyDescent="0.2">
      <c r="A112" s="99" t="s">
        <v>134</v>
      </c>
      <c r="B112" s="10" t="str">
        <f>IFERROR(VLOOKUP(A112,'Sheet1 (2)'!$A$2:$K$3412,2,0),"Not on BI")</f>
        <v>Yes</v>
      </c>
      <c r="C112" s="10" t="s">
        <v>23</v>
      </c>
      <c r="D112" s="97" t="str">
        <f>IFERROR(VLOOKUP(A112,'Sheet1 (2)'!$A$2:$K$341, 3, 0),"Not on BI")</f>
        <v>2022-06-02</v>
      </c>
      <c r="E112" s="10" t="b" cm="1">
        <f t="array" ref="E112">IF(SUMPRODUCT((Data!$A$2:$A$1420="Electric")*(Data!$C$2:$C$1420=$A112)*(Data!$E$2:$E$1420&lt;&gt;""))&gt;0, TRUE, FALSE)</f>
        <v>1</v>
      </c>
      <c r="F112" s="10" t="b" cm="1">
        <f t="array" ref="F112">IF(SUMPRODUCT((Data!$A$2:$A$1420="Water &amp; Sewer")*(Data!$C$2:$C$1420=$A112)*(Data!$E$2:$E$1420&lt;&gt;""))&gt;0, TRUE, FALSE)</f>
        <v>1</v>
      </c>
      <c r="G112" s="10" t="b" cm="1">
        <f t="array" ref="G112">IF(SUMPRODUCT((Data!$A$2:$A$1420="Sanitation")*(Data!$C$2:$C$1420=$A112)*(Data!$E$2:$E$1420&lt;&gt;""))&gt;0, TRUE, FALSE)</f>
        <v>1</v>
      </c>
      <c r="H112" s="10" t="b" cm="1">
        <f t="array" ref="H112">IF(SUMPRODUCT((Data!$A$2:$A$1420="Interface")*(Data!$C$2:$C$1420=$A112)*(Data!$E$2:$E$1420&lt;&gt;"(Blank)"))&gt;0, TRUE, FALSE)</f>
        <v>1</v>
      </c>
      <c r="I112" s="10" t="str">
        <f t="shared" si="4"/>
        <v>Ready</v>
      </c>
      <c r="J112" s="98" t="str">
        <f t="shared" si="5"/>
        <v>FALSE</v>
      </c>
      <c r="K112" s="95" t="str">
        <f>IFERROR(VLOOKUP(A112,'Sheet1 (2)'!$A$2:$I$1048576, 9,0),"Not on BI")</f>
        <v>C00107</v>
      </c>
    </row>
    <row r="113" spans="1:11" ht="14.25" hidden="1" x14ac:dyDescent="0.2">
      <c r="A113" s="99" t="s">
        <v>135</v>
      </c>
      <c r="B113" s="10" t="str">
        <f>IFERROR(VLOOKUP(A113,'Sheet1 (2)'!$A$2:$K$3412,2,0),"Not on BI")</f>
        <v>Yes</v>
      </c>
      <c r="C113" s="10" t="s">
        <v>23</v>
      </c>
      <c r="D113" s="97" t="str">
        <f>IFERROR(VLOOKUP(A113,'Sheet1 (2)'!$A$2:$K$341, 3, 0),"Not on BI")</f>
        <v>2022-11-02</v>
      </c>
      <c r="E113" s="10" t="b" cm="1">
        <f t="array" ref="E113">IF(SUMPRODUCT((Data!$A$2:$A$1420="Electric")*(Data!$C$2:$C$1420=$A113)*(Data!$E$2:$E$1420&lt;&gt;""))&gt;0, TRUE, FALSE)</f>
        <v>1</v>
      </c>
      <c r="F113" s="10" t="b" cm="1">
        <f t="array" ref="F113">IF(SUMPRODUCT((Data!$A$2:$A$1420="Water &amp; Sewer")*(Data!$C$2:$C$1420=$A113)*(Data!$E$2:$E$1420&lt;&gt;""))&gt;0, TRUE, FALSE)</f>
        <v>1</v>
      </c>
      <c r="G113" s="10" t="b" cm="1">
        <f t="array" ref="G113">IF(SUMPRODUCT((Data!$A$2:$A$1420="Sanitation")*(Data!$C$2:$C$1420=$A113)*(Data!$E$2:$E$1420&lt;&gt;""))&gt;0, TRUE, FALSE)</f>
        <v>1</v>
      </c>
      <c r="H113" s="10" t="b" cm="1">
        <f t="array" ref="H113">IF(SUMPRODUCT((Data!$A$2:$A$1420="Interface")*(Data!$C$2:$C$1420=$A113)*(Data!$E$2:$E$1420&lt;&gt;"(Blank)"))&gt;0, TRUE, FALSE)</f>
        <v>1</v>
      </c>
      <c r="I113" s="10" t="str">
        <f t="shared" si="4"/>
        <v>Ready</v>
      </c>
      <c r="J113" s="98" t="str">
        <f t="shared" si="5"/>
        <v>FALSE</v>
      </c>
      <c r="K113" s="95" t="str">
        <f>IFERROR(VLOOKUP(A113,'Sheet1 (2)'!$A$2:$I$1048576, 9,0),"Not on BI")</f>
        <v>C00106</v>
      </c>
    </row>
    <row r="114" spans="1:11" ht="14.25" hidden="1" x14ac:dyDescent="0.2">
      <c r="A114" s="99" t="s">
        <v>136</v>
      </c>
      <c r="B114" s="10" t="str">
        <f>IFERROR(VLOOKUP(A114,'Sheet1 (2)'!$A$2:$K$3412,2,0),"Not on BI")</f>
        <v>Yes</v>
      </c>
      <c r="C114" s="10" t="s">
        <v>23</v>
      </c>
      <c r="D114" s="97" t="str">
        <f>IFERROR(VLOOKUP(A114,'Sheet1 (2)'!$A$2:$K$341, 3, 0),"Not on BI")</f>
        <v>2022-12-07</v>
      </c>
      <c r="E114" s="10" t="b" cm="1">
        <f t="array" ref="E114">IF(SUMPRODUCT((Data!$A$2:$A$1420="Electric")*(Data!$C$2:$C$1420=$A114)*(Data!$E$2:$E$1420&lt;&gt;""))&gt;0, TRUE, FALSE)</f>
        <v>1</v>
      </c>
      <c r="F114" s="10" t="b" cm="1">
        <f t="array" ref="F114">IF(SUMPRODUCT((Data!$A$2:$A$1420="Water &amp; Sewer")*(Data!$C$2:$C$1420=$A114)*(Data!$E$2:$E$1420&lt;&gt;""))&gt;0, TRUE, FALSE)</f>
        <v>1</v>
      </c>
      <c r="G114" s="10" t="b" cm="1">
        <f t="array" ref="G114">IF(SUMPRODUCT((Data!$A$2:$A$1420="Sanitation")*(Data!$C$2:$C$1420=$A114)*(Data!$E$2:$E$1420&lt;&gt;""))&gt;0, TRUE, FALSE)</f>
        <v>1</v>
      </c>
      <c r="H114" s="10" t="b" cm="1">
        <f t="array" ref="H114">IF(SUMPRODUCT((Data!$A$2:$A$1420="Interface")*(Data!$C$2:$C$1420=$A114)*(Data!$E$2:$E$1420&lt;&gt;"(Blank)"))&gt;0, TRUE, FALSE)</f>
        <v>1</v>
      </c>
      <c r="I114" s="10" t="str">
        <f t="shared" si="4"/>
        <v>Ready</v>
      </c>
      <c r="J114" s="98" t="str">
        <f t="shared" si="5"/>
        <v>FALSE</v>
      </c>
      <c r="K114" s="95" t="str">
        <f>IFERROR(VLOOKUP(A114,'Sheet1 (2)'!$A$2:$I$1048576, 9,0),"Not on BI")</f>
        <v>C00118</v>
      </c>
    </row>
    <row r="115" spans="1:11" ht="14.25" hidden="1" x14ac:dyDescent="0.2">
      <c r="A115" s="99" t="s">
        <v>137</v>
      </c>
      <c r="B115" s="10" t="str">
        <f>IFERROR(VLOOKUP(A115,'Sheet1 (2)'!$A$2:$K$3412,2,0),"Not on BI")</f>
        <v>Yes</v>
      </c>
      <c r="C115" s="10" t="s">
        <v>23</v>
      </c>
      <c r="D115" s="97" t="str">
        <f>IFERROR(VLOOKUP(A115,'Sheet1 (2)'!$A$2:$K$341, 3, 0),"Not on BI")</f>
        <v>2022-11-30</v>
      </c>
      <c r="E115" s="10" t="b" cm="1">
        <f t="array" ref="E115">IF(SUMPRODUCT((Data!$A$2:$A$1420="Electric")*(Data!$C$2:$C$1420=$A115)*(Data!$E$2:$E$1420&lt;&gt;""))&gt;0, TRUE, FALSE)</f>
        <v>1</v>
      </c>
      <c r="F115" s="10" t="b" cm="1">
        <f t="array" ref="F115">IF(SUMPRODUCT((Data!$A$2:$A$1420="Water &amp; Sewer")*(Data!$C$2:$C$1420=$A115)*(Data!$E$2:$E$1420&lt;&gt;""))&gt;0, TRUE, FALSE)</f>
        <v>1</v>
      </c>
      <c r="G115" s="10" t="b" cm="1">
        <f t="array" ref="G115">IF(SUMPRODUCT((Data!$A$2:$A$1420="Sanitation")*(Data!$C$2:$C$1420=$A115)*(Data!$E$2:$E$1420&lt;&gt;""))&gt;0, TRUE, FALSE)</f>
        <v>1</v>
      </c>
      <c r="H115" s="10" t="b" cm="1">
        <f t="array" ref="H115">IF(SUMPRODUCT((Data!$A$2:$A$1420="Interface")*(Data!$C$2:$C$1420=$A115)*(Data!$E$2:$E$1420&lt;&gt;"(Blank)"))&gt;0, TRUE, FALSE)</f>
        <v>1</v>
      </c>
      <c r="I115" s="10" t="str">
        <f t="shared" si="4"/>
        <v>Ready</v>
      </c>
      <c r="J115" s="98" t="str">
        <f t="shared" si="5"/>
        <v>FALSE</v>
      </c>
      <c r="K115" s="95" t="str">
        <f>IFERROR(VLOOKUP(A115,'Sheet1 (2)'!$A$2:$I$1048576, 9,0),"Not on BI")</f>
        <v>C00125</v>
      </c>
    </row>
    <row r="116" spans="1:11" ht="14.25" hidden="1" x14ac:dyDescent="0.2">
      <c r="A116" s="99" t="s">
        <v>138</v>
      </c>
      <c r="B116" s="10" t="str">
        <f>IFERROR(VLOOKUP(A116,'Sheet1 (2)'!$A$2:$K$3412,2,0),"Not on BI")</f>
        <v>Yes</v>
      </c>
      <c r="C116" s="10" t="s">
        <v>23</v>
      </c>
      <c r="D116" s="97" t="str">
        <f>IFERROR(VLOOKUP(A116,'Sheet1 (2)'!$A$2:$K$341, 3, 0),"Not on BI")</f>
        <v>2023-06-08</v>
      </c>
      <c r="E116" s="10" t="b" cm="1">
        <f t="array" ref="E116">IF(SUMPRODUCT((Data!$A$2:$A$1420="Electric")*(Data!$C$2:$C$1420=$A116)*(Data!$E$2:$E$1420&lt;&gt;""))&gt;0, TRUE, FALSE)</f>
        <v>1</v>
      </c>
      <c r="F116" s="10" t="b" cm="1">
        <f t="array" ref="F116">IF(SUMPRODUCT((Data!$A$2:$A$1420="Water &amp; Sewer")*(Data!$C$2:$C$1420=$A116)*(Data!$E$2:$E$1420&lt;&gt;""))&gt;0, TRUE, FALSE)</f>
        <v>1</v>
      </c>
      <c r="G116" s="10" t="b" cm="1">
        <f t="array" ref="G116">IF(SUMPRODUCT((Data!$A$2:$A$1420="Sanitation")*(Data!$C$2:$C$1420=$A116)*(Data!$E$2:$E$1420&lt;&gt;""))&gt;0, TRUE, FALSE)</f>
        <v>1</v>
      </c>
      <c r="H116" s="10" t="b" cm="1">
        <f t="array" ref="H116">IF(SUMPRODUCT((Data!$A$2:$A$1420="Interface")*(Data!$C$2:$C$1420=$A116)*(Data!$E$2:$E$1420&lt;&gt;"(Blank)"))&gt;0, TRUE, FALSE)</f>
        <v>1</v>
      </c>
      <c r="I116" s="10" t="str">
        <f t="shared" si="4"/>
        <v>Ready</v>
      </c>
      <c r="J116" s="98" t="str">
        <f t="shared" si="5"/>
        <v>FALSE</v>
      </c>
      <c r="K116" s="95" t="str">
        <f>IFERROR(VLOOKUP(A116,'Sheet1 (2)'!$A$2:$I$1048576, 9,0),"Not on BI")</f>
        <v>C00149</v>
      </c>
    </row>
    <row r="117" spans="1:11" ht="14.25" hidden="1" x14ac:dyDescent="0.2">
      <c r="A117" s="99" t="s">
        <v>139</v>
      </c>
      <c r="B117" s="10" t="str">
        <f>IFERROR(VLOOKUP(A117,'Sheet1 (2)'!$A$2:$K$3412,2,0),"Not on BI")</f>
        <v>Yes</v>
      </c>
      <c r="C117" s="10" t="s">
        <v>23</v>
      </c>
      <c r="D117" s="97" t="str">
        <f>IFERROR(VLOOKUP(A117,'Sheet1 (2)'!$A$2:$K$341, 3, 0),"Not on BI")</f>
        <v>2022-12-07</v>
      </c>
      <c r="E117" s="10" t="b" cm="1">
        <f t="array" ref="E117">IF(SUMPRODUCT((Data!$A$2:$A$1420="Electric")*(Data!$C$2:$C$1420=$A117)*(Data!$E$2:$E$1420&lt;&gt;""))&gt;0, TRUE, FALSE)</f>
        <v>1</v>
      </c>
      <c r="F117" s="10" t="b" cm="1">
        <f t="array" ref="F117">IF(SUMPRODUCT((Data!$A$2:$A$1420="Water &amp; Sewer")*(Data!$C$2:$C$1420=$A117)*(Data!$E$2:$E$1420&lt;&gt;""))&gt;0, TRUE, FALSE)</f>
        <v>1</v>
      </c>
      <c r="G117" s="10" t="b" cm="1">
        <f t="array" ref="G117">IF(SUMPRODUCT((Data!$A$2:$A$1420="Sanitation")*(Data!$C$2:$C$1420=$A117)*(Data!$E$2:$E$1420&lt;&gt;""))&gt;0, TRUE, FALSE)</f>
        <v>1</v>
      </c>
      <c r="H117" s="10" t="b" cm="1">
        <f t="array" ref="H117">IF(SUMPRODUCT((Data!$A$2:$A$1420="Interface")*(Data!$C$2:$C$1420=$A117)*(Data!$E$2:$E$1420&lt;&gt;"(Blank)"))&gt;0, TRUE, FALSE)</f>
        <v>1</v>
      </c>
      <c r="I117" s="10" t="str">
        <f t="shared" si="4"/>
        <v>Ready</v>
      </c>
      <c r="J117" s="98" t="str">
        <f t="shared" si="5"/>
        <v>FALSE</v>
      </c>
      <c r="K117" s="95" t="str">
        <f>IFERROR(VLOOKUP(A117,'Sheet1 (2)'!$A$2:$I$1048576, 9,0),"Not on BI")</f>
        <v>C00114</v>
      </c>
    </row>
    <row r="118" spans="1:11" ht="14.25" hidden="1" x14ac:dyDescent="0.2">
      <c r="A118" s="99" t="s">
        <v>140</v>
      </c>
      <c r="B118" s="10" t="str">
        <f>IFERROR(VLOOKUP(A118,'Sheet1 (2)'!$A$2:$K$3412,2,0),"Not on BI")</f>
        <v>Yes</v>
      </c>
      <c r="C118" s="10" t="s">
        <v>23</v>
      </c>
      <c r="D118" s="97" t="str">
        <f>IFERROR(VLOOKUP(A118,'Sheet1 (2)'!$A$2:$K$341, 3, 0),"Not on BI")</f>
        <v>2022-12-14</v>
      </c>
      <c r="E118" s="10" t="b" cm="1">
        <f t="array" ref="E118">IF(SUMPRODUCT((Data!$A$2:$A$1420="Electric")*(Data!$C$2:$C$1420=$A118)*(Data!$E$2:$E$1420&lt;&gt;""))&gt;0, TRUE, FALSE)</f>
        <v>1</v>
      </c>
      <c r="F118" s="10" t="b" cm="1">
        <f t="array" ref="F118">IF(SUMPRODUCT((Data!$A$2:$A$1420="Water &amp; Sewer")*(Data!$C$2:$C$1420=$A118)*(Data!$E$2:$E$1420&lt;&gt;""))&gt;0, TRUE, FALSE)</f>
        <v>1</v>
      </c>
      <c r="G118" s="10" t="b" cm="1">
        <f t="array" ref="G118">IF(SUMPRODUCT((Data!$A$2:$A$1420="Sanitation")*(Data!$C$2:$C$1420=$A118)*(Data!$E$2:$E$1420&lt;&gt;""))&gt;0, TRUE, FALSE)</f>
        <v>1</v>
      </c>
      <c r="H118" s="10" t="b" cm="1">
        <f t="array" ref="H118">IF(SUMPRODUCT((Data!$A$2:$A$1420="Interface")*(Data!$C$2:$C$1420=$A118)*(Data!$E$2:$E$1420&lt;&gt;"(Blank)"))&gt;0, TRUE, FALSE)</f>
        <v>1</v>
      </c>
      <c r="I118" s="10" t="str">
        <f t="shared" si="4"/>
        <v>Ready</v>
      </c>
      <c r="J118" s="98" t="str">
        <f t="shared" si="5"/>
        <v>FALSE</v>
      </c>
      <c r="K118" s="95" t="str">
        <f>IFERROR(VLOOKUP(A118,'Sheet1 (2)'!$A$2:$I$1048576, 9,0),"Not on BI")</f>
        <v>C00134</v>
      </c>
    </row>
    <row r="119" spans="1:11" ht="14.25" hidden="1" x14ac:dyDescent="0.2">
      <c r="A119" s="99" t="s">
        <v>141</v>
      </c>
      <c r="B119" s="10" t="str">
        <f>IFERROR(VLOOKUP(A119,'Sheet1 (2)'!$A$2:$K$3412,2,0),"Not on BI")</f>
        <v>Yes</v>
      </c>
      <c r="C119" s="10" t="s">
        <v>23</v>
      </c>
      <c r="D119" s="97" t="str">
        <f>IFERROR(VLOOKUP(A119,'Sheet1 (2)'!$A$2:$K$341, 3, 0),"Not on BI")</f>
        <v>2022-09-21</v>
      </c>
      <c r="E119" s="10" t="b" cm="1">
        <f t="array" ref="E119">IF(SUMPRODUCT((Data!$A$2:$A$1420="Electric")*(Data!$C$2:$C$1420=$A119)*(Data!$E$2:$E$1420&lt;&gt;""))&gt;0, TRUE, FALSE)</f>
        <v>1</v>
      </c>
      <c r="F119" s="10" t="b" cm="1">
        <f t="array" ref="F119">IF(SUMPRODUCT((Data!$A$2:$A$1420="Water &amp; Sewer")*(Data!$C$2:$C$1420=$A119)*(Data!$E$2:$E$1420&lt;&gt;""))&gt;0, TRUE, FALSE)</f>
        <v>1</v>
      </c>
      <c r="G119" s="10" t="b" cm="1">
        <f t="array" ref="G119">IF(SUMPRODUCT((Data!$A$2:$A$1420="Sanitation")*(Data!$C$2:$C$1420=$A119)*(Data!$E$2:$E$1420&lt;&gt;""))&gt;0, TRUE, FALSE)</f>
        <v>1</v>
      </c>
      <c r="H119" s="10" t="b" cm="1">
        <f t="array" ref="H119">IF(SUMPRODUCT((Data!$A$2:$A$1420="Interface")*(Data!$C$2:$C$1420=$A119)*(Data!$E$2:$E$1420&lt;&gt;"(Blank)"))&gt;0, TRUE, FALSE)</f>
        <v>1</v>
      </c>
      <c r="I119" s="10" t="str">
        <f t="shared" si="4"/>
        <v>Ready</v>
      </c>
      <c r="J119" s="98" t="str">
        <f t="shared" si="5"/>
        <v>FALSE</v>
      </c>
      <c r="K119" s="95" t="str">
        <f>IFERROR(VLOOKUP(A119,'Sheet1 (2)'!$A$2:$I$1048576, 9,0),"Not on BI")</f>
        <v>C00322</v>
      </c>
    </row>
    <row r="120" spans="1:11" ht="14.25" hidden="1" x14ac:dyDescent="0.2">
      <c r="A120" s="99" t="s">
        <v>142</v>
      </c>
      <c r="B120" s="10" t="str">
        <f>IFERROR(VLOOKUP(A120,'Sheet1 (2)'!$A$2:$K$3412,2,0),"Not on BI")</f>
        <v>Yes</v>
      </c>
      <c r="C120" s="10" t="s">
        <v>23</v>
      </c>
      <c r="D120" s="97" t="str">
        <f>IFERROR(VLOOKUP(A120,'Sheet1 (2)'!$A$2:$K$341, 3, 0),"Not on BI")</f>
        <v>2023-02-09</v>
      </c>
      <c r="E120" s="10" t="b" cm="1">
        <f t="array" ref="E120">IF(SUMPRODUCT((Data!$A$2:$A$1420="Electric")*(Data!$C$2:$C$1420=$A120)*(Data!$E$2:$E$1420&lt;&gt;""))&gt;0, TRUE, FALSE)</f>
        <v>1</v>
      </c>
      <c r="F120" s="10" t="b" cm="1">
        <f t="array" ref="F120">IF(SUMPRODUCT((Data!$A$2:$A$1420="Water &amp; Sewer")*(Data!$C$2:$C$1420=$A120)*(Data!$E$2:$E$1420&lt;&gt;""))&gt;0, TRUE, FALSE)</f>
        <v>1</v>
      </c>
      <c r="G120" s="10" t="b" cm="1">
        <f t="array" ref="G120">IF(SUMPRODUCT((Data!$A$2:$A$1420="Sanitation")*(Data!$C$2:$C$1420=$A120)*(Data!$E$2:$E$1420&lt;&gt;""))&gt;0, TRUE, FALSE)</f>
        <v>1</v>
      </c>
      <c r="H120" s="10" t="b" cm="1">
        <f t="array" ref="H120">IF(SUMPRODUCT((Data!$A$2:$A$1420="Interface")*(Data!$C$2:$C$1420=$A120)*(Data!$E$2:$E$1420&lt;&gt;"(Blank)"))&gt;0, TRUE, FALSE)</f>
        <v>1</v>
      </c>
      <c r="I120" s="10" t="str">
        <f t="shared" si="4"/>
        <v>Ready</v>
      </c>
      <c r="J120" s="98" t="str">
        <f t="shared" si="5"/>
        <v>FALSE</v>
      </c>
      <c r="K120" s="95" t="str">
        <f>IFERROR(VLOOKUP(A120,'Sheet1 (2)'!$A$2:$I$1048576, 9,0),"Not on BI")</f>
        <v>C00156</v>
      </c>
    </row>
    <row r="121" spans="1:11" ht="14.25" hidden="1" x14ac:dyDescent="0.2">
      <c r="A121" s="99" t="s">
        <v>2</v>
      </c>
      <c r="B121" s="10" t="str">
        <f>IFERROR(VLOOKUP(A121,'Sheet1 (2)'!$A$2:$K$3412,2,0),"Not on BI")</f>
        <v>Yes</v>
      </c>
      <c r="C121" s="10" t="s">
        <v>23</v>
      </c>
      <c r="D121" s="97" t="str">
        <f>IFERROR(VLOOKUP(A121,'Sheet1 (2)'!$A$2:$K$341, 3, 0),"Not on BI")</f>
        <v>2023-11-08</v>
      </c>
      <c r="E121" s="10" t="b" cm="1">
        <f t="array" ref="E121">IF(SUMPRODUCT((Data!$A$2:$A$1420="Electric")*(Data!$C$2:$C$1420=$A121)*(Data!$E$2:$E$1420&lt;&gt;""))&gt;0, TRUE, FALSE)</f>
        <v>1</v>
      </c>
      <c r="F121" s="10" t="b" cm="1">
        <f t="array" ref="F121">IF(SUMPRODUCT((Data!$A$2:$A$1420="Water &amp; Sewer")*(Data!$C$2:$C$1420=$A121)*(Data!$E$2:$E$1420&lt;&gt;""))&gt;0, TRUE, FALSE)</f>
        <v>1</v>
      </c>
      <c r="G121" s="10" t="b" cm="1">
        <f t="array" ref="G121">IF(SUMPRODUCT((Data!$A$2:$A$1420="Sanitation")*(Data!$C$2:$C$1420=$A121)*(Data!$E$2:$E$1420&lt;&gt;""))&gt;0, TRUE, FALSE)</f>
        <v>1</v>
      </c>
      <c r="H121" s="10" t="b" cm="1">
        <f t="array" ref="H121">IF(SUMPRODUCT((Data!$A$2:$A$1420="Interface")*(Data!$C$2:$C$1420=$A121)*(Data!$E$2:$E$1420&lt;&gt;"(Blank)"))&gt;0, TRUE, FALSE)</f>
        <v>1</v>
      </c>
      <c r="I121" s="10" t="str">
        <f t="shared" si="4"/>
        <v>Ready</v>
      </c>
      <c r="J121" s="98" t="str">
        <f t="shared" si="5"/>
        <v>FALSE</v>
      </c>
      <c r="K121" s="95" t="str">
        <f>IFERROR(VLOOKUP(A121,'Sheet1 (2)'!$A$2:$I$1048576, 9,0),"Not on BI")</f>
        <v>C00157</v>
      </c>
    </row>
    <row r="122" spans="1:11" ht="14.25" hidden="1" x14ac:dyDescent="0.2">
      <c r="A122" s="99" t="s">
        <v>143</v>
      </c>
      <c r="B122" s="10" t="str">
        <f>IFERROR(VLOOKUP(A122,'Sheet1 (2)'!$A$2:$K$3412,2,0),"Not on BI")</f>
        <v>Yes</v>
      </c>
      <c r="C122" s="10" t="s">
        <v>23</v>
      </c>
      <c r="D122" s="97" t="str">
        <f>IFERROR(VLOOKUP(A122,'Sheet1 (2)'!$A$2:$K$341, 3, 0),"Not on BI")</f>
        <v>2023-05-03</v>
      </c>
      <c r="E122" s="10" t="b" cm="1">
        <f t="array" ref="E122">IF(SUMPRODUCT((Data!$A$2:$A$1420="Electric")*(Data!$C$2:$C$1420=$A122)*(Data!$E$2:$E$1420&lt;&gt;""))&gt;0, TRUE, FALSE)</f>
        <v>1</v>
      </c>
      <c r="F122" s="10" t="b" cm="1">
        <f t="array" ref="F122">IF(SUMPRODUCT((Data!$A$2:$A$1420="Water &amp; Sewer")*(Data!$C$2:$C$1420=$A122)*(Data!$E$2:$E$1420&lt;&gt;""))&gt;0, TRUE, FALSE)</f>
        <v>1</v>
      </c>
      <c r="G122" s="10" t="b" cm="1">
        <f t="array" ref="G122">IF(SUMPRODUCT((Data!$A$2:$A$1420="Sanitation")*(Data!$C$2:$C$1420=$A122)*(Data!$E$2:$E$1420&lt;&gt;""))&gt;0, TRUE, FALSE)</f>
        <v>1</v>
      </c>
      <c r="H122" s="10" t="b" cm="1">
        <f t="array" ref="H122">IF(SUMPRODUCT((Data!$A$2:$A$1420="Interface")*(Data!$C$2:$C$1420=$A122)*(Data!$E$2:$E$1420&lt;&gt;"(Blank)"))&gt;0, TRUE, FALSE)</f>
        <v>1</v>
      </c>
      <c r="I122" s="10" t="str">
        <f t="shared" si="4"/>
        <v>Ready</v>
      </c>
      <c r="J122" s="98" t="str">
        <f t="shared" si="5"/>
        <v>FALSE</v>
      </c>
      <c r="K122" s="95" t="str">
        <f>IFERROR(VLOOKUP(A122,'Sheet1 (2)'!$A$2:$I$1048576, 9,0),"Not on BI")</f>
        <v>C00108</v>
      </c>
    </row>
    <row r="123" spans="1:11" ht="14.25" hidden="1" x14ac:dyDescent="0.2">
      <c r="A123" s="99" t="s">
        <v>144</v>
      </c>
      <c r="B123" s="10" t="str">
        <f>IFERROR(VLOOKUP(A123,'Sheet1 (2)'!$A$2:$K$3412,2,0),"Not on BI")</f>
        <v>Yes</v>
      </c>
      <c r="C123" s="10" t="s">
        <v>23</v>
      </c>
      <c r="D123" s="97" t="str">
        <f>IFERROR(VLOOKUP(A123,'Sheet1 (2)'!$A$2:$K$341, 3, 0),"Not on BI")</f>
        <v>2022-10-26</v>
      </c>
      <c r="E123" s="10" t="b" cm="1">
        <f t="array" ref="E123">IF(SUMPRODUCT((Data!$A$2:$A$1420="Electric")*(Data!$C$2:$C$1420=$A123)*(Data!$E$2:$E$1420&lt;&gt;""))&gt;0, TRUE, FALSE)</f>
        <v>1</v>
      </c>
      <c r="F123" s="10" t="b" cm="1">
        <f t="array" ref="F123">IF(SUMPRODUCT((Data!$A$2:$A$1420="Water &amp; Sewer")*(Data!$C$2:$C$1420=$A123)*(Data!$E$2:$E$1420&lt;&gt;""))&gt;0, TRUE, FALSE)</f>
        <v>1</v>
      </c>
      <c r="G123" s="10" t="b" cm="1">
        <f t="array" ref="G123">IF(SUMPRODUCT((Data!$A$2:$A$1420="Sanitation")*(Data!$C$2:$C$1420=$A123)*(Data!$E$2:$E$1420&lt;&gt;""))&gt;0, TRUE, FALSE)</f>
        <v>1</v>
      </c>
      <c r="H123" s="10" t="b" cm="1">
        <f t="array" ref="H123">IF(SUMPRODUCT((Data!$A$2:$A$1420="Interface")*(Data!$C$2:$C$1420=$A123)*(Data!$E$2:$E$1420&lt;&gt;"(Blank)"))&gt;0, TRUE, FALSE)</f>
        <v>1</v>
      </c>
      <c r="I123" s="10" t="str">
        <f t="shared" si="4"/>
        <v>Ready</v>
      </c>
      <c r="J123" s="98" t="str">
        <f t="shared" si="5"/>
        <v>FALSE</v>
      </c>
      <c r="K123" s="95" t="str">
        <f>IFERROR(VLOOKUP(A123,'Sheet1 (2)'!$A$2:$I$1048576, 9,0),"Not on BI")</f>
        <v>C00161</v>
      </c>
    </row>
    <row r="124" spans="1:11" ht="14.25" hidden="1" x14ac:dyDescent="0.2">
      <c r="A124" s="99" t="s">
        <v>145</v>
      </c>
      <c r="B124" s="10" t="str">
        <f>IFERROR(VLOOKUP(A124,'Sheet1 (2)'!$A$2:$K$3412,2,0),"Not on BI")</f>
        <v>Yes</v>
      </c>
      <c r="C124" s="10" t="s">
        <v>23</v>
      </c>
      <c r="D124" s="97" t="str">
        <f>IFERROR(VLOOKUP(A124,'Sheet1 (2)'!$A$2:$K$341, 3, 0),"Not on BI")</f>
        <v>2022-10-26</v>
      </c>
      <c r="E124" s="10" t="b" cm="1">
        <f t="array" ref="E124">IF(SUMPRODUCT((Data!$A$2:$A$1420="Electric")*(Data!$C$2:$C$1420=$A124)*(Data!$E$2:$E$1420&lt;&gt;""))&gt;0, TRUE, FALSE)</f>
        <v>1</v>
      </c>
      <c r="F124" s="10" t="b" cm="1">
        <f t="array" ref="F124">IF(SUMPRODUCT((Data!$A$2:$A$1420="Water &amp; Sewer")*(Data!$C$2:$C$1420=$A124)*(Data!$E$2:$E$1420&lt;&gt;""))&gt;0, TRUE, FALSE)</f>
        <v>1</v>
      </c>
      <c r="G124" s="10" t="b" cm="1">
        <f t="array" ref="G124">IF(SUMPRODUCT((Data!$A$2:$A$1420="Sanitation")*(Data!$C$2:$C$1420=$A124)*(Data!$E$2:$E$1420&lt;&gt;""))&gt;0, TRUE, FALSE)</f>
        <v>1</v>
      </c>
      <c r="H124" s="10" t="b" cm="1">
        <f t="array" ref="H124">IF(SUMPRODUCT((Data!$A$2:$A$1420="Interface")*(Data!$C$2:$C$1420=$A124)*(Data!$E$2:$E$1420&lt;&gt;"(Blank)"))&gt;0, TRUE, FALSE)</f>
        <v>1</v>
      </c>
      <c r="I124" s="10" t="str">
        <f t="shared" si="4"/>
        <v>Ready</v>
      </c>
      <c r="J124" s="98" t="str">
        <f t="shared" si="5"/>
        <v>FALSE</v>
      </c>
      <c r="K124" s="95" t="str">
        <f>IFERROR(VLOOKUP(A124,'Sheet1 (2)'!$A$2:$I$1048576, 9,0),"Not on BI")</f>
        <v>C00154</v>
      </c>
    </row>
    <row r="125" spans="1:11" ht="14.25" hidden="1" x14ac:dyDescent="0.2">
      <c r="A125" s="99" t="s">
        <v>146</v>
      </c>
      <c r="B125" s="10" t="str">
        <f>IFERROR(VLOOKUP(A125,'Sheet1 (2)'!$A$2:$K$3412,2,0),"Not on BI")</f>
        <v>Yes</v>
      </c>
      <c r="C125" s="10" t="s">
        <v>23</v>
      </c>
      <c r="D125" s="97" t="str">
        <f>IFERROR(VLOOKUP(A125,'Sheet1 (2)'!$A$2:$K$341, 3, 0),"Not on BI")</f>
        <v>2022-12-07</v>
      </c>
      <c r="E125" s="10" t="b" cm="1">
        <f t="array" ref="E125">IF(SUMPRODUCT((Data!$A$2:$A$1420="Electric")*(Data!$C$2:$C$1420=$A125)*(Data!$E$2:$E$1420&lt;&gt;""))&gt;0, TRUE, FALSE)</f>
        <v>1</v>
      </c>
      <c r="F125" s="10" t="b" cm="1">
        <f t="array" ref="F125">IF(SUMPRODUCT((Data!$A$2:$A$1420="Water &amp; Sewer")*(Data!$C$2:$C$1420=$A125)*(Data!$E$2:$E$1420&lt;&gt;""))&gt;0, TRUE, FALSE)</f>
        <v>1</v>
      </c>
      <c r="G125" s="10" t="b" cm="1">
        <f t="array" ref="G125">IF(SUMPRODUCT((Data!$A$2:$A$1420="Sanitation")*(Data!$C$2:$C$1420=$A125)*(Data!$E$2:$E$1420&lt;&gt;""))&gt;0, TRUE, FALSE)</f>
        <v>1</v>
      </c>
      <c r="H125" s="10" t="b" cm="1">
        <f t="array" ref="H125">IF(SUMPRODUCT((Data!$A$2:$A$1420="Interface")*(Data!$C$2:$C$1420=$A125)*(Data!$E$2:$E$1420&lt;&gt;"(Blank)"))&gt;0, TRUE, FALSE)</f>
        <v>1</v>
      </c>
      <c r="I125" s="10" t="str">
        <f t="shared" si="4"/>
        <v>Ready</v>
      </c>
      <c r="J125" s="98" t="str">
        <f t="shared" si="5"/>
        <v>FALSE</v>
      </c>
      <c r="K125" s="95" t="str">
        <f>IFERROR(VLOOKUP(A125,'Sheet1 (2)'!$A$2:$I$1048576, 9,0),"Not on BI")</f>
        <v>C00124</v>
      </c>
    </row>
    <row r="126" spans="1:11" ht="14.25" hidden="1" x14ac:dyDescent="0.2">
      <c r="A126" s="99" t="s">
        <v>147</v>
      </c>
      <c r="B126" s="10" t="str">
        <f>IFERROR(VLOOKUP(A126,'Sheet1 (2)'!$A$2:$K$3412,2,0),"Not on BI")</f>
        <v>Yes</v>
      </c>
      <c r="C126" s="10" t="s">
        <v>23</v>
      </c>
      <c r="D126" s="97" t="str">
        <f>IFERROR(VLOOKUP(A126,'Sheet1 (2)'!$A$2:$K$341, 3, 0),"Not on BI")</f>
        <v>2022-06-22</v>
      </c>
      <c r="E126" s="10" t="b" cm="1">
        <f t="array" ref="E126">IF(SUMPRODUCT((Data!$A$2:$A$1420="Electric")*(Data!$C$2:$C$1420=$A126)*(Data!$E$2:$E$1420&lt;&gt;""))&gt;0, TRUE, FALSE)</f>
        <v>1</v>
      </c>
      <c r="F126" s="10" t="b" cm="1">
        <f t="array" ref="F126">IF(SUMPRODUCT((Data!$A$2:$A$1420="Water &amp; Sewer")*(Data!$C$2:$C$1420=$A126)*(Data!$E$2:$E$1420&lt;&gt;""))&gt;0, TRUE, FALSE)</f>
        <v>1</v>
      </c>
      <c r="G126" s="10" t="b" cm="1">
        <f t="array" ref="G126">IF(SUMPRODUCT((Data!$A$2:$A$1420="Sanitation")*(Data!$C$2:$C$1420=$A126)*(Data!$E$2:$E$1420&lt;&gt;""))&gt;0, TRUE, FALSE)</f>
        <v>1</v>
      </c>
      <c r="H126" s="10" t="b" cm="1">
        <f t="array" ref="H126">IF(SUMPRODUCT((Data!$A$2:$A$1420="Interface")*(Data!$C$2:$C$1420=$A126)*(Data!$E$2:$E$1420&lt;&gt;"(Blank)"))&gt;0, TRUE, FALSE)</f>
        <v>1</v>
      </c>
      <c r="I126" s="10" t="str">
        <f t="shared" si="4"/>
        <v>Ready</v>
      </c>
      <c r="J126" s="98" t="str">
        <f t="shared" si="5"/>
        <v>FALSE</v>
      </c>
      <c r="K126" s="95" t="str">
        <f>IFERROR(VLOOKUP(A126,'Sheet1 (2)'!$A$2:$I$1048576, 9,0),"Not on BI")</f>
        <v>C00098</v>
      </c>
    </row>
    <row r="127" spans="1:11" ht="14.25" hidden="1" x14ac:dyDescent="0.2">
      <c r="A127" s="99" t="s">
        <v>148</v>
      </c>
      <c r="B127" s="10" t="str">
        <f>IFERROR(VLOOKUP(A127,'Sheet1 (2)'!$A$2:$K$3412,2,0),"Not on BI")</f>
        <v>Yes</v>
      </c>
      <c r="C127" s="10" t="s">
        <v>23</v>
      </c>
      <c r="D127" s="97" t="str">
        <f>IFERROR(VLOOKUP(A127,'Sheet1 (2)'!$A$2:$K$341, 3, 0),"Not on BI")</f>
        <v>2023-01-25</v>
      </c>
      <c r="E127" s="10" t="b" cm="1">
        <f t="array" ref="E127">IF(SUMPRODUCT((Data!$A$2:$A$1420="Electric")*(Data!$C$2:$C$1420=$A127)*(Data!$E$2:$E$1420&lt;&gt;""))&gt;0, TRUE, FALSE)</f>
        <v>1</v>
      </c>
      <c r="F127" s="10" t="b" cm="1">
        <f t="array" ref="F127">IF(SUMPRODUCT((Data!$A$2:$A$1420="Water &amp; Sewer")*(Data!$C$2:$C$1420=$A127)*(Data!$E$2:$E$1420&lt;&gt;""))&gt;0, TRUE, FALSE)</f>
        <v>1</v>
      </c>
      <c r="G127" s="10" t="b" cm="1">
        <f t="array" ref="G127">IF(SUMPRODUCT((Data!$A$2:$A$1420="Sanitation")*(Data!$C$2:$C$1420=$A127)*(Data!$E$2:$E$1420&lt;&gt;""))&gt;0, TRUE, FALSE)</f>
        <v>1</v>
      </c>
      <c r="H127" s="10" t="b" cm="1">
        <f t="array" ref="H127">IF(SUMPRODUCT((Data!$A$2:$A$1420="Interface")*(Data!$C$2:$C$1420=$A127)*(Data!$E$2:$E$1420&lt;&gt;"(Blank)"))&gt;0, TRUE, FALSE)</f>
        <v>1</v>
      </c>
      <c r="I127" s="10" t="str">
        <f t="shared" si="4"/>
        <v>Ready</v>
      </c>
      <c r="J127" s="98" t="str">
        <f t="shared" si="5"/>
        <v>FALSE</v>
      </c>
      <c r="K127" s="95" t="str">
        <f>IFERROR(VLOOKUP(A127,'Sheet1 (2)'!$A$2:$I$1048576, 9,0),"Not on BI")</f>
        <v>C00323</v>
      </c>
    </row>
    <row r="128" spans="1:11" ht="14.25" hidden="1" x14ac:dyDescent="0.2">
      <c r="A128" s="99" t="s">
        <v>149</v>
      </c>
      <c r="B128" s="10" t="str">
        <f>IFERROR(VLOOKUP(A128,'Sheet1 (2)'!$A$2:$K$3412,2,0),"Not on BI")</f>
        <v>Yes</v>
      </c>
      <c r="C128" s="10" t="s">
        <v>23</v>
      </c>
      <c r="D128" s="97" t="str">
        <f>IFERROR(VLOOKUP(A128,'Sheet1 (2)'!$A$2:$K$341, 3, 0),"Not on BI")</f>
        <v>2022-06-29</v>
      </c>
      <c r="E128" s="10" t="b" cm="1">
        <f t="array" ref="E128">IF(SUMPRODUCT((Data!$A$2:$A$1420="Electric")*(Data!$C$2:$C$1420=$A128)*(Data!$E$2:$E$1420&lt;&gt;""))&gt;0, TRUE, FALSE)</f>
        <v>1</v>
      </c>
      <c r="F128" s="10" t="b" cm="1">
        <f t="array" ref="F128">IF(SUMPRODUCT((Data!$A$2:$A$1420="Water &amp; Sewer")*(Data!$C$2:$C$1420=$A128)*(Data!$E$2:$E$1420&lt;&gt;""))&gt;0, TRUE, FALSE)</f>
        <v>1</v>
      </c>
      <c r="G128" s="10" t="b" cm="1">
        <f t="array" ref="G128">IF(SUMPRODUCT((Data!$A$2:$A$1420="Sanitation")*(Data!$C$2:$C$1420=$A128)*(Data!$E$2:$E$1420&lt;&gt;""))&gt;0, TRUE, FALSE)</f>
        <v>1</v>
      </c>
      <c r="H128" s="10" t="b" cm="1">
        <f t="array" ref="H128">IF(SUMPRODUCT((Data!$A$2:$A$1420="Interface")*(Data!$C$2:$C$1420=$A128)*(Data!$E$2:$E$1420&lt;&gt;"(Blank)"))&gt;0, TRUE, FALSE)</f>
        <v>1</v>
      </c>
      <c r="I128" s="10" t="str">
        <f t="shared" si="4"/>
        <v>Ready</v>
      </c>
      <c r="J128" s="98" t="str">
        <f t="shared" si="5"/>
        <v>FALSE</v>
      </c>
      <c r="K128" s="95" t="str">
        <f>IFERROR(VLOOKUP(A128,'Sheet1 (2)'!$A$2:$I$1048576, 9,0),"Not on BI")</f>
        <v>C00096</v>
      </c>
    </row>
    <row r="129" spans="1:11" ht="14.25" hidden="1" x14ac:dyDescent="0.2">
      <c r="A129" s="99" t="s">
        <v>150</v>
      </c>
      <c r="B129" s="10" t="str">
        <f>IFERROR(VLOOKUP(A129,'Sheet1 (2)'!$A$2:$K$3412,2,0),"Not on BI")</f>
        <v>Yes</v>
      </c>
      <c r="C129" s="10" t="s">
        <v>23</v>
      </c>
      <c r="D129" s="97" t="str">
        <f>IFERROR(VLOOKUP(A129,'Sheet1 (2)'!$A$2:$K$341, 3, 0),"Not on BI")</f>
        <v>2022-06-17</v>
      </c>
      <c r="E129" s="10" t="b" cm="1">
        <f t="array" ref="E129">IF(SUMPRODUCT((Data!$A$2:$A$1420="Electric")*(Data!$C$2:$C$1420=$A129)*(Data!$E$2:$E$1420&lt;&gt;""))&gt;0, TRUE, FALSE)</f>
        <v>1</v>
      </c>
      <c r="F129" s="10" t="b" cm="1">
        <f t="array" ref="F129">IF(SUMPRODUCT((Data!$A$2:$A$1420="Water &amp; Sewer")*(Data!$C$2:$C$1420=$A129)*(Data!$E$2:$E$1420&lt;&gt;""))&gt;0, TRUE, FALSE)</f>
        <v>1</v>
      </c>
      <c r="G129" s="10" t="b" cm="1">
        <f t="array" ref="G129">IF(SUMPRODUCT((Data!$A$2:$A$1420="Sanitation")*(Data!$C$2:$C$1420=$A129)*(Data!$E$2:$E$1420&lt;&gt;""))&gt;0, TRUE, FALSE)</f>
        <v>1</v>
      </c>
      <c r="H129" s="10" t="b" cm="1">
        <f t="array" ref="H129">IF(SUMPRODUCT((Data!$A$2:$A$1420="Interface")*(Data!$C$2:$C$1420=$A129)*(Data!$E$2:$E$1420&lt;&gt;"(Blank)"))&gt;0, TRUE, FALSE)</f>
        <v>1</v>
      </c>
      <c r="I129" s="10" t="str">
        <f t="shared" si="4"/>
        <v>Ready</v>
      </c>
      <c r="J129" s="98" t="str">
        <f t="shared" si="5"/>
        <v>FALSE</v>
      </c>
      <c r="K129" s="95" t="str">
        <f>IFERROR(VLOOKUP(A129,'Sheet1 (2)'!$A$2:$I$1048576, 9,0),"Not on BI")</f>
        <v>C00104</v>
      </c>
    </row>
    <row r="130" spans="1:11" ht="14.25" hidden="1" x14ac:dyDescent="0.2">
      <c r="A130" s="99" t="s">
        <v>151</v>
      </c>
      <c r="B130" s="10" t="str">
        <f>IFERROR(VLOOKUP(A130,'Sheet1 (2)'!$A$2:$K$3412,2,0),"Not on BI")</f>
        <v>Yes</v>
      </c>
      <c r="C130" s="10" t="s">
        <v>23</v>
      </c>
      <c r="D130" s="97" t="str">
        <f>IFERROR(VLOOKUP(A130,'Sheet1 (2)'!$A$2:$K$341, 3, 0),"Not on BI")</f>
        <v>2022-09-07</v>
      </c>
      <c r="E130" s="10" t="b" cm="1">
        <f t="array" ref="E130">IF(SUMPRODUCT((Data!$A$2:$A$1420="Electric")*(Data!$C$2:$C$1420=$A130)*(Data!$E$2:$E$1420&lt;&gt;""))&gt;0, TRUE, FALSE)</f>
        <v>1</v>
      </c>
      <c r="F130" s="10" t="b" cm="1">
        <f t="array" ref="F130">IF(SUMPRODUCT((Data!$A$2:$A$1420="Water &amp; Sewer")*(Data!$C$2:$C$1420=$A130)*(Data!$E$2:$E$1420&lt;&gt;""))&gt;0, TRUE, FALSE)</f>
        <v>1</v>
      </c>
      <c r="G130" s="10" t="b" cm="1">
        <f t="array" ref="G130">IF(SUMPRODUCT((Data!$A$2:$A$1420="Sanitation")*(Data!$C$2:$C$1420=$A130)*(Data!$E$2:$E$1420&lt;&gt;""))&gt;0, TRUE, FALSE)</f>
        <v>1</v>
      </c>
      <c r="H130" s="10" t="b" cm="1">
        <f t="array" ref="H130">IF(SUMPRODUCT((Data!$A$2:$A$1420="Interface")*(Data!$C$2:$C$1420=$A130)*(Data!$E$2:$E$1420&lt;&gt;"(Blank)"))&gt;0, TRUE, FALSE)</f>
        <v>1</v>
      </c>
      <c r="I130" s="10" t="str">
        <f t="shared" si="4"/>
        <v>Ready</v>
      </c>
      <c r="J130" s="98" t="str">
        <f t="shared" si="5"/>
        <v>FALSE</v>
      </c>
      <c r="K130" s="95" t="str">
        <f>IFERROR(VLOOKUP(A130,'Sheet1 (2)'!$A$2:$I$1048576, 9,0),"Not on BI")</f>
        <v>C00321</v>
      </c>
    </row>
    <row r="131" spans="1:11" ht="14.25" hidden="1" x14ac:dyDescent="0.2">
      <c r="A131" s="99" t="s">
        <v>152</v>
      </c>
      <c r="B131" s="10" t="str">
        <f>IFERROR(VLOOKUP(A131,'Sheet1 (2)'!$A$2:$K$3412,2,0),"Not on BI")</f>
        <v>Yes</v>
      </c>
      <c r="C131" s="10" t="s">
        <v>23</v>
      </c>
      <c r="D131" s="97" t="str">
        <f>IFERROR(VLOOKUP(A131,'Sheet1 (2)'!$A$2:$K$341, 3, 0),"Not on BI")</f>
        <v>2022-12-28</v>
      </c>
      <c r="E131" s="10" t="b" cm="1">
        <f t="array" ref="E131">IF(SUMPRODUCT((Data!$A$2:$A$1420="Electric")*(Data!$C$2:$C$1420=$A131)*(Data!$E$2:$E$1420&lt;&gt;""))&gt;0, TRUE, FALSE)</f>
        <v>1</v>
      </c>
      <c r="F131" s="10" t="b" cm="1">
        <f t="array" ref="F131">IF(SUMPRODUCT((Data!$A$2:$A$1420="Water &amp; Sewer")*(Data!$C$2:$C$1420=$A131)*(Data!$E$2:$E$1420&lt;&gt;""))&gt;0, TRUE, FALSE)</f>
        <v>1</v>
      </c>
      <c r="G131" s="10" t="b" cm="1">
        <f t="array" ref="G131">IF(SUMPRODUCT((Data!$A$2:$A$1420="Sanitation")*(Data!$C$2:$C$1420=$A131)*(Data!$E$2:$E$1420&lt;&gt;""))&gt;0, TRUE, FALSE)</f>
        <v>1</v>
      </c>
      <c r="H131" s="10" t="b" cm="1">
        <f t="array" ref="H131">IF(SUMPRODUCT((Data!$A$2:$A$1420="Interface")*(Data!$C$2:$C$1420=$A131)*(Data!$E$2:$E$1420&lt;&gt;"(Blank)"))&gt;0, TRUE, FALSE)</f>
        <v>1</v>
      </c>
      <c r="I131" s="10" t="str">
        <f t="shared" si="4"/>
        <v>Ready</v>
      </c>
      <c r="J131" s="98" t="str">
        <f t="shared" si="5"/>
        <v>FALSE</v>
      </c>
      <c r="K131" s="95" t="str">
        <f>IFERROR(VLOOKUP(A131,'Sheet1 (2)'!$A$2:$I$1048576, 9,0),"Not on BI")</f>
        <v>C00099</v>
      </c>
    </row>
    <row r="132" spans="1:11" ht="14.25" hidden="1" x14ac:dyDescent="0.2">
      <c r="A132" s="99" t="s">
        <v>153</v>
      </c>
      <c r="B132" s="10" t="str">
        <f>IFERROR(VLOOKUP(A132,'Sheet1 (2)'!$A$2:$K$3412,2,0),"Not on BI")</f>
        <v>Yes</v>
      </c>
      <c r="C132" s="10" t="s">
        <v>23</v>
      </c>
      <c r="D132" s="97" t="str">
        <f>IFERROR(VLOOKUP(A132,'Sheet1 (2)'!$A$2:$K$341, 3, 0),"Not on BI")</f>
        <v>2022-08-31</v>
      </c>
      <c r="E132" s="10" t="b" cm="1">
        <f t="array" ref="E132">IF(SUMPRODUCT((Data!$A$2:$A$1420="Electric")*(Data!$C$2:$C$1420=$A132)*(Data!$E$2:$E$1420&lt;&gt;""))&gt;0, TRUE, FALSE)</f>
        <v>1</v>
      </c>
      <c r="F132" s="10" t="b" cm="1">
        <f t="array" ref="F132">IF(SUMPRODUCT((Data!$A$2:$A$1420="Water &amp; Sewer")*(Data!$C$2:$C$1420=$A132)*(Data!$E$2:$E$1420&lt;&gt;""))&gt;0, TRUE, FALSE)</f>
        <v>1</v>
      </c>
      <c r="G132" s="10" t="b" cm="1">
        <f t="array" ref="G132">IF(SUMPRODUCT((Data!$A$2:$A$1420="Sanitation")*(Data!$C$2:$C$1420=$A132)*(Data!$E$2:$E$1420&lt;&gt;""))&gt;0, TRUE, FALSE)</f>
        <v>1</v>
      </c>
      <c r="H132" s="10" t="b" cm="1">
        <f t="array" ref="H132">IF(SUMPRODUCT((Data!$A$2:$A$1420="Interface")*(Data!$C$2:$C$1420=$A132)*(Data!$E$2:$E$1420&lt;&gt;"(Blank)"))&gt;0, TRUE, FALSE)</f>
        <v>1</v>
      </c>
      <c r="I132" s="10" t="str">
        <f t="shared" si="4"/>
        <v>Ready</v>
      </c>
      <c r="J132" s="98" t="str">
        <f t="shared" si="5"/>
        <v>FALSE</v>
      </c>
      <c r="K132" s="95" t="str">
        <f>IFERROR(VLOOKUP(A132,'Sheet1 (2)'!$A$2:$I$1048576, 9,0),"Not on BI")</f>
        <v>C00159</v>
      </c>
    </row>
    <row r="133" spans="1:11" ht="14.25" hidden="1" x14ac:dyDescent="0.2">
      <c r="A133" s="99" t="s">
        <v>154</v>
      </c>
      <c r="B133" s="10" t="str">
        <f>IFERROR(VLOOKUP(A133,'Sheet1 (2)'!$A$2:$K$3412,2,0),"Not on BI")</f>
        <v>Yes</v>
      </c>
      <c r="C133" s="10" t="s">
        <v>23</v>
      </c>
      <c r="D133" s="97" t="str">
        <f>IFERROR(VLOOKUP(A133,'Sheet1 (2)'!$A$2:$K$341, 3, 0),"Not on BI")</f>
        <v>2023-03-01</v>
      </c>
      <c r="E133" s="10" t="b" cm="1">
        <f t="array" ref="E133">IF(SUMPRODUCT((Data!$A$2:$A$1420="Electric")*(Data!$C$2:$C$1420=$A133)*(Data!$E$2:$E$1420&lt;&gt;""))&gt;0, TRUE, FALSE)</f>
        <v>1</v>
      </c>
      <c r="F133" s="10" t="b" cm="1">
        <f t="array" ref="F133">IF(SUMPRODUCT((Data!$A$2:$A$1420="Water &amp; Sewer")*(Data!$C$2:$C$1420=$A133)*(Data!$E$2:$E$1420&lt;&gt;""))&gt;0, TRUE, FALSE)</f>
        <v>1</v>
      </c>
      <c r="G133" s="10" t="b" cm="1">
        <f t="array" ref="G133">IF(SUMPRODUCT((Data!$A$2:$A$1420="Sanitation")*(Data!$C$2:$C$1420=$A133)*(Data!$E$2:$E$1420&lt;&gt;""))&gt;0, TRUE, FALSE)</f>
        <v>1</v>
      </c>
      <c r="H133" s="10" t="b" cm="1">
        <f t="array" ref="H133">IF(SUMPRODUCT((Data!$A$2:$A$1420="Interface")*(Data!$C$2:$C$1420=$A133)*(Data!$E$2:$E$1420&lt;&gt;"(Blank)"))&gt;0, TRUE, FALSE)</f>
        <v>1</v>
      </c>
      <c r="I133" s="10" t="str">
        <f t="shared" si="4"/>
        <v>Ready</v>
      </c>
      <c r="J133" s="98" t="str">
        <f t="shared" si="5"/>
        <v>FALSE</v>
      </c>
      <c r="K133" s="95" t="str">
        <f>IFERROR(VLOOKUP(A133,'Sheet1 (2)'!$A$2:$I$1048576, 9,0),"Not on BI")</f>
        <v>C00173</v>
      </c>
    </row>
    <row r="134" spans="1:11" ht="14.25" hidden="1" x14ac:dyDescent="0.2">
      <c r="A134" s="99" t="s">
        <v>155</v>
      </c>
      <c r="B134" s="10" t="str">
        <f>IFERROR(VLOOKUP(A134,'Sheet1 (2)'!$A$2:$K$3412,2,0),"Not on BI")</f>
        <v>Yes</v>
      </c>
      <c r="C134" s="10" t="s">
        <v>23</v>
      </c>
      <c r="D134" s="97" t="str">
        <f>IFERROR(VLOOKUP(A134,'Sheet1 (2)'!$A$2:$K$341, 3, 0),"Not on BI")</f>
        <v>2022-09-28</v>
      </c>
      <c r="E134" s="10" t="b" cm="1">
        <f t="array" ref="E134">IF(SUMPRODUCT((Data!$A$2:$A$1420="Electric")*(Data!$C$2:$C$1420=$A134)*(Data!$E$2:$E$1420&lt;&gt;""))&gt;0, TRUE, FALSE)</f>
        <v>1</v>
      </c>
      <c r="F134" s="10" t="b" cm="1">
        <f t="array" ref="F134">IF(SUMPRODUCT((Data!$A$2:$A$1420="Water &amp; Sewer")*(Data!$C$2:$C$1420=$A134)*(Data!$E$2:$E$1420&lt;&gt;""))&gt;0, TRUE, FALSE)</f>
        <v>1</v>
      </c>
      <c r="G134" s="10" t="b" cm="1">
        <f t="array" ref="G134">IF(SUMPRODUCT((Data!$A$2:$A$1420="Sanitation")*(Data!$C$2:$C$1420=$A134)*(Data!$E$2:$E$1420&lt;&gt;""))&gt;0, TRUE, FALSE)</f>
        <v>1</v>
      </c>
      <c r="H134" s="10" t="b" cm="1">
        <f t="array" ref="H134">IF(SUMPRODUCT((Data!$A$2:$A$1420="Interface")*(Data!$C$2:$C$1420=$A134)*(Data!$E$2:$E$1420&lt;&gt;"(Blank)"))&gt;0, TRUE, FALSE)</f>
        <v>1</v>
      </c>
      <c r="I134" s="10" t="str">
        <f t="shared" si="4"/>
        <v>Ready</v>
      </c>
      <c r="J134" s="98" t="str">
        <f t="shared" si="5"/>
        <v>FALSE</v>
      </c>
      <c r="K134" s="95" t="str">
        <f>IFERROR(VLOOKUP(A134,'Sheet1 (2)'!$A$2:$I$1048576, 9,0),"Not on BI")</f>
        <v>C00133</v>
      </c>
    </row>
    <row r="135" spans="1:11" ht="14.25" hidden="1" x14ac:dyDescent="0.2">
      <c r="A135" s="99" t="s">
        <v>156</v>
      </c>
      <c r="B135" s="10" t="str">
        <f>IFERROR(VLOOKUP(A135,'Sheet1 (2)'!$A$2:$K$3412,2,0),"Not on BI")</f>
        <v>Yes</v>
      </c>
      <c r="C135" s="10" t="s">
        <v>23</v>
      </c>
      <c r="D135" s="97" t="str">
        <f>IFERROR(VLOOKUP(A135,'Sheet1 (2)'!$A$2:$K$341, 3, 0),"Not on BI")</f>
        <v>2023-01-18</v>
      </c>
      <c r="E135" s="10" t="b" cm="1">
        <f t="array" ref="E135">IF(SUMPRODUCT((Data!$A$2:$A$1420="Electric")*(Data!$C$2:$C$1420=$A135)*(Data!$E$2:$E$1420&lt;&gt;""))&gt;0, TRUE, FALSE)</f>
        <v>1</v>
      </c>
      <c r="F135" s="10" t="b" cm="1">
        <f t="array" ref="F135">IF(SUMPRODUCT((Data!$A$2:$A$1420="Water &amp; Sewer")*(Data!$C$2:$C$1420=$A135)*(Data!$E$2:$E$1420&lt;&gt;""))&gt;0, TRUE, FALSE)</f>
        <v>1</v>
      </c>
      <c r="G135" s="10" t="b" cm="1">
        <f t="array" ref="G135">IF(SUMPRODUCT((Data!$A$2:$A$1420="Sanitation")*(Data!$C$2:$C$1420=$A135)*(Data!$E$2:$E$1420&lt;&gt;""))&gt;0, TRUE, FALSE)</f>
        <v>1</v>
      </c>
      <c r="H135" s="10" t="b" cm="1">
        <f t="array" ref="H135">IF(SUMPRODUCT((Data!$A$2:$A$1420="Interface")*(Data!$C$2:$C$1420=$A135)*(Data!$E$2:$E$1420&lt;&gt;"(Blank)"))&gt;0, TRUE, FALSE)</f>
        <v>1</v>
      </c>
      <c r="I135" s="10" t="str">
        <f t="shared" si="4"/>
        <v>Ready</v>
      </c>
      <c r="J135" s="98" t="str">
        <f t="shared" ref="J135:J154" si="6">IF(E135=FALSE, "Electric", "") &amp; IF(F135=FALSE, IF(E135=FALSE, ",", "") &amp; "Water &amp; Sewer") &amp; IF(G135=FALSE, IF(OR(E135=FALSE, F135=FALSE), ",", "") &amp; "Sanitation", "") &amp; IF(H135=FALSE, IF(OR(E135=FALSE, F135=FALSE, G135=FALSE), ",", "") &amp; "Interface", "")</f>
        <v>FALSE</v>
      </c>
      <c r="K135" s="95" t="str">
        <f>IFERROR(VLOOKUP(A135,'Sheet1 (2)'!$A$2:$I$1048576, 9,0),"Not on BI")</f>
        <v>C00139</v>
      </c>
    </row>
    <row r="136" spans="1:11" ht="14.25" hidden="1" x14ac:dyDescent="0.2">
      <c r="A136" s="99" t="s">
        <v>157</v>
      </c>
      <c r="B136" s="10" t="str">
        <f>IFERROR(VLOOKUP(A136,'Sheet1 (2)'!$A$2:$K$3412,2,0),"Not on BI")</f>
        <v>Yes</v>
      </c>
      <c r="C136" s="10" t="s">
        <v>23</v>
      </c>
      <c r="D136" s="97" t="str">
        <f>IFERROR(VLOOKUP(A136,'Sheet1 (2)'!$A$2:$K$341, 3, 0),"Not on BI")</f>
        <v>2023-02-08</v>
      </c>
      <c r="E136" s="10" t="b" cm="1">
        <f t="array" ref="E136">IF(SUMPRODUCT((Data!$A$2:$A$1420="Electric")*(Data!$C$2:$C$1420=$A136)*(Data!$E$2:$E$1420&lt;&gt;""))&gt;0, TRUE, FALSE)</f>
        <v>1</v>
      </c>
      <c r="F136" s="10" t="b" cm="1">
        <f t="array" ref="F136">IF(SUMPRODUCT((Data!$A$2:$A$1420="Water &amp; Sewer")*(Data!$C$2:$C$1420=$A136)*(Data!$E$2:$E$1420&lt;&gt;""))&gt;0, TRUE, FALSE)</f>
        <v>1</v>
      </c>
      <c r="G136" s="10" t="b" cm="1">
        <f t="array" ref="G136">IF(SUMPRODUCT((Data!$A$2:$A$1420="Sanitation")*(Data!$C$2:$C$1420=$A136)*(Data!$E$2:$E$1420&lt;&gt;""))&gt;0, TRUE, FALSE)</f>
        <v>1</v>
      </c>
      <c r="H136" s="10" t="b" cm="1">
        <f t="array" ref="H136">IF(SUMPRODUCT((Data!$A$2:$A$1420="Interface")*(Data!$C$2:$C$1420=$A136)*(Data!$E$2:$E$1420&lt;&gt;"(Blank)"))&gt;0, TRUE, FALSE)</f>
        <v>1</v>
      </c>
      <c r="I136" s="10" t="str">
        <f t="shared" si="4"/>
        <v>Ready</v>
      </c>
      <c r="J136" s="98" t="str">
        <f t="shared" si="6"/>
        <v>FALSE</v>
      </c>
      <c r="K136" s="95" t="str">
        <f>IFERROR(VLOOKUP(A136,'Sheet1 (2)'!$A$2:$I$1048576, 9,0),"Not on BI")</f>
        <v>C00123</v>
      </c>
    </row>
    <row r="137" spans="1:11" ht="14.25" hidden="1" x14ac:dyDescent="0.2">
      <c r="A137" s="99" t="s">
        <v>158</v>
      </c>
      <c r="B137" s="10" t="str">
        <f>IFERROR(VLOOKUP(A137,'Sheet1 (2)'!$A$2:$K$3412,2,0),"Not on BI")</f>
        <v>Yes</v>
      </c>
      <c r="C137" s="10" t="s">
        <v>23</v>
      </c>
      <c r="D137" s="97" t="str">
        <f>IFERROR(VLOOKUP(A137,'Sheet1 (2)'!$A$2:$K$341, 3, 0),"Not on BI")</f>
        <v>2022-12-28</v>
      </c>
      <c r="E137" s="10" t="b" cm="1">
        <f t="array" ref="E137">IF(SUMPRODUCT((Data!$A$2:$A$1420="Electric")*(Data!$C$2:$C$1420=$A137)*(Data!$E$2:$E$1420&lt;&gt;""))&gt;0, TRUE, FALSE)</f>
        <v>1</v>
      </c>
      <c r="F137" s="10" t="b" cm="1">
        <f t="array" ref="F137">IF(SUMPRODUCT((Data!$A$2:$A$1420="Water &amp; Sewer")*(Data!$C$2:$C$1420=$A137)*(Data!$E$2:$E$1420&lt;&gt;""))&gt;0, TRUE, FALSE)</f>
        <v>1</v>
      </c>
      <c r="G137" s="10" t="b" cm="1">
        <f t="array" ref="G137">IF(SUMPRODUCT((Data!$A$2:$A$1420="Sanitation")*(Data!$C$2:$C$1420=$A137)*(Data!$E$2:$E$1420&lt;&gt;""))&gt;0, TRUE, FALSE)</f>
        <v>1</v>
      </c>
      <c r="H137" s="10" t="b" cm="1">
        <f t="array" ref="H137">IF(SUMPRODUCT((Data!$A$2:$A$1420="Interface")*(Data!$C$2:$C$1420=$A137)*(Data!$E$2:$E$1420&lt;&gt;"(Blank)"))&gt;0, TRUE, FALSE)</f>
        <v>1</v>
      </c>
      <c r="I137" s="10" t="str">
        <f t="shared" si="4"/>
        <v>Ready</v>
      </c>
      <c r="J137" s="98" t="str">
        <f t="shared" si="6"/>
        <v>FALSE</v>
      </c>
      <c r="K137" s="95" t="str">
        <f>IFERROR(VLOOKUP(A137,'Sheet1 (2)'!$A$2:$I$1048576, 9,0),"Not on BI")</f>
        <v>C00198</v>
      </c>
    </row>
    <row r="138" spans="1:11" ht="14.25" hidden="1" x14ac:dyDescent="0.2">
      <c r="A138" s="99" t="s">
        <v>159</v>
      </c>
      <c r="B138" s="10" t="str">
        <f>IFERROR(VLOOKUP(A138,'Sheet1 (2)'!$A$2:$K$3412,2,0),"Not on BI")</f>
        <v>Yes</v>
      </c>
      <c r="C138" s="10" t="s">
        <v>23</v>
      </c>
      <c r="D138" s="97" t="str">
        <f>IFERROR(VLOOKUP(A138,'Sheet1 (2)'!$A$2:$K$341, 3, 0),"Not on BI")</f>
        <v>2023-09-01</v>
      </c>
      <c r="E138" s="10" t="b" cm="1">
        <f t="array" ref="E138">IF(SUMPRODUCT((Data!$A$2:$A$1420="Electric")*(Data!$C$2:$C$1420=$A138)*(Data!$E$2:$E$1420&lt;&gt;""))&gt;0, TRUE, FALSE)</f>
        <v>1</v>
      </c>
      <c r="F138" s="10" t="b" cm="1">
        <f t="array" ref="F138">IF(SUMPRODUCT((Data!$A$2:$A$1420="Water &amp; Sewer")*(Data!$C$2:$C$1420=$A138)*(Data!$E$2:$E$1420&lt;&gt;""))&gt;0, TRUE, FALSE)</f>
        <v>1</v>
      </c>
      <c r="G138" s="10" t="b" cm="1">
        <f t="array" ref="G138">IF(SUMPRODUCT((Data!$A$2:$A$1420="Sanitation")*(Data!$C$2:$C$1420=$A138)*(Data!$E$2:$E$1420&lt;&gt;""))&gt;0, TRUE, FALSE)</f>
        <v>1</v>
      </c>
      <c r="H138" s="10" t="b" cm="1">
        <f t="array" ref="H138">IF(SUMPRODUCT((Data!$A$2:$A$1420="Interface")*(Data!$C$2:$C$1420=$A138)*(Data!$E$2:$E$1420&lt;&gt;"(Blank)"))&gt;0, TRUE, FALSE)</f>
        <v>1</v>
      </c>
      <c r="I138" s="10" t="str">
        <f t="shared" si="4"/>
        <v>Ready</v>
      </c>
      <c r="J138" s="98" t="str">
        <f t="shared" si="6"/>
        <v>FALSE</v>
      </c>
      <c r="K138" s="95" t="str">
        <f>IFERROR(VLOOKUP(A138,'Sheet1 (2)'!$A$2:$I$1048576, 9,0),"Not on BI")</f>
        <v>C00158</v>
      </c>
    </row>
    <row r="139" spans="1:11" ht="14.25" hidden="1" x14ac:dyDescent="0.2">
      <c r="A139" s="99" t="s">
        <v>160</v>
      </c>
      <c r="B139" s="10" t="str">
        <f>IFERROR(VLOOKUP(A139,'Sheet1 (2)'!$A$2:$K$3412,2,0),"Not on BI")</f>
        <v>Yes</v>
      </c>
      <c r="C139" s="10" t="s">
        <v>23</v>
      </c>
      <c r="D139" s="97" t="str">
        <f>IFERROR(VLOOKUP(A139,'Sheet1 (2)'!$A$2:$K$341, 3, 0),"Not on BI")</f>
        <v>2022-11-30</v>
      </c>
      <c r="E139" s="10" t="b" cm="1">
        <f t="array" ref="E139">IF(SUMPRODUCT((Data!$A$2:$A$1420="Electric")*(Data!$C$2:$C$1420=$A139)*(Data!$E$2:$E$1420&lt;&gt;""))&gt;0, TRUE, FALSE)</f>
        <v>1</v>
      </c>
      <c r="F139" s="10" t="b" cm="1">
        <f t="array" ref="F139">IF(SUMPRODUCT((Data!$A$2:$A$1420="Water &amp; Sewer")*(Data!$C$2:$C$1420=$A139)*(Data!$E$2:$E$1420&lt;&gt;""))&gt;0, TRUE, FALSE)</f>
        <v>1</v>
      </c>
      <c r="G139" s="10" t="b" cm="1">
        <f t="array" ref="G139">IF(SUMPRODUCT((Data!$A$2:$A$1420="Sanitation")*(Data!$C$2:$C$1420=$A139)*(Data!$E$2:$E$1420&lt;&gt;""))&gt;0, TRUE, FALSE)</f>
        <v>1</v>
      </c>
      <c r="H139" s="10" t="b" cm="1">
        <f t="array" ref="H139">IF(SUMPRODUCT((Data!$A$2:$A$1420="Interface")*(Data!$C$2:$C$1420=$A139)*(Data!$E$2:$E$1420&lt;&gt;"(Blank)"))&gt;0, TRUE, FALSE)</f>
        <v>1</v>
      </c>
      <c r="I139" s="10" t="str">
        <f t="shared" si="4"/>
        <v>Ready</v>
      </c>
      <c r="J139" s="98" t="str">
        <f t="shared" si="6"/>
        <v>FALSE</v>
      </c>
      <c r="K139" s="95" t="str">
        <f>IFERROR(VLOOKUP(A139,'Sheet1 (2)'!$A$2:$I$1048576, 9,0),"Not on BI")</f>
        <v>C00113</v>
      </c>
    </row>
    <row r="140" spans="1:11" ht="14.25" hidden="1" x14ac:dyDescent="0.2">
      <c r="A140" s="99" t="s">
        <v>161</v>
      </c>
      <c r="B140" s="10" t="str">
        <f>IFERROR(VLOOKUP(A140,'Sheet1 (2)'!$A$2:$K$3412,2,0),"Not on BI")</f>
        <v>Yes</v>
      </c>
      <c r="C140" s="10" t="s">
        <v>23</v>
      </c>
      <c r="D140" s="97" t="str">
        <f>IFERROR(VLOOKUP(A140,'Sheet1 (2)'!$A$2:$K$341, 3, 0),"Not on BI")</f>
        <v>2022-12-07</v>
      </c>
      <c r="E140" s="10" t="b" cm="1">
        <f t="array" ref="E140">IF(SUMPRODUCT((Data!$A$2:$A$1420="Electric")*(Data!$C$2:$C$1420=$A140)*(Data!$E$2:$E$1420&lt;&gt;""))&gt;0, TRUE, FALSE)</f>
        <v>1</v>
      </c>
      <c r="F140" s="10" t="b" cm="1">
        <f t="array" ref="F140">IF(SUMPRODUCT((Data!$A$2:$A$1420="Water &amp; Sewer")*(Data!$C$2:$C$1420=$A140)*(Data!$E$2:$E$1420&lt;&gt;""))&gt;0, TRUE, FALSE)</f>
        <v>1</v>
      </c>
      <c r="G140" s="10" t="b" cm="1">
        <f t="array" ref="G140">IF(SUMPRODUCT((Data!$A$2:$A$1420="Sanitation")*(Data!$C$2:$C$1420=$A140)*(Data!$E$2:$E$1420&lt;&gt;""))&gt;0, TRUE, FALSE)</f>
        <v>1</v>
      </c>
      <c r="H140" s="10" t="b" cm="1">
        <f t="array" ref="H140">IF(SUMPRODUCT((Data!$A$2:$A$1420="Interface")*(Data!$C$2:$C$1420=$A140)*(Data!$E$2:$E$1420&lt;&gt;"(Blank)"))&gt;0, TRUE, FALSE)</f>
        <v>1</v>
      </c>
      <c r="I140" s="10" t="str">
        <f t="shared" si="4"/>
        <v>Ready</v>
      </c>
      <c r="J140" s="98" t="str">
        <f t="shared" si="6"/>
        <v>FALSE</v>
      </c>
      <c r="K140" s="95" t="str">
        <f>IFERROR(VLOOKUP(A140,'Sheet1 (2)'!$A$2:$I$1048576, 9,0),"Not on BI")</f>
        <v>C00119</v>
      </c>
    </row>
    <row r="141" spans="1:11" ht="14.25" hidden="1" x14ac:dyDescent="0.2">
      <c r="A141" s="99" t="s">
        <v>162</v>
      </c>
      <c r="B141" s="10" t="str">
        <f>IFERROR(VLOOKUP(A141,'Sheet1 (2)'!$A$2:$K$3412,2,0),"Not on BI")</f>
        <v>Yes</v>
      </c>
      <c r="C141" s="10" t="s">
        <v>23</v>
      </c>
      <c r="D141" s="97" t="str">
        <f>IFERROR(VLOOKUP(A141,'Sheet1 (2)'!$A$2:$K$341, 3, 0),"Not on BI")</f>
        <v>2022-11-17</v>
      </c>
      <c r="E141" s="10" t="b" cm="1">
        <f t="array" ref="E141">IF(SUMPRODUCT((Data!$A$2:$A$1420="Electric")*(Data!$C$2:$C$1420=$A141)*(Data!$E$2:$E$1420&lt;&gt;""))&gt;0, TRUE, FALSE)</f>
        <v>1</v>
      </c>
      <c r="F141" s="10" t="b" cm="1">
        <f t="array" ref="F141">IF(SUMPRODUCT((Data!$A$2:$A$1420="Water &amp; Sewer")*(Data!$C$2:$C$1420=$A141)*(Data!$E$2:$E$1420&lt;&gt;""))&gt;0, TRUE, FALSE)</f>
        <v>1</v>
      </c>
      <c r="G141" s="10" t="b" cm="1">
        <f t="array" ref="G141">IF(SUMPRODUCT((Data!$A$2:$A$1420="Sanitation")*(Data!$C$2:$C$1420=$A141)*(Data!$E$2:$E$1420&lt;&gt;""))&gt;0, TRUE, FALSE)</f>
        <v>1</v>
      </c>
      <c r="H141" s="10" t="b" cm="1">
        <f t="array" ref="H141">IF(SUMPRODUCT((Data!$A$2:$A$1420="Interface")*(Data!$C$2:$C$1420=$A141)*(Data!$E$2:$E$1420&lt;&gt;"(Blank)"))&gt;0, TRUE, FALSE)</f>
        <v>1</v>
      </c>
      <c r="I141" s="10" t="str">
        <f t="shared" si="4"/>
        <v>Ready</v>
      </c>
      <c r="J141" s="98" t="str">
        <f t="shared" si="6"/>
        <v>FALSE</v>
      </c>
      <c r="K141" s="95" t="str">
        <f>IFERROR(VLOOKUP(A141,'Sheet1 (2)'!$A$2:$I$1048576, 9,0),"Not on BI")</f>
        <v>C00180</v>
      </c>
    </row>
    <row r="142" spans="1:11" ht="14.25" hidden="1" x14ac:dyDescent="0.2">
      <c r="A142" s="99" t="s">
        <v>163</v>
      </c>
      <c r="B142" s="10" t="str">
        <f>IFERROR(VLOOKUP(A142,'Sheet1 (2)'!$A$2:$K$3412,2,0),"Not on BI")</f>
        <v>Yes</v>
      </c>
      <c r="C142" s="10" t="s">
        <v>23</v>
      </c>
      <c r="D142" s="97" t="str">
        <f>IFERROR(VLOOKUP(A142,'Sheet1 (2)'!$A$2:$K$341, 3, 0),"Not on BI")</f>
        <v>2023-01-26</v>
      </c>
      <c r="E142" s="10" t="b" cm="1">
        <f t="array" ref="E142">IF(SUMPRODUCT((Data!$A$2:$A$1420="Electric")*(Data!$C$2:$C$1420=$A142)*(Data!$E$2:$E$1420&lt;&gt;""))&gt;0, TRUE, FALSE)</f>
        <v>1</v>
      </c>
      <c r="F142" s="10" t="b" cm="1">
        <f t="array" ref="F142">IF(SUMPRODUCT((Data!$A$2:$A$1420="Water &amp; Sewer")*(Data!$C$2:$C$1420=$A142)*(Data!$E$2:$E$1420&lt;&gt;""))&gt;0, TRUE, FALSE)</f>
        <v>1</v>
      </c>
      <c r="G142" s="10" t="b" cm="1">
        <f t="array" ref="G142">IF(SUMPRODUCT((Data!$A$2:$A$1420="Sanitation")*(Data!$C$2:$C$1420=$A142)*(Data!$E$2:$E$1420&lt;&gt;""))&gt;0, TRUE, FALSE)</f>
        <v>1</v>
      </c>
      <c r="H142" s="10" t="b" cm="1">
        <f t="array" ref="H142">IF(SUMPRODUCT((Data!$A$2:$A$1420="Interface")*(Data!$C$2:$C$1420=$A142)*(Data!$E$2:$E$1420&lt;&gt;"(Blank)"))&gt;0, TRUE, FALSE)</f>
        <v>1</v>
      </c>
      <c r="I142" s="10" t="str">
        <f t="shared" si="4"/>
        <v>Ready</v>
      </c>
      <c r="J142" s="98" t="str">
        <f t="shared" si="6"/>
        <v>FALSE</v>
      </c>
      <c r="K142" s="95" t="str">
        <f>IFERROR(VLOOKUP(A142,'Sheet1 (2)'!$A$2:$I$1048576, 9,0),"Not on BI")</f>
        <v>C00176</v>
      </c>
    </row>
    <row r="143" spans="1:11" ht="14.25" hidden="1" x14ac:dyDescent="0.2">
      <c r="A143" s="99" t="s">
        <v>164</v>
      </c>
      <c r="B143" s="10" t="str">
        <f>IFERROR(VLOOKUP(A143,'Sheet1 (2)'!$A$2:$K$3412,2,0),"Not on BI")</f>
        <v>Yes</v>
      </c>
      <c r="C143" s="10" t="s">
        <v>23</v>
      </c>
      <c r="D143" s="97" t="str">
        <f>IFERROR(VLOOKUP(A143,'Sheet1 (2)'!$A$2:$K$341, 3, 0),"Not on BI")</f>
        <v>2023-01-04</v>
      </c>
      <c r="E143" s="10" t="b" cm="1">
        <f t="array" ref="E143">IF(SUMPRODUCT((Data!$A$2:$A$1420="Electric")*(Data!$C$2:$C$1420=$A143)*(Data!$E$2:$E$1420&lt;&gt;""))&gt;0, TRUE, FALSE)</f>
        <v>1</v>
      </c>
      <c r="F143" s="10" t="b" cm="1">
        <f t="array" ref="F143">IF(SUMPRODUCT((Data!$A$2:$A$1420="Water &amp; Sewer")*(Data!$C$2:$C$1420=$A143)*(Data!$E$2:$E$1420&lt;&gt;""))&gt;0, TRUE, FALSE)</f>
        <v>1</v>
      </c>
      <c r="G143" s="10" t="b" cm="1">
        <f t="array" ref="G143">IF(SUMPRODUCT((Data!$A$2:$A$1420="Sanitation")*(Data!$C$2:$C$1420=$A143)*(Data!$E$2:$E$1420&lt;&gt;""))&gt;0, TRUE, FALSE)</f>
        <v>1</v>
      </c>
      <c r="H143" s="10" t="b" cm="1">
        <f t="array" ref="H143">IF(SUMPRODUCT((Data!$A$2:$A$1420="Interface")*(Data!$C$2:$C$1420=$A143)*(Data!$E$2:$E$1420&lt;&gt;"(Blank)"))&gt;0, TRUE, FALSE)</f>
        <v>1</v>
      </c>
      <c r="I143" s="10" t="str">
        <f t="shared" si="4"/>
        <v>Ready</v>
      </c>
      <c r="J143" s="98" t="str">
        <f t="shared" si="6"/>
        <v>FALSE</v>
      </c>
      <c r="K143" s="95" t="str">
        <f>IFERROR(VLOOKUP(A143,'Sheet1 (2)'!$A$2:$I$1048576, 9,0),"Not on BI")</f>
        <v>C00265</v>
      </c>
    </row>
    <row r="144" spans="1:11" ht="14.25" hidden="1" x14ac:dyDescent="0.2">
      <c r="A144" s="99" t="s">
        <v>165</v>
      </c>
      <c r="B144" s="10" t="str">
        <f>IFERROR(VLOOKUP(A144,'Sheet1 (2)'!$A$2:$K$3412,2,0),"Not on BI")</f>
        <v>Yes</v>
      </c>
      <c r="C144" s="10" t="s">
        <v>23</v>
      </c>
      <c r="D144" s="97" t="str">
        <f>IFERROR(VLOOKUP(A144,'Sheet1 (2)'!$A$2:$K$341, 3, 0),"Not on BI")</f>
        <v>2022-12-07</v>
      </c>
      <c r="E144" s="10" t="b" cm="1">
        <f t="array" ref="E144">IF(SUMPRODUCT((Data!$A$2:$A$1420="Electric")*(Data!$C$2:$C$1420=$A144)*(Data!$E$2:$E$1420&lt;&gt;""))&gt;0, TRUE, FALSE)</f>
        <v>1</v>
      </c>
      <c r="F144" s="10" t="b" cm="1">
        <f t="array" ref="F144">IF(SUMPRODUCT((Data!$A$2:$A$1420="Water &amp; Sewer")*(Data!$C$2:$C$1420=$A144)*(Data!$E$2:$E$1420&lt;&gt;""))&gt;0, TRUE, FALSE)</f>
        <v>1</v>
      </c>
      <c r="G144" s="10" t="b" cm="1">
        <f t="array" ref="G144">IF(SUMPRODUCT((Data!$A$2:$A$1420="Sanitation")*(Data!$C$2:$C$1420=$A144)*(Data!$E$2:$E$1420&lt;&gt;""))&gt;0, TRUE, FALSE)</f>
        <v>1</v>
      </c>
      <c r="H144" s="10" t="b" cm="1">
        <f t="array" ref="H144">IF(SUMPRODUCT((Data!$A$2:$A$1420="Interface")*(Data!$C$2:$C$1420=$A144)*(Data!$E$2:$E$1420&lt;&gt;"(Blank)"))&gt;0, TRUE, FALSE)</f>
        <v>1</v>
      </c>
      <c r="I144" s="10" t="str">
        <f t="shared" si="4"/>
        <v>Ready</v>
      </c>
      <c r="J144" s="98" t="str">
        <f t="shared" si="6"/>
        <v>FALSE</v>
      </c>
      <c r="K144" s="95" t="str">
        <f>IFERROR(VLOOKUP(A144,'Sheet1 (2)'!$A$2:$I$1048576, 9,0),"Not on BI")</f>
        <v>C00115</v>
      </c>
    </row>
    <row r="145" spans="1:11" ht="14.25" hidden="1" x14ac:dyDescent="0.2">
      <c r="A145" s="99" t="s">
        <v>166</v>
      </c>
      <c r="B145" s="10" t="str">
        <f>IFERROR(VLOOKUP(A145,'Sheet1 (2)'!$A$2:$K$3412,2,0),"Not on BI")</f>
        <v>Yes</v>
      </c>
      <c r="C145" s="10" t="s">
        <v>23</v>
      </c>
      <c r="D145" s="97" t="str">
        <f>IFERROR(VLOOKUP(A145,'Sheet1 (2)'!$A$2:$K$341, 3, 0),"Not on BI")</f>
        <v>2022-12-29</v>
      </c>
      <c r="E145" s="10" t="b" cm="1">
        <f t="array" ref="E145">IF(SUMPRODUCT((Data!$A$2:$A$1420="Electric")*(Data!$C$2:$C$1420=$A145)*(Data!$E$2:$E$1420&lt;&gt;""))&gt;0, TRUE, FALSE)</f>
        <v>1</v>
      </c>
      <c r="F145" s="10" t="b" cm="1">
        <f t="array" ref="F145">IF(SUMPRODUCT((Data!$A$2:$A$1420="Water &amp; Sewer")*(Data!$C$2:$C$1420=$A145)*(Data!$E$2:$E$1420&lt;&gt;""))&gt;0, TRUE, FALSE)</f>
        <v>1</v>
      </c>
      <c r="G145" s="10" t="b" cm="1">
        <f t="array" ref="G145">IF(SUMPRODUCT((Data!$A$2:$A$1420="Sanitation")*(Data!$C$2:$C$1420=$A145)*(Data!$E$2:$E$1420&lt;&gt;""))&gt;0, TRUE, FALSE)</f>
        <v>1</v>
      </c>
      <c r="H145" s="10" t="b" cm="1">
        <f t="array" ref="H145">IF(SUMPRODUCT((Data!$A$2:$A$1420="Interface")*(Data!$C$2:$C$1420=$A145)*(Data!$E$2:$E$1420&lt;&gt;"(Blank)"))&gt;0, TRUE, FALSE)</f>
        <v>1</v>
      </c>
      <c r="I145" s="10" t="str">
        <f t="shared" si="4"/>
        <v>Ready</v>
      </c>
      <c r="J145" s="98" t="str">
        <f t="shared" si="6"/>
        <v>FALSE</v>
      </c>
      <c r="K145" s="95" t="str">
        <f>IFERROR(VLOOKUP(A145,'Sheet1 (2)'!$A$2:$I$1048576, 9,0),"Not on BI")</f>
        <v>C00251</v>
      </c>
    </row>
    <row r="146" spans="1:11" ht="14.25" hidden="1" x14ac:dyDescent="0.2">
      <c r="A146" s="99" t="s">
        <v>167</v>
      </c>
      <c r="B146" s="10" t="str">
        <f>IFERROR(VLOOKUP(A146,'Sheet1 (2)'!$A$2:$K$3412,2,0),"Not on BI")</f>
        <v>Yes</v>
      </c>
      <c r="C146" s="10" t="s">
        <v>23</v>
      </c>
      <c r="D146" s="97" t="str">
        <f>IFERROR(VLOOKUP(A146,'Sheet1 (2)'!$A$2:$K$341, 3, 0),"Not on BI")</f>
        <v>2023-02-08</v>
      </c>
      <c r="E146" s="10" t="b" cm="1">
        <f t="array" ref="E146">IF(SUMPRODUCT((Data!$A$2:$A$1420="Electric")*(Data!$C$2:$C$1420=$A146)*(Data!$E$2:$E$1420&lt;&gt;""))&gt;0, TRUE, FALSE)</f>
        <v>1</v>
      </c>
      <c r="F146" s="10" t="b" cm="1">
        <f t="array" ref="F146">IF(SUMPRODUCT((Data!$A$2:$A$1420="Water &amp; Sewer")*(Data!$C$2:$C$1420=$A146)*(Data!$E$2:$E$1420&lt;&gt;""))&gt;0, TRUE, FALSE)</f>
        <v>1</v>
      </c>
      <c r="G146" s="10" t="b" cm="1">
        <f t="array" ref="G146">IF(SUMPRODUCT((Data!$A$2:$A$1420="Sanitation")*(Data!$C$2:$C$1420=$A146)*(Data!$E$2:$E$1420&lt;&gt;""))&gt;0, TRUE, FALSE)</f>
        <v>1</v>
      </c>
      <c r="H146" s="10" t="b" cm="1">
        <f t="array" ref="H146">IF(SUMPRODUCT((Data!$A$2:$A$1420="Interface")*(Data!$C$2:$C$1420=$A146)*(Data!$E$2:$E$1420&lt;&gt;"(Blank)"))&gt;0, TRUE, FALSE)</f>
        <v>1</v>
      </c>
      <c r="I146" s="10" t="str">
        <f t="shared" si="4"/>
        <v>Ready</v>
      </c>
      <c r="J146" s="98" t="str">
        <f t="shared" si="6"/>
        <v>FALSE</v>
      </c>
      <c r="K146" s="95" t="str">
        <f>IFERROR(VLOOKUP(A146,'Sheet1 (2)'!$A$2:$I$1048576, 9,0),"Not on BI")</f>
        <v>C00162</v>
      </c>
    </row>
    <row r="147" spans="1:11" ht="14.25" hidden="1" x14ac:dyDescent="0.2">
      <c r="A147" s="99" t="s">
        <v>168</v>
      </c>
      <c r="B147" s="10" t="str">
        <f>IFERROR(VLOOKUP(A147,'Sheet1 (2)'!$A$2:$K$3412,2,0),"Not on BI")</f>
        <v>Yes</v>
      </c>
      <c r="C147" s="10" t="s">
        <v>23</v>
      </c>
      <c r="D147" s="97" t="str">
        <f>IFERROR(VLOOKUP(A147,'Sheet1 (2)'!$A$2:$K$341, 3, 0),"Not on BI")</f>
        <v>2023-01-04</v>
      </c>
      <c r="E147" s="10" t="b" cm="1">
        <f t="array" ref="E147">IF(SUMPRODUCT((Data!$A$2:$A$1420="Electric")*(Data!$C$2:$C$1420=$A147)*(Data!$E$2:$E$1420&lt;&gt;""))&gt;0, TRUE, FALSE)</f>
        <v>1</v>
      </c>
      <c r="F147" s="10" t="b" cm="1">
        <f t="array" ref="F147">IF(SUMPRODUCT((Data!$A$2:$A$1420="Water &amp; Sewer")*(Data!$C$2:$C$1420=$A147)*(Data!$E$2:$E$1420&lt;&gt;""))&gt;0, TRUE, FALSE)</f>
        <v>1</v>
      </c>
      <c r="G147" s="10" t="b" cm="1">
        <f t="array" ref="G147">IF(SUMPRODUCT((Data!$A$2:$A$1420="Sanitation")*(Data!$C$2:$C$1420=$A147)*(Data!$E$2:$E$1420&lt;&gt;""))&gt;0, TRUE, FALSE)</f>
        <v>1</v>
      </c>
      <c r="H147" s="10" t="b" cm="1">
        <f t="array" ref="H147">IF(SUMPRODUCT((Data!$A$2:$A$1420="Interface")*(Data!$C$2:$C$1420=$A147)*(Data!$E$2:$E$1420&lt;&gt;"(Blank)"))&gt;0, TRUE, FALSE)</f>
        <v>1</v>
      </c>
      <c r="I147" s="10" t="str">
        <f t="shared" si="4"/>
        <v>Ready</v>
      </c>
      <c r="J147" s="98" t="str">
        <f t="shared" si="6"/>
        <v>FALSE</v>
      </c>
      <c r="K147" s="95" t="str">
        <f>IFERROR(VLOOKUP(A147,'Sheet1 (2)'!$A$2:$I$1048576, 9,0),"Not on BI")</f>
        <v>C00327</v>
      </c>
    </row>
    <row r="148" spans="1:11" ht="14.25" hidden="1" x14ac:dyDescent="0.2">
      <c r="A148" s="99" t="s">
        <v>169</v>
      </c>
      <c r="B148" s="10" t="str">
        <f>IFERROR(VLOOKUP(A148,'Sheet1 (2)'!$A$2:$K$3412,2,0),"Not on BI")</f>
        <v>Yes</v>
      </c>
      <c r="C148" s="10" t="s">
        <v>23</v>
      </c>
      <c r="D148" s="97" t="str">
        <f>IFERROR(VLOOKUP(A148,'Sheet1 (2)'!$A$2:$K$341, 3, 0),"Not on BI")</f>
        <v>2023-06-09</v>
      </c>
      <c r="E148" s="10" t="b" cm="1">
        <f t="array" ref="E148">IF(SUMPRODUCT((Data!$A$2:$A$1420="Electric")*(Data!$C$2:$C$1420=$A148)*(Data!$E$2:$E$1420&lt;&gt;""))&gt;0, TRUE, FALSE)</f>
        <v>1</v>
      </c>
      <c r="F148" s="10" t="b" cm="1">
        <f t="array" ref="F148">IF(SUMPRODUCT((Data!$A$2:$A$1420="Water &amp; Sewer")*(Data!$C$2:$C$1420=$A148)*(Data!$E$2:$E$1420&lt;&gt;""))&gt;0, TRUE, FALSE)</f>
        <v>1</v>
      </c>
      <c r="G148" s="10" t="b" cm="1">
        <f t="array" ref="G148">IF(SUMPRODUCT((Data!$A$2:$A$1420="Sanitation")*(Data!$C$2:$C$1420=$A148)*(Data!$E$2:$E$1420&lt;&gt;""))&gt;0, TRUE, FALSE)</f>
        <v>1</v>
      </c>
      <c r="H148" s="10" t="b" cm="1">
        <f t="array" ref="H148">IF(SUMPRODUCT((Data!$A$2:$A$1420="Interface")*(Data!$C$2:$C$1420=$A148)*(Data!$E$2:$E$1420&lt;&gt;"(Blank)"))&gt;0, TRUE, FALSE)</f>
        <v>1</v>
      </c>
      <c r="I148" s="10" t="str">
        <f t="shared" si="4"/>
        <v>Ready</v>
      </c>
      <c r="J148" s="98" t="str">
        <f t="shared" si="6"/>
        <v>FALSE</v>
      </c>
      <c r="K148" s="95" t="str">
        <f>IFERROR(VLOOKUP(A148,'Sheet1 (2)'!$A$2:$I$1048576, 9,0),"Not on BI")</f>
        <v>C00191</v>
      </c>
    </row>
    <row r="149" spans="1:11" ht="14.25" hidden="1" x14ac:dyDescent="0.2">
      <c r="A149" s="99" t="s">
        <v>170</v>
      </c>
      <c r="B149" s="10" t="str">
        <f>IFERROR(VLOOKUP(A149,'Sheet1 (2)'!$A$2:$K$3412,2,0),"Not on BI")</f>
        <v>Yes</v>
      </c>
      <c r="C149" s="10" t="s">
        <v>23</v>
      </c>
      <c r="D149" s="97" t="str">
        <f>IFERROR(VLOOKUP(A149,'Sheet1 (2)'!$A$2:$K$341, 3, 0),"Not on BI")</f>
        <v>2023-03-15</v>
      </c>
      <c r="E149" s="10" t="b" cm="1">
        <f t="array" ref="E149">IF(SUMPRODUCT((Data!$A$2:$A$1420="Electric")*(Data!$C$2:$C$1420=$A149)*(Data!$E$2:$E$1420&lt;&gt;""))&gt;0, TRUE, FALSE)</f>
        <v>1</v>
      </c>
      <c r="F149" s="10" t="b" cm="1">
        <f t="array" ref="F149">IF(SUMPRODUCT((Data!$A$2:$A$1420="Water &amp; Sewer")*(Data!$C$2:$C$1420=$A149)*(Data!$E$2:$E$1420&lt;&gt;""))&gt;0, TRUE, FALSE)</f>
        <v>1</v>
      </c>
      <c r="G149" s="10" t="b" cm="1">
        <f t="array" ref="G149">IF(SUMPRODUCT((Data!$A$2:$A$1420="Sanitation")*(Data!$C$2:$C$1420=$A149)*(Data!$E$2:$E$1420&lt;&gt;""))&gt;0, TRUE, FALSE)</f>
        <v>1</v>
      </c>
      <c r="H149" s="10" t="b" cm="1">
        <f t="array" ref="H149">IF(SUMPRODUCT((Data!$A$2:$A$1420="Interface")*(Data!$C$2:$C$1420=$A149)*(Data!$E$2:$E$1420&lt;&gt;"(Blank)"))&gt;0, TRUE, FALSE)</f>
        <v>1</v>
      </c>
      <c r="I149" s="10" t="str">
        <f t="shared" si="4"/>
        <v>Ready</v>
      </c>
      <c r="J149" s="98" t="str">
        <f t="shared" si="6"/>
        <v>FALSE</v>
      </c>
      <c r="K149" s="95" t="str">
        <f>IFERROR(VLOOKUP(A149,'Sheet1 (2)'!$A$2:$I$1048576, 9,0),"Not on BI")</f>
        <v>C00111</v>
      </c>
    </row>
    <row r="150" spans="1:11" ht="14.25" hidden="1" x14ac:dyDescent="0.2">
      <c r="A150" s="99" t="s">
        <v>171</v>
      </c>
      <c r="B150" s="10" t="str">
        <f>IFERROR(VLOOKUP(A150,'Sheet1 (2)'!$A$2:$K$3412,2,0),"Not on BI")</f>
        <v>Yes</v>
      </c>
      <c r="C150" s="10" t="s">
        <v>23</v>
      </c>
      <c r="D150" s="97" t="str">
        <f>IFERROR(VLOOKUP(A150,'Sheet1 (2)'!$A$2:$K$341, 3, 0),"Not on BI")</f>
        <v>2023-03-30</v>
      </c>
      <c r="E150" s="10" t="b" cm="1">
        <f t="array" ref="E150">IF(SUMPRODUCT((Data!$A$2:$A$1420="Electric")*(Data!$C$2:$C$1420=$A150)*(Data!$E$2:$E$1420&lt;&gt;""))&gt;0, TRUE, FALSE)</f>
        <v>1</v>
      </c>
      <c r="F150" s="10" t="b" cm="1">
        <f t="array" ref="F150">IF(SUMPRODUCT((Data!$A$2:$A$1420="Water &amp; Sewer")*(Data!$C$2:$C$1420=$A150)*(Data!$E$2:$E$1420&lt;&gt;""))&gt;0, TRUE, FALSE)</f>
        <v>1</v>
      </c>
      <c r="G150" s="10" t="b" cm="1">
        <f t="array" ref="G150">IF(SUMPRODUCT((Data!$A$2:$A$1420="Sanitation")*(Data!$C$2:$C$1420=$A150)*(Data!$E$2:$E$1420&lt;&gt;""))&gt;0, TRUE, FALSE)</f>
        <v>1</v>
      </c>
      <c r="H150" s="10" t="b" cm="1">
        <f t="array" ref="H150">IF(SUMPRODUCT((Data!$A$2:$A$1420="Interface")*(Data!$C$2:$C$1420=$A150)*(Data!$E$2:$E$1420&lt;&gt;"(Blank)"))&gt;0, TRUE, FALSE)</f>
        <v>1</v>
      </c>
      <c r="I150" s="10" t="str">
        <f t="shared" si="4"/>
        <v>Ready</v>
      </c>
      <c r="J150" s="98" t="str">
        <f t="shared" si="6"/>
        <v>FALSE</v>
      </c>
      <c r="K150" s="95" t="str">
        <f>IFERROR(VLOOKUP(A150,'Sheet1 (2)'!$A$2:$I$1048576, 9,0),"Not on BI")</f>
        <v>C00128</v>
      </c>
    </row>
    <row r="151" spans="1:11" ht="14.25" hidden="1" x14ac:dyDescent="0.2">
      <c r="A151" s="99" t="s">
        <v>172</v>
      </c>
      <c r="B151" s="10" t="str">
        <f>IFERROR(VLOOKUP(A151,'Sheet1 (2)'!$A$2:$K$3412,2,0),"Not on BI")</f>
        <v>Yes</v>
      </c>
      <c r="C151" s="10" t="s">
        <v>23</v>
      </c>
      <c r="D151" s="97" t="str">
        <f>IFERROR(VLOOKUP(A151,'Sheet1 (2)'!$A$2:$K$341, 3, 0),"Not on BI")</f>
        <v>2023-03-31</v>
      </c>
      <c r="E151" s="10" t="b" cm="1">
        <f t="array" ref="E151">IF(SUMPRODUCT((Data!$A$2:$A$1420="Electric")*(Data!$C$2:$C$1420=$A151)*(Data!$E$2:$E$1420&lt;&gt;""))&gt;0, TRUE, FALSE)</f>
        <v>1</v>
      </c>
      <c r="F151" s="10" t="b" cm="1">
        <f t="array" ref="F151">IF(SUMPRODUCT((Data!$A$2:$A$1420="Water &amp; Sewer")*(Data!$C$2:$C$1420=$A151)*(Data!$E$2:$E$1420&lt;&gt;""))&gt;0, TRUE, FALSE)</f>
        <v>1</v>
      </c>
      <c r="G151" s="10" t="b" cm="1">
        <f t="array" ref="G151">IF(SUMPRODUCT((Data!$A$2:$A$1420="Sanitation")*(Data!$C$2:$C$1420=$A151)*(Data!$E$2:$E$1420&lt;&gt;""))&gt;0, TRUE, FALSE)</f>
        <v>1</v>
      </c>
      <c r="H151" s="10" t="b" cm="1">
        <f t="array" ref="H151">IF(SUMPRODUCT((Data!$A$2:$A$1420="Interface")*(Data!$C$2:$C$1420=$A151)*(Data!$E$2:$E$1420&lt;&gt;"(Blank)"))&gt;0, TRUE, FALSE)</f>
        <v>1</v>
      </c>
      <c r="I151" s="10" t="str">
        <f t="shared" si="4"/>
        <v>Ready</v>
      </c>
      <c r="J151" s="98" t="str">
        <f t="shared" si="6"/>
        <v>FALSE</v>
      </c>
      <c r="K151" s="95" t="str">
        <f>IFERROR(VLOOKUP(A151,'Sheet1 (2)'!$A$2:$I$1048576, 9,0),"Not on BI")</f>
        <v>C00146</v>
      </c>
    </row>
    <row r="152" spans="1:11" ht="14.25" hidden="1" x14ac:dyDescent="0.2">
      <c r="A152" s="99" t="s">
        <v>173</v>
      </c>
      <c r="B152" s="10" t="str">
        <f>IFERROR(VLOOKUP(A152,'Sheet1 (2)'!$A$2:$K$3412,2,0),"Not on BI")</f>
        <v>Yes</v>
      </c>
      <c r="C152" s="10" t="s">
        <v>23</v>
      </c>
      <c r="D152" s="97" t="str">
        <f>IFERROR(VLOOKUP(A152,'Sheet1 (2)'!$A$2:$K$341, 3, 0),"Not on BI")</f>
        <v>2022-12-28</v>
      </c>
      <c r="E152" s="10" t="b" cm="1">
        <f t="array" ref="E152">IF(SUMPRODUCT((Data!$A$2:$A$1420="Electric")*(Data!$C$2:$C$1420=$A152)*(Data!$E$2:$E$1420&lt;&gt;""))&gt;0, TRUE, FALSE)</f>
        <v>1</v>
      </c>
      <c r="F152" s="10" t="b" cm="1">
        <f t="array" ref="F152">IF(SUMPRODUCT((Data!$A$2:$A$1420="Water &amp; Sewer")*(Data!$C$2:$C$1420=$A152)*(Data!$E$2:$E$1420&lt;&gt;""))&gt;0, TRUE, FALSE)</f>
        <v>1</v>
      </c>
      <c r="G152" s="10" t="b" cm="1">
        <f t="array" ref="G152">IF(SUMPRODUCT((Data!$A$2:$A$1420="Sanitation")*(Data!$C$2:$C$1420=$A152)*(Data!$E$2:$E$1420&lt;&gt;""))&gt;0, TRUE, FALSE)</f>
        <v>1</v>
      </c>
      <c r="H152" s="10" t="b" cm="1">
        <f t="array" ref="H152">IF(SUMPRODUCT((Data!$A$2:$A$1420="Interface")*(Data!$C$2:$C$1420=$A152)*(Data!$E$2:$E$1420&lt;&gt;"(Blank)"))&gt;0, TRUE, FALSE)</f>
        <v>1</v>
      </c>
      <c r="I152" s="10" t="str">
        <f t="shared" si="4"/>
        <v>Ready</v>
      </c>
      <c r="J152" s="98" t="str">
        <f t="shared" si="6"/>
        <v>FALSE</v>
      </c>
      <c r="K152" s="95" t="str">
        <f>IFERROR(VLOOKUP(A152,'Sheet1 (2)'!$A$2:$I$1048576, 9,0),"Not on BI")</f>
        <v>C00227</v>
      </c>
    </row>
    <row r="153" spans="1:11" ht="14.25" hidden="1" x14ac:dyDescent="0.2">
      <c r="A153" s="99" t="s">
        <v>174</v>
      </c>
      <c r="B153" s="10" t="str">
        <f>IFERROR(VLOOKUP(A153,'Sheet1 (2)'!$A$2:$K$3412,2,0),"Not on BI")</f>
        <v>Yes</v>
      </c>
      <c r="C153" s="10" t="s">
        <v>23</v>
      </c>
      <c r="D153" s="97" t="str">
        <f>IFERROR(VLOOKUP(A153,'Sheet1 (2)'!$A$2:$K$341, 3, 0),"Not on BI")</f>
        <v>2022-12-29</v>
      </c>
      <c r="E153" s="10" t="b" cm="1">
        <f t="array" ref="E153">IF(SUMPRODUCT((Data!$A$2:$A$1420="Electric")*(Data!$C$2:$C$1420=$A153)*(Data!$E$2:$E$1420&lt;&gt;""))&gt;0, TRUE, FALSE)</f>
        <v>1</v>
      </c>
      <c r="F153" s="10" t="b" cm="1">
        <f t="array" ref="F153">IF(SUMPRODUCT((Data!$A$2:$A$1420="Water &amp; Sewer")*(Data!$C$2:$C$1420=$A153)*(Data!$E$2:$E$1420&lt;&gt;""))&gt;0, TRUE, FALSE)</f>
        <v>1</v>
      </c>
      <c r="G153" s="10" t="b" cm="1">
        <f t="array" ref="G153">IF(SUMPRODUCT((Data!$A$2:$A$1420="Sanitation")*(Data!$C$2:$C$1420=$A153)*(Data!$E$2:$E$1420&lt;&gt;""))&gt;0, TRUE, FALSE)</f>
        <v>1</v>
      </c>
      <c r="H153" s="10" t="b" cm="1">
        <f t="array" ref="H153">IF(SUMPRODUCT((Data!$A$2:$A$1420="Interface")*(Data!$C$2:$C$1420=$A153)*(Data!$E$2:$E$1420&lt;&gt;"(Blank)"))&gt;0, TRUE, FALSE)</f>
        <v>1</v>
      </c>
      <c r="I153" s="10" t="str">
        <f t="shared" si="4"/>
        <v>Ready</v>
      </c>
      <c r="J153" s="98" t="str">
        <f t="shared" si="6"/>
        <v>FALSE</v>
      </c>
      <c r="K153" s="95" t="str">
        <f>IFERROR(VLOOKUP(A153,'Sheet1 (2)'!$A$2:$I$1048576, 9,0),"Not on BI")</f>
        <v>C00221</v>
      </c>
    </row>
    <row r="154" spans="1:11" ht="14.25" hidden="1" x14ac:dyDescent="0.2">
      <c r="A154" s="99" t="s">
        <v>175</v>
      </c>
      <c r="B154" s="10" t="str">
        <f>IFERROR(VLOOKUP(A154,'Sheet1 (2)'!$A$2:$K$3412,2,0),"Not on BI")</f>
        <v>Yes</v>
      </c>
      <c r="C154" s="10" t="s">
        <v>23</v>
      </c>
      <c r="D154" s="97" t="str">
        <f>IFERROR(VLOOKUP(A154,'Sheet1 (2)'!$A$2:$K$341, 3, 0),"Not on BI")</f>
        <v>2023-07-26</v>
      </c>
      <c r="E154" s="10" t="b" cm="1">
        <f t="array" ref="E154">IF(SUMPRODUCT((Data!$A$2:$A$1420="Electric")*(Data!$C$2:$C$1420=$A154)*(Data!$E$2:$E$1420&lt;&gt;""))&gt;0, TRUE, FALSE)</f>
        <v>1</v>
      </c>
      <c r="F154" s="10" t="b" cm="1">
        <f t="array" ref="F154">IF(SUMPRODUCT((Data!$A$2:$A$1420="Water &amp; Sewer")*(Data!$C$2:$C$1420=$A154)*(Data!$E$2:$E$1420&lt;&gt;""))&gt;0, TRUE, FALSE)</f>
        <v>1</v>
      </c>
      <c r="G154" s="10" t="b" cm="1">
        <f t="array" ref="G154">IF(SUMPRODUCT((Data!$A$2:$A$1420="Sanitation")*(Data!$C$2:$C$1420=$A154)*(Data!$E$2:$E$1420&lt;&gt;""))&gt;0, TRUE, FALSE)</f>
        <v>1</v>
      </c>
      <c r="H154" s="10" t="b" cm="1">
        <f t="array" ref="H154">IF(SUMPRODUCT((Data!$A$2:$A$1420="Interface")*(Data!$C$2:$C$1420=$A154)*(Data!$E$2:$E$1420&lt;&gt;"(Blank)"))&gt;0, TRUE, FALSE)</f>
        <v>1</v>
      </c>
      <c r="I154" s="10" t="str">
        <f t="shared" si="4"/>
        <v>Ready</v>
      </c>
      <c r="J154" s="98" t="str">
        <f t="shared" si="6"/>
        <v>FALSE</v>
      </c>
      <c r="K154" s="95" t="str">
        <f>IFERROR(VLOOKUP(A154,'Sheet1 (2)'!$A$2:$I$1048576, 9,0),"Not on BI")</f>
        <v>C00201</v>
      </c>
    </row>
    <row r="155" spans="1:11" ht="14.25" hidden="1" x14ac:dyDescent="0.2">
      <c r="A155" s="99" t="s">
        <v>176</v>
      </c>
      <c r="B155" s="10" t="str">
        <f>IFERROR(VLOOKUP(A155,'Sheet1 (2)'!$A$2:$K$3412,2,0),"Not on BI")</f>
        <v>Yes</v>
      </c>
      <c r="C155" s="10" t="s">
        <v>124</v>
      </c>
      <c r="D155" s="97" t="str">
        <f>IFERROR(VLOOKUP(A155,'Sheet1 (2)'!$A$2:$K$341, 3, 0),"Not on BI")</f>
        <v>2024-05-01</v>
      </c>
      <c r="E155" s="10" t="b" cm="1">
        <f t="array" ref="E155">IF(SUMPRODUCT((Data!$A$2:$A$1420="Electric")*(Data!$C$2:$C$1420=$A155)*(Data!$E$2:$E$1420&lt;&gt;""))&gt;0, TRUE, FALSE)</f>
        <v>1</v>
      </c>
      <c r="F155" s="10" t="b" cm="1">
        <f t="array" ref="F155">IF(SUMPRODUCT((Data!$A$2:$A$1420="Water &amp; Sewer")*(Data!$C$2:$C$1420=$A155)*(Data!$E$2:$E$1420&lt;&gt;""))&gt;0, TRUE, FALSE)</f>
        <v>1</v>
      </c>
      <c r="G155" s="10" t="b" cm="1">
        <f t="array" ref="G155">IF(SUMPRODUCT((Data!$A$2:$A$1420="Sanitation")*(Data!$C$2:$C$1420=$A155)*(Data!$E$2:$E$1420&lt;&gt;""))&gt;0, TRUE, FALSE)</f>
        <v>1</v>
      </c>
      <c r="H155" s="10" t="b" cm="1">
        <f t="array" ref="H155">IF(SUMPRODUCT((Data!$A$2:$A$1420="Interface")*(Data!$C$2:$C$1420=$A155)*(Data!$E$2:$E$1420&lt;&gt;"(Blank)"))&gt;0, TRUE, FALSE)</f>
        <v>1</v>
      </c>
      <c r="I155" s="10" t="str">
        <f t="shared" si="4"/>
        <v>Ready</v>
      </c>
      <c r="J155" s="98" t="str">
        <f>IF(AND(E155=FALSE, F155=FALSE, G155=FALSE, H155=FALSE), "Everything",
IF(E155=FALSE, "Electric ", "") &amp; IF(F155=FALSE, "Water &amp; Sewer ", "") &amp; IF(G155=FALSE, "Sanitation ", "") &amp; IF(H155=FALSE, "Interface", ""))</f>
        <v/>
      </c>
      <c r="K155" s="95" t="str">
        <f>IFERROR(VLOOKUP(A155,'Sheet1 (2)'!$A$2:$I$1048576, 9,0),"Not on BI")</f>
        <v>C00148</v>
      </c>
    </row>
    <row r="156" spans="1:11" ht="14.25" hidden="1" x14ac:dyDescent="0.2">
      <c r="A156" s="99" t="s">
        <v>177</v>
      </c>
      <c r="B156" s="10" t="str">
        <f>IFERROR(VLOOKUP(A156,'Sheet1 (2)'!$A$2:$K$3412,2,0),"Not on BI")</f>
        <v>Yes</v>
      </c>
      <c r="C156" s="10" t="s">
        <v>23</v>
      </c>
      <c r="D156" s="97" t="str">
        <f>IFERROR(VLOOKUP(A156,'Sheet1 (2)'!$A$2:$K$341, 3, 0),"Not on BI")</f>
        <v>2022-12-28</v>
      </c>
      <c r="E156" s="10" t="b" cm="1">
        <f t="array" ref="E156">IF(SUMPRODUCT((Data!$A$2:$A$1420="Electric")*(Data!$C$2:$C$1420=$A156)*(Data!$E$2:$E$1420&lt;&gt;""))&gt;0, TRUE, FALSE)</f>
        <v>1</v>
      </c>
      <c r="F156" s="10" t="b" cm="1">
        <f t="array" ref="F156">IF(SUMPRODUCT((Data!$A$2:$A$1420="Water &amp; Sewer")*(Data!$C$2:$C$1420=$A156)*(Data!$E$2:$E$1420&lt;&gt;""))&gt;0, TRUE, FALSE)</f>
        <v>1</v>
      </c>
      <c r="G156" s="10" t="b" cm="1">
        <f t="array" ref="G156">IF(SUMPRODUCT((Data!$A$2:$A$1420="Sanitation")*(Data!$C$2:$C$1420=$A156)*(Data!$E$2:$E$1420&lt;&gt;""))&gt;0, TRUE, FALSE)</f>
        <v>1</v>
      </c>
      <c r="H156" s="10" t="b" cm="1">
        <f t="array" ref="H156">IF(SUMPRODUCT((Data!$A$2:$A$1420="Interface")*(Data!$C$2:$C$1420=$A156)*(Data!$E$2:$E$1420&lt;&gt;"(Blank)"))&gt;0, TRUE, FALSE)</f>
        <v>1</v>
      </c>
      <c r="I156" s="10" t="str">
        <f t="shared" si="4"/>
        <v>Ready</v>
      </c>
      <c r="J156" s="98" t="str">
        <f t="shared" ref="J156:J167" si="7">IF(E156=FALSE, "Electric", "") &amp; IF(F156=FALSE, IF(E156=FALSE, ",", "") &amp; "Water &amp; Sewer") &amp; IF(G156=FALSE, IF(OR(E156=FALSE, F156=FALSE), ",", "") &amp; "Sanitation", "") &amp; IF(H156=FALSE, IF(OR(E156=FALSE, F156=FALSE, G156=FALSE), ",", "") &amp; "Interface", "")</f>
        <v>FALSE</v>
      </c>
      <c r="K156" s="95" t="str">
        <f>IFERROR(VLOOKUP(A156,'Sheet1 (2)'!$A$2:$I$1048576, 9,0),"Not on BI")</f>
        <v>C00153</v>
      </c>
    </row>
    <row r="157" spans="1:11" ht="14.25" hidden="1" x14ac:dyDescent="0.2">
      <c r="A157" s="99" t="s">
        <v>178</v>
      </c>
      <c r="B157" s="10" t="str">
        <f>IFERROR(VLOOKUP(A157,'Sheet1 (2)'!$A$2:$K$3412,2,0),"Not on BI")</f>
        <v>Yes</v>
      </c>
      <c r="C157" s="10" t="s">
        <v>23</v>
      </c>
      <c r="D157" s="97" t="str">
        <f>IFERROR(VLOOKUP(A157,'Sheet1 (2)'!$A$2:$K$341, 3, 0),"Not on BI")</f>
        <v>2023-01-10</v>
      </c>
      <c r="E157" s="10" t="b" cm="1">
        <f t="array" ref="E157">IF(SUMPRODUCT((Data!$A$2:$A$1420="Electric")*(Data!$C$2:$C$1420=$A157)*(Data!$E$2:$E$1420&lt;&gt;""))&gt;0, TRUE, FALSE)</f>
        <v>1</v>
      </c>
      <c r="F157" s="10" t="b" cm="1">
        <f t="array" ref="F157">IF(SUMPRODUCT((Data!$A$2:$A$1420="Water &amp; Sewer")*(Data!$C$2:$C$1420=$A157)*(Data!$E$2:$E$1420&lt;&gt;""))&gt;0, TRUE, FALSE)</f>
        <v>1</v>
      </c>
      <c r="G157" s="10" t="b" cm="1">
        <f t="array" ref="G157">IF(SUMPRODUCT((Data!$A$2:$A$1420="Sanitation")*(Data!$C$2:$C$1420=$A157)*(Data!$E$2:$E$1420&lt;&gt;""))&gt;0, TRUE, FALSE)</f>
        <v>1</v>
      </c>
      <c r="H157" s="10" t="b" cm="1">
        <f t="array" ref="H157">IF(SUMPRODUCT((Data!$A$2:$A$1420="Interface")*(Data!$C$2:$C$1420=$A157)*(Data!$E$2:$E$1420&lt;&gt;"(Blank)"))&gt;0, TRUE, FALSE)</f>
        <v>1</v>
      </c>
      <c r="I157" s="10" t="str">
        <f t="shared" si="4"/>
        <v>Ready</v>
      </c>
      <c r="J157" s="98" t="str">
        <f t="shared" si="7"/>
        <v>FALSE</v>
      </c>
      <c r="K157" s="95" t="str">
        <f>IFERROR(VLOOKUP(A157,'Sheet1 (2)'!$A$2:$I$1048576, 9,0),"Not on BI")</f>
        <v>C00245</v>
      </c>
    </row>
    <row r="158" spans="1:11" ht="14.25" hidden="1" x14ac:dyDescent="0.2">
      <c r="A158" s="99" t="s">
        <v>179</v>
      </c>
      <c r="B158" s="10" t="str">
        <f>IFERROR(VLOOKUP(A158,'Sheet1 (2)'!$A$2:$K$3412,2,0),"Not on BI")</f>
        <v>Yes</v>
      </c>
      <c r="C158" s="10" t="s">
        <v>23</v>
      </c>
      <c r="D158" s="97" t="str">
        <f>IFERROR(VLOOKUP(A158,'Sheet1 (2)'!$A$2:$K$341, 3, 0),"Not on BI")</f>
        <v>2023-01-11</v>
      </c>
      <c r="E158" s="10" t="b" cm="1">
        <f t="array" ref="E158">IF(SUMPRODUCT((Data!$A$2:$A$1420="Electric")*(Data!$C$2:$C$1420=$A158)*(Data!$E$2:$E$1420&lt;&gt;""))&gt;0, TRUE, FALSE)</f>
        <v>1</v>
      </c>
      <c r="F158" s="10" t="b" cm="1">
        <f t="array" ref="F158">IF(SUMPRODUCT((Data!$A$2:$A$1420="Water &amp; Sewer")*(Data!$C$2:$C$1420=$A158)*(Data!$E$2:$E$1420&lt;&gt;""))&gt;0, TRUE, FALSE)</f>
        <v>1</v>
      </c>
      <c r="G158" s="10" t="b" cm="1">
        <f t="array" ref="G158">IF(SUMPRODUCT((Data!$A$2:$A$1420="Sanitation")*(Data!$C$2:$C$1420=$A158)*(Data!$E$2:$E$1420&lt;&gt;""))&gt;0, TRUE, FALSE)</f>
        <v>1</v>
      </c>
      <c r="H158" s="10" t="b" cm="1">
        <f t="array" ref="H158">IF(SUMPRODUCT((Data!$A$2:$A$1420="Interface")*(Data!$C$2:$C$1420=$A158)*(Data!$E$2:$E$1420&lt;&gt;"(Blank)"))&gt;0, TRUE, FALSE)</f>
        <v>1</v>
      </c>
      <c r="I158" s="10" t="str">
        <f t="shared" si="4"/>
        <v>Ready</v>
      </c>
      <c r="J158" s="98" t="str">
        <f t="shared" si="7"/>
        <v>FALSE</v>
      </c>
      <c r="K158" s="95" t="str">
        <f>IFERROR(VLOOKUP(A158,'Sheet1 (2)'!$A$2:$I$1048576, 9,0),"Not on BI")</f>
        <v>C00171</v>
      </c>
    </row>
    <row r="159" spans="1:11" ht="14.25" hidden="1" x14ac:dyDescent="0.2">
      <c r="A159" s="99" t="s">
        <v>180</v>
      </c>
      <c r="B159" s="10" t="str">
        <f>IFERROR(VLOOKUP(A159,'Sheet1 (2)'!$A$2:$K$3412,2,0),"Not on BI")</f>
        <v>Yes</v>
      </c>
      <c r="C159" s="10" t="s">
        <v>23</v>
      </c>
      <c r="D159" s="97" t="str">
        <f>IFERROR(VLOOKUP(A159,'Sheet1 (2)'!$A$2:$K$341, 3, 0),"Not on BI")</f>
        <v>2023-05-24</v>
      </c>
      <c r="E159" s="10" t="b" cm="1">
        <f t="array" ref="E159">IF(SUMPRODUCT((Data!$A$2:$A$1420="Electric")*(Data!$C$2:$C$1420=$A159)*(Data!$E$2:$E$1420&lt;&gt;""))&gt;0, TRUE, FALSE)</f>
        <v>1</v>
      </c>
      <c r="F159" s="10" t="b" cm="1">
        <f t="array" ref="F159">IF(SUMPRODUCT((Data!$A$2:$A$1420="Water &amp; Sewer")*(Data!$C$2:$C$1420=$A159)*(Data!$E$2:$E$1420&lt;&gt;""))&gt;0, TRUE, FALSE)</f>
        <v>1</v>
      </c>
      <c r="G159" s="10" t="b" cm="1">
        <f t="array" ref="G159">IF(SUMPRODUCT((Data!$A$2:$A$1420="Sanitation")*(Data!$C$2:$C$1420=$A159)*(Data!$E$2:$E$1420&lt;&gt;""))&gt;0, TRUE, FALSE)</f>
        <v>1</v>
      </c>
      <c r="H159" s="10" t="b" cm="1">
        <f t="array" ref="H159">IF(SUMPRODUCT((Data!$A$2:$A$1420="Interface")*(Data!$C$2:$C$1420=$A159)*(Data!$E$2:$E$1420&lt;&gt;"(Blank)"))&gt;0, TRUE, FALSE)</f>
        <v>1</v>
      </c>
      <c r="I159" s="10" t="str">
        <f t="shared" si="4"/>
        <v>Ready</v>
      </c>
      <c r="J159" s="98" t="str">
        <f t="shared" si="7"/>
        <v>FALSE</v>
      </c>
      <c r="K159" s="95" t="str">
        <f>IFERROR(VLOOKUP(A159,'Sheet1 (2)'!$A$2:$I$1048576, 9,0),"Not on BI")</f>
        <v>C00197</v>
      </c>
    </row>
    <row r="160" spans="1:11" ht="14.25" hidden="1" x14ac:dyDescent="0.2">
      <c r="A160" s="99" t="s">
        <v>181</v>
      </c>
      <c r="B160" s="10" t="str">
        <f>IFERROR(VLOOKUP(A160,'Sheet1 (2)'!$A$2:$K$3412,2,0),"Not on BI")</f>
        <v>Yes</v>
      </c>
      <c r="C160" s="10" t="s">
        <v>23</v>
      </c>
      <c r="D160" s="97" t="str">
        <f>IFERROR(VLOOKUP(A160,'Sheet1 (2)'!$A$2:$K$341, 3, 0),"Not on BI")</f>
        <v>2023-03-31</v>
      </c>
      <c r="E160" s="10" t="b" cm="1">
        <f t="array" ref="E160">IF(SUMPRODUCT((Data!$A$2:$A$1420="Electric")*(Data!$C$2:$C$1420=$A160)*(Data!$E$2:$E$1420&lt;&gt;""))&gt;0, TRUE, FALSE)</f>
        <v>1</v>
      </c>
      <c r="F160" s="10" t="b" cm="1">
        <f t="array" ref="F160">IF(SUMPRODUCT((Data!$A$2:$A$1420="Water &amp; Sewer")*(Data!$C$2:$C$1420=$A160)*(Data!$E$2:$E$1420&lt;&gt;""))&gt;0, TRUE, FALSE)</f>
        <v>1</v>
      </c>
      <c r="G160" s="10" t="b" cm="1">
        <f t="array" ref="G160">IF(SUMPRODUCT((Data!$A$2:$A$1420="Sanitation")*(Data!$C$2:$C$1420=$A160)*(Data!$E$2:$E$1420&lt;&gt;""))&gt;0, TRUE, FALSE)</f>
        <v>1</v>
      </c>
      <c r="H160" s="10" t="b" cm="1">
        <f t="array" ref="H160">IF(SUMPRODUCT((Data!$A$2:$A$1420="Interface")*(Data!$C$2:$C$1420=$A160)*(Data!$E$2:$E$1420&lt;&gt;"(Blank)"))&gt;0, TRUE, FALSE)</f>
        <v>1</v>
      </c>
      <c r="I160" s="10" t="str">
        <f t="shared" si="4"/>
        <v>Ready</v>
      </c>
      <c r="J160" s="98" t="str">
        <f t="shared" si="7"/>
        <v>FALSE</v>
      </c>
      <c r="K160" s="95" t="str">
        <f>IFERROR(VLOOKUP(A160,'Sheet1 (2)'!$A$2:$I$1048576, 9,0),"Not on BI")</f>
        <v>C00196</v>
      </c>
    </row>
    <row r="161" spans="1:11" ht="14.25" hidden="1" x14ac:dyDescent="0.2">
      <c r="A161" s="99" t="s">
        <v>182</v>
      </c>
      <c r="B161" s="10" t="str">
        <f>IFERROR(VLOOKUP(A161,'Sheet1 (2)'!$A$2:$K$3412,2,0),"Not on BI")</f>
        <v>Yes</v>
      </c>
      <c r="C161" s="10" t="s">
        <v>23</v>
      </c>
      <c r="D161" s="97" t="str">
        <f>IFERROR(VLOOKUP(A161,'Sheet1 (2)'!$A$2:$K$341, 3, 0),"Not on BI")</f>
        <v>2023-05-10</v>
      </c>
      <c r="E161" s="10" t="b" cm="1">
        <f t="array" ref="E161">IF(SUMPRODUCT((Data!$A$2:$A$1420="Electric")*(Data!$C$2:$C$1420=$A161)*(Data!$E$2:$E$1420&lt;&gt;""))&gt;0, TRUE, FALSE)</f>
        <v>1</v>
      </c>
      <c r="F161" s="10" t="b" cm="1">
        <f t="array" ref="F161">IF(SUMPRODUCT((Data!$A$2:$A$1420="Water &amp; Sewer")*(Data!$C$2:$C$1420=$A161)*(Data!$E$2:$E$1420&lt;&gt;""))&gt;0, TRUE, FALSE)</f>
        <v>1</v>
      </c>
      <c r="G161" s="10" t="b" cm="1">
        <f t="array" ref="G161">IF(SUMPRODUCT((Data!$A$2:$A$1420="Sanitation")*(Data!$C$2:$C$1420=$A161)*(Data!$E$2:$E$1420&lt;&gt;""))&gt;0, TRUE, FALSE)</f>
        <v>1</v>
      </c>
      <c r="H161" s="10" t="b" cm="1">
        <f t="array" ref="H161">IF(SUMPRODUCT((Data!$A$2:$A$1420="Interface")*(Data!$C$2:$C$1420=$A161)*(Data!$E$2:$E$1420&lt;&gt;"(Blank)"))&gt;0, TRUE, FALSE)</f>
        <v>1</v>
      </c>
      <c r="I161" s="10" t="str">
        <f t="shared" si="4"/>
        <v>Ready</v>
      </c>
      <c r="J161" s="98" t="str">
        <f t="shared" si="7"/>
        <v>FALSE</v>
      </c>
      <c r="K161" s="95" t="str">
        <f>IFERROR(VLOOKUP(A161,'Sheet1 (2)'!$A$2:$I$1048576, 9,0),"Not on BI")</f>
        <v>C00182</v>
      </c>
    </row>
    <row r="162" spans="1:11" ht="14.25" hidden="1" x14ac:dyDescent="0.2">
      <c r="A162" s="99" t="s">
        <v>183</v>
      </c>
      <c r="B162" s="10" t="str">
        <f>IFERROR(VLOOKUP(A162,'Sheet1 (2)'!$A$2:$K$3412,2,0),"Not on BI")</f>
        <v>Yes</v>
      </c>
      <c r="C162" s="10" t="s">
        <v>23</v>
      </c>
      <c r="D162" s="97" t="str">
        <f>IFERROR(VLOOKUP(A162,'Sheet1 (2)'!$A$2:$K$341, 3, 0),"Not on BI")</f>
        <v>2023-02-01</v>
      </c>
      <c r="E162" s="10" t="b" cm="1">
        <f t="array" ref="E162">IF(SUMPRODUCT((Data!$A$2:$A$1420="Electric")*(Data!$C$2:$C$1420=$A162)*(Data!$E$2:$E$1420&lt;&gt;""))&gt;0, TRUE, FALSE)</f>
        <v>1</v>
      </c>
      <c r="F162" s="10" t="b" cm="1">
        <f t="array" ref="F162">IF(SUMPRODUCT((Data!$A$2:$A$1420="Water &amp; Sewer")*(Data!$C$2:$C$1420=$A162)*(Data!$E$2:$E$1420&lt;&gt;""))&gt;0, TRUE, FALSE)</f>
        <v>1</v>
      </c>
      <c r="G162" s="10" t="b" cm="1">
        <f t="array" ref="G162">IF(SUMPRODUCT((Data!$A$2:$A$1420="Sanitation")*(Data!$C$2:$C$1420=$A162)*(Data!$E$2:$E$1420&lt;&gt;""))&gt;0, TRUE, FALSE)</f>
        <v>1</v>
      </c>
      <c r="H162" s="10" t="b" cm="1">
        <f t="array" ref="H162">IF(SUMPRODUCT((Data!$A$2:$A$1420="Interface")*(Data!$C$2:$C$1420=$A162)*(Data!$E$2:$E$1420&lt;&gt;"(Blank)"))&gt;0, TRUE, FALSE)</f>
        <v>1</v>
      </c>
      <c r="I162" s="10" t="str">
        <f t="shared" si="4"/>
        <v>Ready</v>
      </c>
      <c r="J162" s="98" t="str">
        <f t="shared" si="7"/>
        <v>FALSE</v>
      </c>
      <c r="K162" s="95" t="str">
        <f>IFERROR(VLOOKUP(A162,'Sheet1 (2)'!$A$2:$I$1048576, 9,0),"Not on BI")</f>
        <v>C00151</v>
      </c>
    </row>
    <row r="163" spans="1:11" ht="14.25" hidden="1" x14ac:dyDescent="0.2">
      <c r="A163" s="99" t="s">
        <v>184</v>
      </c>
      <c r="B163" s="10" t="str">
        <f>IFERROR(VLOOKUP(A163,'Sheet1 (2)'!$A$2:$K$3412,2,0),"Not on BI")</f>
        <v>Yes</v>
      </c>
      <c r="C163" s="10" t="s">
        <v>23</v>
      </c>
      <c r="D163" s="97" t="str">
        <f>IFERROR(VLOOKUP(A163,'Sheet1 (2)'!$A$2:$K$341, 3, 0),"Not on BI")</f>
        <v>2023-04-26</v>
      </c>
      <c r="E163" s="10" t="b" cm="1">
        <f t="array" ref="E163">IF(SUMPRODUCT((Data!$A$2:$A$1420="Electric")*(Data!$C$2:$C$1420=$A163)*(Data!$E$2:$E$1420&lt;&gt;""))&gt;0, TRUE, FALSE)</f>
        <v>1</v>
      </c>
      <c r="F163" s="10" t="b" cm="1">
        <f t="array" ref="F163">IF(SUMPRODUCT((Data!$A$2:$A$1420="Water &amp; Sewer")*(Data!$C$2:$C$1420=$A163)*(Data!$E$2:$E$1420&lt;&gt;""))&gt;0, TRUE, FALSE)</f>
        <v>1</v>
      </c>
      <c r="G163" s="10" t="b" cm="1">
        <f t="array" ref="G163">IF(SUMPRODUCT((Data!$A$2:$A$1420="Sanitation")*(Data!$C$2:$C$1420=$A163)*(Data!$E$2:$E$1420&lt;&gt;""))&gt;0, TRUE, FALSE)</f>
        <v>1</v>
      </c>
      <c r="H163" s="10" t="b" cm="1">
        <f t="array" ref="H163">IF(SUMPRODUCT((Data!$A$2:$A$1420="Interface")*(Data!$C$2:$C$1420=$A163)*(Data!$E$2:$E$1420&lt;&gt;"(Blank)"))&gt;0, TRUE, FALSE)</f>
        <v>1</v>
      </c>
      <c r="I163" s="10" t="str">
        <f t="shared" si="4"/>
        <v>Ready</v>
      </c>
      <c r="J163" s="98" t="str">
        <f t="shared" si="7"/>
        <v>FALSE</v>
      </c>
      <c r="K163" s="95" t="str">
        <f>IFERROR(VLOOKUP(A163,'Sheet1 (2)'!$A$2:$I$1048576, 9,0),"Not on BI")</f>
        <v>C00249</v>
      </c>
    </row>
    <row r="164" spans="1:11" ht="14.25" hidden="1" x14ac:dyDescent="0.2">
      <c r="A164" s="99" t="s">
        <v>185</v>
      </c>
      <c r="B164" s="10" t="str">
        <f>IFERROR(VLOOKUP(A164,'Sheet1 (2)'!$A$2:$K$3412,2,0),"Not on BI")</f>
        <v>Yes</v>
      </c>
      <c r="C164" s="10" t="s">
        <v>23</v>
      </c>
      <c r="D164" s="97" t="str">
        <f>IFERROR(VLOOKUP(A164,'Sheet1 (2)'!$A$2:$K$341, 3, 0),"Not on BI")</f>
        <v>2022-12-14</v>
      </c>
      <c r="E164" s="10" t="b" cm="1">
        <f t="array" ref="E164">IF(SUMPRODUCT((Data!$A$2:$A$1420="Electric")*(Data!$C$2:$C$1420=$A164)*(Data!$E$2:$E$1420&lt;&gt;""))&gt;0, TRUE, FALSE)</f>
        <v>1</v>
      </c>
      <c r="F164" s="10" t="b" cm="1">
        <f t="array" ref="F164">IF(SUMPRODUCT((Data!$A$2:$A$1420="Water &amp; Sewer")*(Data!$C$2:$C$1420=$A164)*(Data!$E$2:$E$1420&lt;&gt;""))&gt;0, TRUE, FALSE)</f>
        <v>1</v>
      </c>
      <c r="G164" s="10" t="b" cm="1">
        <f t="array" ref="G164">IF(SUMPRODUCT((Data!$A$2:$A$1420="Sanitation")*(Data!$C$2:$C$1420=$A164)*(Data!$E$2:$E$1420&lt;&gt;""))&gt;0, TRUE, FALSE)</f>
        <v>1</v>
      </c>
      <c r="H164" s="10" t="b" cm="1">
        <f t="array" ref="H164">IF(SUMPRODUCT((Data!$A$2:$A$1420="Interface")*(Data!$C$2:$C$1420=$A164)*(Data!$E$2:$E$1420&lt;&gt;"(Blank)"))&gt;0, TRUE, FALSE)</f>
        <v>1</v>
      </c>
      <c r="I164" s="10" t="str">
        <f t="shared" si="4"/>
        <v>Ready</v>
      </c>
      <c r="J164" s="98" t="str">
        <f t="shared" si="7"/>
        <v>FALSE</v>
      </c>
      <c r="K164" s="95" t="str">
        <f>IFERROR(VLOOKUP(A164,'Sheet1 (2)'!$A$2:$I$1048576, 9,0),"Not on BI")</f>
        <v>C00122</v>
      </c>
    </row>
    <row r="165" spans="1:11" ht="14.25" hidden="1" x14ac:dyDescent="0.2">
      <c r="A165" s="99" t="s">
        <v>186</v>
      </c>
      <c r="B165" s="10" t="str">
        <f>IFERROR(VLOOKUP(A165,'Sheet1 (2)'!$A$2:$K$3412,2,0),"Not on BI")</f>
        <v>Yes</v>
      </c>
      <c r="C165" s="10" t="s">
        <v>23</v>
      </c>
      <c r="D165" s="97" t="str">
        <f>IFERROR(VLOOKUP(A165,'Sheet1 (2)'!$A$2:$K$341, 3, 0),"Not on BI")</f>
        <v>2023-03-01</v>
      </c>
      <c r="E165" s="10" t="b" cm="1">
        <f t="array" ref="E165">IF(SUMPRODUCT((Data!$A$2:$A$1420="Electric")*(Data!$C$2:$C$1420=$A165)*(Data!$E$2:$E$1420&lt;&gt;""))&gt;0, TRUE, FALSE)</f>
        <v>1</v>
      </c>
      <c r="F165" s="10" t="b" cm="1">
        <f t="array" ref="F165">IF(SUMPRODUCT((Data!$A$2:$A$1420="Water &amp; Sewer")*(Data!$C$2:$C$1420=$A165)*(Data!$E$2:$E$1420&lt;&gt;""))&gt;0, TRUE, FALSE)</f>
        <v>1</v>
      </c>
      <c r="G165" s="10" t="b" cm="1">
        <f t="array" ref="G165">IF(SUMPRODUCT((Data!$A$2:$A$1420="Sanitation")*(Data!$C$2:$C$1420=$A165)*(Data!$E$2:$E$1420&lt;&gt;""))&gt;0, TRUE, FALSE)</f>
        <v>1</v>
      </c>
      <c r="H165" s="10" t="b" cm="1">
        <f t="array" ref="H165">IF(SUMPRODUCT((Data!$A$2:$A$1420="Interface")*(Data!$C$2:$C$1420=$A165)*(Data!$E$2:$E$1420&lt;&gt;"(Blank)"))&gt;0, TRUE, FALSE)</f>
        <v>1</v>
      </c>
      <c r="I165" s="10" t="str">
        <f t="shared" si="4"/>
        <v>Ready</v>
      </c>
      <c r="J165" s="98" t="str">
        <f t="shared" si="7"/>
        <v>FALSE</v>
      </c>
      <c r="K165" s="95" t="str">
        <f>IFERROR(VLOOKUP(A165,'Sheet1 (2)'!$A$2:$I$1048576, 9,0),"Not on BI")</f>
        <v>C00250</v>
      </c>
    </row>
    <row r="166" spans="1:11" ht="14.25" hidden="1" x14ac:dyDescent="0.2">
      <c r="A166" s="99" t="s">
        <v>187</v>
      </c>
      <c r="B166" s="10" t="str">
        <f>IFERROR(VLOOKUP(A166,'Sheet1 (2)'!$A$2:$K$3412,2,0),"Not on BI")</f>
        <v>Yes</v>
      </c>
      <c r="C166" s="10" t="s">
        <v>23</v>
      </c>
      <c r="D166" s="97" t="str">
        <f>IFERROR(VLOOKUP(A166,'Sheet1 (2)'!$A$2:$K$341, 3, 0),"Not on BI")</f>
        <v>2023-03-08</v>
      </c>
      <c r="E166" s="10" t="b" cm="1">
        <f t="array" ref="E166">IF(SUMPRODUCT((Data!$A$2:$A$1420="Electric")*(Data!$C$2:$C$1420=$A166)*(Data!$E$2:$E$1420&lt;&gt;""))&gt;0, TRUE, FALSE)</f>
        <v>1</v>
      </c>
      <c r="F166" s="10" t="b" cm="1">
        <f t="array" ref="F166">IF(SUMPRODUCT((Data!$A$2:$A$1420="Water &amp; Sewer")*(Data!$C$2:$C$1420=$A166)*(Data!$E$2:$E$1420&lt;&gt;""))&gt;0, TRUE, FALSE)</f>
        <v>1</v>
      </c>
      <c r="G166" s="10" t="b" cm="1">
        <f t="array" ref="G166">IF(SUMPRODUCT((Data!$A$2:$A$1420="Sanitation")*(Data!$C$2:$C$1420=$A166)*(Data!$E$2:$E$1420&lt;&gt;""))&gt;0, TRUE, FALSE)</f>
        <v>1</v>
      </c>
      <c r="H166" s="10" t="b" cm="1">
        <f t="array" ref="H166">IF(SUMPRODUCT((Data!$A$2:$A$1420="Interface")*(Data!$C$2:$C$1420=$A166)*(Data!$E$2:$E$1420&lt;&gt;"(Blank)"))&gt;0, TRUE, FALSE)</f>
        <v>1</v>
      </c>
      <c r="I166" s="10" t="str">
        <f t="shared" ref="I166:I229" si="8">IF(AND(E166, F166, G166, H166), "Ready", "Missing")</f>
        <v>Ready</v>
      </c>
      <c r="J166" s="98" t="str">
        <f t="shared" si="7"/>
        <v>FALSE</v>
      </c>
      <c r="K166" s="95" t="str">
        <f>IFERROR(VLOOKUP(A166,'Sheet1 (2)'!$A$2:$I$1048576, 9,0),"Not on BI")</f>
        <v>C00259</v>
      </c>
    </row>
    <row r="167" spans="1:11" ht="14.25" hidden="1" x14ac:dyDescent="0.2">
      <c r="A167" s="99" t="s">
        <v>188</v>
      </c>
      <c r="B167" s="10" t="str">
        <f>IFERROR(VLOOKUP(A167,'Sheet1 (2)'!$A$2:$K$3412,2,0),"Not on BI")</f>
        <v>Yes</v>
      </c>
      <c r="C167" s="10" t="s">
        <v>23</v>
      </c>
      <c r="D167" s="97" t="str">
        <f>IFERROR(VLOOKUP(A167,'Sheet1 (2)'!$A$2:$K$341, 3, 0),"Not on BI")</f>
        <v>2023-05-10</v>
      </c>
      <c r="E167" s="10" t="b" cm="1">
        <f t="array" ref="E167">IF(SUMPRODUCT((Data!$A$2:$A$1420="Electric")*(Data!$C$2:$C$1420=$A167)*(Data!$E$2:$E$1420&lt;&gt;""))&gt;0, TRUE, FALSE)</f>
        <v>1</v>
      </c>
      <c r="F167" s="10" t="b" cm="1">
        <f t="array" ref="F167">IF(SUMPRODUCT((Data!$A$2:$A$1420="Water &amp; Sewer")*(Data!$C$2:$C$1420=$A167)*(Data!$E$2:$E$1420&lt;&gt;""))&gt;0, TRUE, FALSE)</f>
        <v>1</v>
      </c>
      <c r="G167" s="10" t="b" cm="1">
        <f t="array" ref="G167">IF(SUMPRODUCT((Data!$A$2:$A$1420="Sanitation")*(Data!$C$2:$C$1420=$A167)*(Data!$E$2:$E$1420&lt;&gt;""))&gt;0, TRUE, FALSE)</f>
        <v>1</v>
      </c>
      <c r="H167" s="10" t="b" cm="1">
        <f t="array" ref="H167">IF(SUMPRODUCT((Data!$A$2:$A$1420="Interface")*(Data!$C$2:$C$1420=$A167)*(Data!$E$2:$E$1420&lt;&gt;"(Blank)"))&gt;0, TRUE, FALSE)</f>
        <v>1</v>
      </c>
      <c r="I167" s="10" t="str">
        <f t="shared" si="8"/>
        <v>Ready</v>
      </c>
      <c r="J167" s="98" t="str">
        <f t="shared" si="7"/>
        <v>FALSE</v>
      </c>
      <c r="K167" s="95" t="str">
        <f>IFERROR(VLOOKUP(A167,'Sheet1 (2)'!$A$2:$I$1048576, 9,0),"Not on BI")</f>
        <v>C00172</v>
      </c>
    </row>
    <row r="168" spans="1:11" ht="14.25" hidden="1" x14ac:dyDescent="0.2">
      <c r="A168" s="99" t="s">
        <v>189</v>
      </c>
      <c r="B168" s="10" t="str">
        <f>IFERROR(VLOOKUP(A168,'Sheet1 (2)'!$A$2:$K$3412,2,0),"Not on BI")</f>
        <v>Yes</v>
      </c>
      <c r="C168" s="10" t="s">
        <v>23</v>
      </c>
      <c r="D168" s="97" t="str">
        <f>IFERROR(VLOOKUP(A168,'Sheet1 (2)'!$A$2:$K$341, 3, 0),"Not on BI")</f>
        <v>2023-11-01</v>
      </c>
      <c r="E168" s="10" t="b" cm="1">
        <f t="array" ref="E168">IF(SUMPRODUCT((Data!$A$2:$A$1420="Electric")*(Data!$C$2:$C$1420=$A168)*(Data!$E$2:$E$1420&lt;&gt;""))&gt;0, TRUE, FALSE)</f>
        <v>1</v>
      </c>
      <c r="F168" s="10" t="b" cm="1">
        <f t="array" ref="F168">IF(SUMPRODUCT((Data!$A$2:$A$1420="Water &amp; Sewer")*(Data!$C$2:$C$1420=$A168)*(Data!$E$2:$E$1420&lt;&gt;""))&gt;0, TRUE, FALSE)</f>
        <v>1</v>
      </c>
      <c r="G168" s="10" t="b" cm="1">
        <f t="array" ref="G168">IF(SUMPRODUCT((Data!$A$2:$A$1420="Sanitation")*(Data!$C$2:$C$1420=$A168)*(Data!$E$2:$E$1420&lt;&gt;""))&gt;0, TRUE, FALSE)</f>
        <v>1</v>
      </c>
      <c r="H168" s="10" t="b" cm="1">
        <f t="array" ref="H168">IF(SUMPRODUCT((Data!$A$2:$A$1420="Interface")*(Data!$C$2:$C$1420=$A168)*(Data!$E$2:$E$1420&lt;&gt;"(Blank)"))&gt;0, TRUE, FALSE)</f>
        <v>1</v>
      </c>
      <c r="I168" s="10" t="str">
        <f t="shared" si="8"/>
        <v>Ready</v>
      </c>
      <c r="J168" s="98" t="str">
        <f>IF(AND(E168=FALSE, F168=FALSE, G168=FALSE, H168=FALSE), "Everything",
IF(E168=FALSE, "Electric ", "") &amp; IF(F168=FALSE, "Water &amp; Sewer ", "") &amp; IF(G168=FALSE, "Sanitation ", "") &amp; IF(H168=FALSE, "Interface", ""))</f>
        <v/>
      </c>
      <c r="K168" s="95" t="str">
        <f>IFERROR(VLOOKUP(A168,'Sheet1 (2)'!$A$2:$I$1048576, 9,0),"Not on BI")</f>
        <v>C00202</v>
      </c>
    </row>
    <row r="169" spans="1:11" ht="14.25" hidden="1" x14ac:dyDescent="0.2">
      <c r="A169" s="99" t="s">
        <v>190</v>
      </c>
      <c r="B169" s="10" t="str">
        <f>IFERROR(VLOOKUP(A169,'Sheet1 (2)'!$A$2:$K$3412,2,0),"Not on BI")</f>
        <v>Yes</v>
      </c>
      <c r="C169" s="10" t="s">
        <v>23</v>
      </c>
      <c r="D169" s="97" t="str">
        <f>IFERROR(VLOOKUP(A169,'Sheet1 (2)'!$A$2:$K$341, 3, 0),"Not on BI")</f>
        <v>2023-05-10</v>
      </c>
      <c r="E169" s="10" t="b" cm="1">
        <f t="array" ref="E169">IF(SUMPRODUCT((Data!$A$2:$A$1420="Electric")*(Data!$C$2:$C$1420=$A169)*(Data!$E$2:$E$1420&lt;&gt;""))&gt;0, TRUE, FALSE)</f>
        <v>1</v>
      </c>
      <c r="F169" s="10" t="b" cm="1">
        <f t="array" ref="F169">IF(SUMPRODUCT((Data!$A$2:$A$1420="Water &amp; Sewer")*(Data!$C$2:$C$1420=$A169)*(Data!$E$2:$E$1420&lt;&gt;""))&gt;0, TRUE, FALSE)</f>
        <v>1</v>
      </c>
      <c r="G169" s="10" t="b" cm="1">
        <f t="array" ref="G169">IF(SUMPRODUCT((Data!$A$2:$A$1420="Sanitation")*(Data!$C$2:$C$1420=$A169)*(Data!$E$2:$E$1420&lt;&gt;""))&gt;0, TRUE, FALSE)</f>
        <v>1</v>
      </c>
      <c r="H169" s="10" t="b" cm="1">
        <f t="array" ref="H169">IF(SUMPRODUCT((Data!$A$2:$A$1420="Interface")*(Data!$C$2:$C$1420=$A169)*(Data!$E$2:$E$1420&lt;&gt;"(Blank)"))&gt;0, TRUE, FALSE)</f>
        <v>1</v>
      </c>
      <c r="I169" s="10" t="str">
        <f t="shared" si="8"/>
        <v>Ready</v>
      </c>
      <c r="J169" s="98" t="str">
        <f t="shared" ref="J169:J175" si="9">IF(E169=FALSE, "Electric", "") &amp; IF(F169=FALSE, IF(E169=FALSE, ",", "") &amp; "Water &amp; Sewer") &amp; IF(G169=FALSE, IF(OR(E169=FALSE, F169=FALSE), ",", "") &amp; "Sanitation", "") &amp; IF(H169=FALSE, IF(OR(E169=FALSE, F169=FALSE, G169=FALSE), ",", "") &amp; "Interface", "")</f>
        <v>FALSE</v>
      </c>
      <c r="K169" s="95" t="str">
        <f>IFERROR(VLOOKUP(A169,'Sheet1 (2)'!$A$2:$I$1048576, 9,0),"Not on BI")</f>
        <v>C00192</v>
      </c>
    </row>
    <row r="170" spans="1:11" ht="14.25" hidden="1" x14ac:dyDescent="0.2">
      <c r="A170" s="99" t="s">
        <v>191</v>
      </c>
      <c r="B170" s="10" t="str">
        <f>IFERROR(VLOOKUP(A170,'Sheet1 (2)'!$A$2:$K$3412,2,0),"Not on BI")</f>
        <v>Yes</v>
      </c>
      <c r="C170" s="10" t="s">
        <v>23</v>
      </c>
      <c r="D170" s="97" t="str">
        <f>IFERROR(VLOOKUP(A170,'Sheet1 (2)'!$A$2:$K$341, 3, 0),"Not on BI")</f>
        <v>2023-03-08</v>
      </c>
      <c r="E170" s="10" t="b" cm="1">
        <f t="array" ref="E170">IF(SUMPRODUCT((Data!$A$2:$A$1420="Electric")*(Data!$C$2:$C$1420=$A170)*(Data!$E$2:$E$1420&lt;&gt;""))&gt;0, TRUE, FALSE)</f>
        <v>1</v>
      </c>
      <c r="F170" s="10" t="b" cm="1">
        <f t="array" ref="F170">IF(SUMPRODUCT((Data!$A$2:$A$1420="Water &amp; Sewer")*(Data!$C$2:$C$1420=$A170)*(Data!$E$2:$E$1420&lt;&gt;""))&gt;0, TRUE, FALSE)</f>
        <v>1</v>
      </c>
      <c r="G170" s="10" t="b" cm="1">
        <f t="array" ref="G170">IF(SUMPRODUCT((Data!$A$2:$A$1420="Sanitation")*(Data!$C$2:$C$1420=$A170)*(Data!$E$2:$E$1420&lt;&gt;""))&gt;0, TRUE, FALSE)</f>
        <v>1</v>
      </c>
      <c r="H170" s="10" t="b" cm="1">
        <f t="array" ref="H170">IF(SUMPRODUCT((Data!$A$2:$A$1420="Interface")*(Data!$C$2:$C$1420=$A170)*(Data!$E$2:$E$1420&lt;&gt;"(Blank)"))&gt;0, TRUE, FALSE)</f>
        <v>1</v>
      </c>
      <c r="I170" s="10" t="str">
        <f t="shared" si="8"/>
        <v>Ready</v>
      </c>
      <c r="J170" s="98" t="str">
        <f t="shared" si="9"/>
        <v>FALSE</v>
      </c>
      <c r="K170" s="95" t="str">
        <f>IFERROR(VLOOKUP(A170,'Sheet1 (2)'!$A$2:$I$1048576, 9,0),"Not on BI")</f>
        <v>C00232</v>
      </c>
    </row>
    <row r="171" spans="1:11" ht="14.25" hidden="1" x14ac:dyDescent="0.2">
      <c r="A171" s="99" t="s">
        <v>192</v>
      </c>
      <c r="B171" s="10" t="str">
        <f>IFERROR(VLOOKUP(A171,'Sheet1 (2)'!$A$2:$K$3412,2,0),"Not on BI")</f>
        <v>Yes</v>
      </c>
      <c r="C171" s="10" t="s">
        <v>23</v>
      </c>
      <c r="D171" s="97" t="str">
        <f>IFERROR(VLOOKUP(A171,'Sheet1 (2)'!$A$2:$K$341, 3, 0),"Not on BI")</f>
        <v>2023-05-31</v>
      </c>
      <c r="E171" s="10" t="b" cm="1">
        <f t="array" ref="E171">IF(SUMPRODUCT((Data!$A$2:$A$1420="Electric")*(Data!$C$2:$C$1420=$A171)*(Data!$E$2:$E$1420&lt;&gt;""))&gt;0, TRUE, FALSE)</f>
        <v>1</v>
      </c>
      <c r="F171" s="10" t="b" cm="1">
        <f t="array" ref="F171">IF(SUMPRODUCT((Data!$A$2:$A$1420="Water &amp; Sewer")*(Data!$C$2:$C$1420=$A171)*(Data!$E$2:$E$1420&lt;&gt;""))&gt;0, TRUE, FALSE)</f>
        <v>1</v>
      </c>
      <c r="G171" s="10" t="b" cm="1">
        <f t="array" ref="G171">IF(SUMPRODUCT((Data!$A$2:$A$1420="Sanitation")*(Data!$C$2:$C$1420=$A171)*(Data!$E$2:$E$1420&lt;&gt;""))&gt;0, TRUE, FALSE)</f>
        <v>1</v>
      </c>
      <c r="H171" s="10" t="b" cm="1">
        <f t="array" ref="H171">IF(SUMPRODUCT((Data!$A$2:$A$1420="Interface")*(Data!$C$2:$C$1420=$A171)*(Data!$E$2:$E$1420&lt;&gt;"(Blank)"))&gt;0, TRUE, FALSE)</f>
        <v>1</v>
      </c>
      <c r="I171" s="10" t="str">
        <f t="shared" si="8"/>
        <v>Ready</v>
      </c>
      <c r="J171" s="98" t="str">
        <f t="shared" si="9"/>
        <v>FALSE</v>
      </c>
      <c r="K171" s="95" t="str">
        <f>IFERROR(VLOOKUP(A171,'Sheet1 (2)'!$A$2:$I$1048576, 9,0),"Not on BI")</f>
        <v>C00210</v>
      </c>
    </row>
    <row r="172" spans="1:11" ht="14.25" hidden="1" x14ac:dyDescent="0.2">
      <c r="A172" s="99" t="s">
        <v>193</v>
      </c>
      <c r="B172" s="10" t="str">
        <f>IFERROR(VLOOKUP(A172,'Sheet1 (2)'!$A$2:$K$3412,2,0),"Not on BI")</f>
        <v>Yes</v>
      </c>
      <c r="C172" s="10" t="s">
        <v>23</v>
      </c>
      <c r="D172" s="97" t="str">
        <f>IFERROR(VLOOKUP(A172,'Sheet1 (2)'!$A$2:$K$341, 3, 0),"Not on BI")</f>
        <v>2023-03-29</v>
      </c>
      <c r="E172" s="10" t="b" cm="1">
        <f t="array" ref="E172">IF(SUMPRODUCT((Data!$A$2:$A$1420="Electric")*(Data!$C$2:$C$1420=$A172)*(Data!$E$2:$E$1420&lt;&gt;""))&gt;0, TRUE, FALSE)</f>
        <v>1</v>
      </c>
      <c r="F172" s="10" t="b" cm="1">
        <f t="array" ref="F172">IF(SUMPRODUCT((Data!$A$2:$A$1420="Water &amp; Sewer")*(Data!$C$2:$C$1420=$A172)*(Data!$E$2:$E$1420&lt;&gt;""))&gt;0, TRUE, FALSE)</f>
        <v>1</v>
      </c>
      <c r="G172" s="10" t="b" cm="1">
        <f t="array" ref="G172">IF(SUMPRODUCT((Data!$A$2:$A$1420="Sanitation")*(Data!$C$2:$C$1420=$A172)*(Data!$E$2:$E$1420&lt;&gt;""))&gt;0, TRUE, FALSE)</f>
        <v>1</v>
      </c>
      <c r="H172" s="10" t="b" cm="1">
        <f t="array" ref="H172">IF(SUMPRODUCT((Data!$A$2:$A$1420="Interface")*(Data!$C$2:$C$1420=$A172)*(Data!$E$2:$E$1420&lt;&gt;"(Blank)"))&gt;0, TRUE, FALSE)</f>
        <v>1</v>
      </c>
      <c r="I172" s="10" t="str">
        <f t="shared" si="8"/>
        <v>Ready</v>
      </c>
      <c r="J172" s="98" t="str">
        <f t="shared" si="9"/>
        <v>FALSE</v>
      </c>
      <c r="K172" s="95" t="str">
        <f>IFERROR(VLOOKUP(A172,'Sheet1 (2)'!$A$2:$I$1048576, 9,0),"Not on BI")</f>
        <v>C00184</v>
      </c>
    </row>
    <row r="173" spans="1:11" ht="14.25" hidden="1" x14ac:dyDescent="0.2">
      <c r="A173" s="99" t="s">
        <v>194</v>
      </c>
      <c r="B173" s="10" t="str">
        <f>IFERROR(VLOOKUP(A173,'Sheet1 (2)'!$A$2:$K$3412,2,0),"Not on BI")</f>
        <v>Yes</v>
      </c>
      <c r="C173" s="10" t="s">
        <v>23</v>
      </c>
      <c r="D173" s="97" t="str">
        <f>IFERROR(VLOOKUP(A173,'Sheet1 (2)'!$A$2:$K$341, 3, 0),"Not on BI")</f>
        <v>2023-03-29</v>
      </c>
      <c r="E173" s="10" t="b" cm="1">
        <f t="array" ref="E173">IF(SUMPRODUCT((Data!$A$2:$A$1420="Electric")*(Data!$C$2:$C$1420=$A173)*(Data!$E$2:$E$1420&lt;&gt;""))&gt;0, TRUE, FALSE)</f>
        <v>1</v>
      </c>
      <c r="F173" s="10" t="b" cm="1">
        <f t="array" ref="F173">IF(SUMPRODUCT((Data!$A$2:$A$1420="Water &amp; Sewer")*(Data!$C$2:$C$1420=$A173)*(Data!$E$2:$E$1420&lt;&gt;""))&gt;0, TRUE, FALSE)</f>
        <v>1</v>
      </c>
      <c r="G173" s="10" t="b" cm="1">
        <f t="array" ref="G173">IF(SUMPRODUCT((Data!$A$2:$A$1420="Sanitation")*(Data!$C$2:$C$1420=$A173)*(Data!$E$2:$E$1420&lt;&gt;""))&gt;0, TRUE, FALSE)</f>
        <v>1</v>
      </c>
      <c r="H173" s="10" t="b" cm="1">
        <f t="array" ref="H173">IF(SUMPRODUCT((Data!$A$2:$A$1420="Interface")*(Data!$C$2:$C$1420=$A173)*(Data!$E$2:$E$1420&lt;&gt;"(Blank)"))&gt;0, TRUE, FALSE)</f>
        <v>1</v>
      </c>
      <c r="I173" s="10" t="str">
        <f t="shared" si="8"/>
        <v>Ready</v>
      </c>
      <c r="J173" s="98" t="str">
        <f t="shared" si="9"/>
        <v>FALSE</v>
      </c>
      <c r="K173" s="95" t="str">
        <f>IFERROR(VLOOKUP(A173,'Sheet1 (2)'!$A$2:$I$1048576, 9,0),"Not on BI")</f>
        <v>C00222</v>
      </c>
    </row>
    <row r="174" spans="1:11" ht="14.25" hidden="1" x14ac:dyDescent="0.2">
      <c r="A174" s="99" t="s">
        <v>195</v>
      </c>
      <c r="B174" s="10" t="str">
        <f>IFERROR(VLOOKUP(A174,'Sheet1 (2)'!$A$2:$K$3412,2,0),"Not on BI")</f>
        <v>Yes</v>
      </c>
      <c r="C174" s="10" t="s">
        <v>23</v>
      </c>
      <c r="D174" s="97" t="str">
        <f>IFERROR(VLOOKUP(A174,'Sheet1 (2)'!$A$2:$K$341, 3, 0),"Not on BI")</f>
        <v>2023-08-16</v>
      </c>
      <c r="E174" s="10" t="b" cm="1">
        <f t="array" ref="E174">IF(SUMPRODUCT((Data!$A$2:$A$1420="Electric")*(Data!$C$2:$C$1420=$A174)*(Data!$E$2:$E$1420&lt;&gt;""))&gt;0, TRUE, FALSE)</f>
        <v>1</v>
      </c>
      <c r="F174" s="10" t="b" cm="1">
        <f t="array" ref="F174">IF(SUMPRODUCT((Data!$A$2:$A$1420="Water &amp; Sewer")*(Data!$C$2:$C$1420=$A174)*(Data!$E$2:$E$1420&lt;&gt;""))&gt;0, TRUE, FALSE)</f>
        <v>1</v>
      </c>
      <c r="G174" s="10" t="b" cm="1">
        <f t="array" ref="G174">IF(SUMPRODUCT((Data!$A$2:$A$1420="Sanitation")*(Data!$C$2:$C$1420=$A174)*(Data!$E$2:$E$1420&lt;&gt;""))&gt;0, TRUE, FALSE)</f>
        <v>1</v>
      </c>
      <c r="H174" s="10" t="b" cm="1">
        <f t="array" ref="H174">IF(SUMPRODUCT((Data!$A$2:$A$1420="Interface")*(Data!$C$2:$C$1420=$A174)*(Data!$E$2:$E$1420&lt;&gt;"(Blank)"))&gt;0, TRUE, FALSE)</f>
        <v>1</v>
      </c>
      <c r="I174" s="10" t="str">
        <f t="shared" si="8"/>
        <v>Ready</v>
      </c>
      <c r="J174" s="98" t="str">
        <f t="shared" si="9"/>
        <v>FALSE</v>
      </c>
      <c r="K174" s="95" t="str">
        <f>IFERROR(VLOOKUP(A174,'Sheet1 (2)'!$A$2:$I$1048576, 9,0),"Not on BI")</f>
        <v>C00136</v>
      </c>
    </row>
    <row r="175" spans="1:11" ht="14.25" hidden="1" x14ac:dyDescent="0.2">
      <c r="A175" s="99" t="s">
        <v>196</v>
      </c>
      <c r="B175" s="10" t="str">
        <f>IFERROR(VLOOKUP(A175,'Sheet1 (2)'!$A$2:$K$3412,2,0),"Not on BI")</f>
        <v>Yes</v>
      </c>
      <c r="C175" s="10" t="s">
        <v>23</v>
      </c>
      <c r="D175" s="97" t="str">
        <f>IFERROR(VLOOKUP(A175,'Sheet1 (2)'!$A$2:$K$341, 3, 0),"Not on BI")</f>
        <v>2023-06-28</v>
      </c>
      <c r="E175" s="10" t="b" cm="1">
        <f t="array" ref="E175">IF(SUMPRODUCT((Data!$A$2:$A$1420="Electric")*(Data!$C$2:$C$1420=$A175)*(Data!$E$2:$E$1420&lt;&gt;""))&gt;0, TRUE, FALSE)</f>
        <v>1</v>
      </c>
      <c r="F175" s="10" t="b" cm="1">
        <f t="array" ref="F175">IF(SUMPRODUCT((Data!$A$2:$A$1420="Water &amp; Sewer")*(Data!$C$2:$C$1420=$A175)*(Data!$E$2:$E$1420&lt;&gt;""))&gt;0, TRUE, FALSE)</f>
        <v>1</v>
      </c>
      <c r="G175" s="10" t="b" cm="1">
        <f t="array" ref="G175">IF(SUMPRODUCT((Data!$A$2:$A$1420="Sanitation")*(Data!$C$2:$C$1420=$A175)*(Data!$E$2:$E$1420&lt;&gt;""))&gt;0, TRUE, FALSE)</f>
        <v>1</v>
      </c>
      <c r="H175" s="10" t="b" cm="1">
        <f t="array" ref="H175">IF(SUMPRODUCT((Data!$A$2:$A$1420="Interface")*(Data!$C$2:$C$1420=$A175)*(Data!$E$2:$E$1420&lt;&gt;"(Blank)"))&gt;0, TRUE, FALSE)</f>
        <v>1</v>
      </c>
      <c r="I175" s="10" t="str">
        <f t="shared" si="8"/>
        <v>Ready</v>
      </c>
      <c r="J175" s="98" t="str">
        <f t="shared" si="9"/>
        <v>FALSE</v>
      </c>
      <c r="K175" s="95" t="str">
        <f>IFERROR(VLOOKUP(A175,'Sheet1 (2)'!$A$2:$I$1048576, 9,0),"Not on BI")</f>
        <v>C00420</v>
      </c>
    </row>
    <row r="176" spans="1:11" ht="14.25" hidden="1" x14ac:dyDescent="0.2">
      <c r="A176" s="99" t="s">
        <v>197</v>
      </c>
      <c r="B176" s="10" t="str">
        <f>IFERROR(VLOOKUP(A176,'Sheet1 (2)'!$A$2:$K$3412,2,0),"Not on BI")</f>
        <v>Yes</v>
      </c>
      <c r="C176" s="10" t="s">
        <v>23</v>
      </c>
      <c r="D176" s="97" t="str">
        <f>IFERROR(VLOOKUP(A176,'Sheet1 (2)'!$A$2:$K$341, 3, 0),"Not on BI")</f>
        <v>2023-10-04</v>
      </c>
      <c r="E176" s="10" t="b" cm="1">
        <f t="array" ref="E176">IF(SUMPRODUCT((Data!$A$2:$A$1420="Electric")*(Data!$C$2:$C$1420=$A176)*(Data!$E$2:$E$1420&lt;&gt;""))&gt;0, TRUE, FALSE)</f>
        <v>1</v>
      </c>
      <c r="F176" s="10" t="b" cm="1">
        <f t="array" ref="F176">IF(SUMPRODUCT((Data!$A$2:$A$1420="Water &amp; Sewer")*(Data!$C$2:$C$1420=$A176)*(Data!$E$2:$E$1420&lt;&gt;""))&gt;0, TRUE, FALSE)</f>
        <v>1</v>
      </c>
      <c r="G176" s="10" t="b" cm="1">
        <f t="array" ref="G176">IF(SUMPRODUCT((Data!$A$2:$A$1420="Sanitation")*(Data!$C$2:$C$1420=$A176)*(Data!$E$2:$E$1420&lt;&gt;""))&gt;0, TRUE, FALSE)</f>
        <v>1</v>
      </c>
      <c r="H176" s="10" t="b" cm="1">
        <f t="array" ref="H176">IF(SUMPRODUCT((Data!$A$2:$A$1420="Interface")*(Data!$C$2:$C$1420=$A176)*(Data!$E$2:$E$1420&lt;&gt;"(Blank)"))&gt;0, TRUE, FALSE)</f>
        <v>1</v>
      </c>
      <c r="I176" s="10" t="str">
        <f t="shared" si="8"/>
        <v>Ready</v>
      </c>
      <c r="J176" s="98" t="str">
        <f>IF(AND(E176=FALSE, F176=FALSE, G176=FALSE, H176=FALSE), "Everything",
IF(E176=FALSE, "Electric ", "") &amp; IF(F176=FALSE, "Water &amp; Sewer ", "") &amp; IF(G176=FALSE, "Sanitation ", "") &amp; IF(H176=FALSE, "Interface", ""))</f>
        <v/>
      </c>
      <c r="K176" s="95" t="str">
        <f>IFERROR(VLOOKUP(A176,'Sheet1 (2)'!$A$2:$I$1048576, 9,0),"Not on BI")</f>
        <v>C00329</v>
      </c>
    </row>
    <row r="177" spans="1:11" ht="14.25" hidden="1" x14ac:dyDescent="0.2">
      <c r="A177" s="99" t="s">
        <v>198</v>
      </c>
      <c r="B177" s="10" t="str">
        <f>IFERROR(VLOOKUP(A177,'Sheet1 (2)'!$A$2:$K$3412,2,0),"Not on BI")</f>
        <v>Yes</v>
      </c>
      <c r="C177" s="10" t="s">
        <v>23</v>
      </c>
      <c r="D177" s="97" t="str">
        <f>IFERROR(VLOOKUP(A177,'Sheet1 (2)'!$A$2:$K$341, 3, 0),"Not on BI")</f>
        <v>2023-04-26</v>
      </c>
      <c r="E177" s="10" t="b" cm="1">
        <f t="array" ref="E177">IF(SUMPRODUCT((Data!$A$2:$A$1420="Electric")*(Data!$C$2:$C$1420=$A177)*(Data!$E$2:$E$1420&lt;&gt;""))&gt;0, TRUE, FALSE)</f>
        <v>1</v>
      </c>
      <c r="F177" s="10" t="b" cm="1">
        <f t="array" ref="F177">IF(SUMPRODUCT((Data!$A$2:$A$1420="Water &amp; Sewer")*(Data!$C$2:$C$1420=$A177)*(Data!$E$2:$E$1420&lt;&gt;""))&gt;0, TRUE, FALSE)</f>
        <v>1</v>
      </c>
      <c r="G177" s="10" t="b" cm="1">
        <f t="array" ref="G177">IF(SUMPRODUCT((Data!$A$2:$A$1420="Sanitation")*(Data!$C$2:$C$1420=$A177)*(Data!$E$2:$E$1420&lt;&gt;""))&gt;0, TRUE, FALSE)</f>
        <v>1</v>
      </c>
      <c r="H177" s="10" t="b" cm="1">
        <f t="array" ref="H177">IF(SUMPRODUCT((Data!$A$2:$A$1420="Interface")*(Data!$C$2:$C$1420=$A177)*(Data!$E$2:$E$1420&lt;&gt;"(Blank)"))&gt;0, TRUE, FALSE)</f>
        <v>1</v>
      </c>
      <c r="I177" s="10" t="str">
        <f t="shared" si="8"/>
        <v>Ready</v>
      </c>
      <c r="J177" s="98" t="str">
        <f>IF(E177=FALSE, "Electric", "") &amp; IF(F177=FALSE, IF(E177=FALSE, ",", "") &amp; "Water &amp; Sewer") &amp; IF(G177=FALSE, IF(OR(E177=FALSE, F177=FALSE), ",", "") &amp; "Sanitation", "") &amp; IF(H177=FALSE, IF(OR(E177=FALSE, F177=FALSE, G177=FALSE), ",", "") &amp; "Interface", "")</f>
        <v>FALSE</v>
      </c>
      <c r="K177" s="95" t="str">
        <f>IFERROR(VLOOKUP(A177,'Sheet1 (2)'!$A$2:$I$1048576, 9,0),"Not on BI")</f>
        <v>C00263</v>
      </c>
    </row>
    <row r="178" spans="1:11" ht="14.25" hidden="1" x14ac:dyDescent="0.2">
      <c r="A178" s="99" t="s">
        <v>199</v>
      </c>
      <c r="B178" s="10" t="str">
        <f>IFERROR(VLOOKUP(A178,'Sheet1 (2)'!$A$2:$K$3412,2,0),"Not on BI")</f>
        <v>Yes</v>
      </c>
      <c r="C178" s="10" t="s">
        <v>23</v>
      </c>
      <c r="D178" s="97" t="str">
        <f>IFERROR(VLOOKUP(A178,'Sheet1 (2)'!$A$2:$K$341, 3, 0),"Not on BI")</f>
        <v>2023-05-18</v>
      </c>
      <c r="E178" s="10" t="b" cm="1">
        <f t="array" ref="E178">IF(SUMPRODUCT((Data!$A$2:$A$1420="Electric")*(Data!$C$2:$C$1420=$A178)*(Data!$E$2:$E$1420&lt;&gt;""))&gt;0, TRUE, FALSE)</f>
        <v>1</v>
      </c>
      <c r="F178" s="10" t="b" cm="1">
        <f t="array" ref="F178">IF(SUMPRODUCT((Data!$A$2:$A$1420="Water &amp; Sewer")*(Data!$C$2:$C$1420=$A178)*(Data!$E$2:$E$1420&lt;&gt;""))&gt;0, TRUE, FALSE)</f>
        <v>1</v>
      </c>
      <c r="G178" s="10" t="b" cm="1">
        <f t="array" ref="G178">IF(SUMPRODUCT((Data!$A$2:$A$1420="Sanitation")*(Data!$C$2:$C$1420=$A178)*(Data!$E$2:$E$1420&lt;&gt;""))&gt;0, TRUE, FALSE)</f>
        <v>1</v>
      </c>
      <c r="H178" s="10" t="b" cm="1">
        <f t="array" ref="H178">IF(SUMPRODUCT((Data!$A$2:$A$1420="Interface")*(Data!$C$2:$C$1420=$A178)*(Data!$E$2:$E$1420&lt;&gt;"(Blank)"))&gt;0, TRUE, FALSE)</f>
        <v>1</v>
      </c>
      <c r="I178" s="10" t="str">
        <f t="shared" si="8"/>
        <v>Ready</v>
      </c>
      <c r="J178" s="98" t="str">
        <f>IF(E178=FALSE, "Electric", "") &amp; IF(F178=FALSE, IF(E178=FALSE, ",", "") &amp; "Water &amp; Sewer") &amp; IF(G178=FALSE, IF(OR(E178=FALSE, F178=FALSE), ",", "") &amp; "Sanitation", "") &amp; IF(H178=FALSE, IF(OR(E178=FALSE, F178=FALSE, G178=FALSE), ",", "") &amp; "Interface", "")</f>
        <v>FALSE</v>
      </c>
      <c r="K178" s="95" t="str">
        <f>IFERROR(VLOOKUP(A178,'Sheet1 (2)'!$A$2:$I$1048576, 9,0),"Not on BI")</f>
        <v>C00152</v>
      </c>
    </row>
    <row r="179" spans="1:11" ht="14.25" hidden="1" x14ac:dyDescent="0.2">
      <c r="A179" s="99" t="s">
        <v>200</v>
      </c>
      <c r="B179" s="10" t="str">
        <f>IFERROR(VLOOKUP(A179,'Sheet1 (2)'!$A$2:$K$3412,2,0),"Not on BI")</f>
        <v>Yes</v>
      </c>
      <c r="C179" s="10" t="s">
        <v>23</v>
      </c>
      <c r="D179" s="97" t="str">
        <f>IFERROR(VLOOKUP(A179,'Sheet1 (2)'!$A$2:$K$341, 3, 0),"Not on BI")</f>
        <v>2023-06-14</v>
      </c>
      <c r="E179" s="10" t="b" cm="1">
        <f t="array" ref="E179">IF(SUMPRODUCT((Data!$A$2:$A$1420="Electric")*(Data!$C$2:$C$1420=$A179)*(Data!$E$2:$E$1420&lt;&gt;""))&gt;0, TRUE, FALSE)</f>
        <v>1</v>
      </c>
      <c r="F179" s="10" t="b" cm="1">
        <f t="array" ref="F179">IF(SUMPRODUCT((Data!$A$2:$A$1420="Water &amp; Sewer")*(Data!$C$2:$C$1420=$A179)*(Data!$E$2:$E$1420&lt;&gt;""))&gt;0, TRUE, FALSE)</f>
        <v>1</v>
      </c>
      <c r="G179" s="10" t="b" cm="1">
        <f t="array" ref="G179">IF(SUMPRODUCT((Data!$A$2:$A$1420="Sanitation")*(Data!$C$2:$C$1420=$A179)*(Data!$E$2:$E$1420&lt;&gt;""))&gt;0, TRUE, FALSE)</f>
        <v>1</v>
      </c>
      <c r="H179" s="10" t="b" cm="1">
        <f t="array" ref="H179">IF(SUMPRODUCT((Data!$A$2:$A$1420="Interface")*(Data!$C$2:$C$1420=$A179)*(Data!$E$2:$E$1420&lt;&gt;"(Blank)"))&gt;0, TRUE, FALSE)</f>
        <v>1</v>
      </c>
      <c r="I179" s="10" t="str">
        <f t="shared" si="8"/>
        <v>Ready</v>
      </c>
      <c r="J179" s="98" t="str">
        <f>IF(E179=FALSE, "Electric", "") &amp; IF(F179=FALSE, IF(E179=FALSE, ",", "") &amp; "Water &amp; Sewer") &amp; IF(G179=FALSE, IF(OR(E179=FALSE, F179=FALSE), ",", "") &amp; "Sanitation", "") &amp; IF(H179=FALSE, IF(OR(E179=FALSE, F179=FALSE, G179=FALSE), ",", "") &amp; "Interface", "")</f>
        <v>FALSE</v>
      </c>
      <c r="K179" s="95" t="str">
        <f>IFERROR(VLOOKUP(A179,'Sheet1 (2)'!$A$2:$I$1048576, 9,0),"Not on BI")</f>
        <v>C00144</v>
      </c>
    </row>
    <row r="180" spans="1:11" ht="14.25" hidden="1" x14ac:dyDescent="0.2">
      <c r="A180" s="99" t="s">
        <v>201</v>
      </c>
      <c r="B180" s="10" t="str">
        <f>IFERROR(VLOOKUP(A180,'Sheet1 (2)'!$A$2:$K$3412,2,0),"Not on BI")</f>
        <v>Yes</v>
      </c>
      <c r="C180" s="10" t="s">
        <v>124</v>
      </c>
      <c r="D180" s="97" t="str">
        <f>IFERROR(VLOOKUP(A180,'Sheet1 (2)'!$A$2:$K$341, 3, 0),"Not on BI")</f>
        <v>2024-01-10</v>
      </c>
      <c r="E180" s="10" t="b" cm="1">
        <f t="array" ref="E180">IF(SUMPRODUCT((Data!$A$2:$A$1420="Electric")*(Data!$C$2:$C$1420=$A180)*(Data!$E$2:$E$1420&lt;&gt;""))&gt;0, TRUE, FALSE)</f>
        <v>1</v>
      </c>
      <c r="F180" s="10" t="b" cm="1">
        <f t="array" ref="F180">IF(SUMPRODUCT((Data!$A$2:$A$1420="Water &amp; Sewer")*(Data!$C$2:$C$1420=$A180)*(Data!$E$2:$E$1420&lt;&gt;""))&gt;0, TRUE, FALSE)</f>
        <v>1</v>
      </c>
      <c r="G180" s="10" t="b" cm="1">
        <f t="array" ref="G180">IF(SUMPRODUCT((Data!$A$2:$A$1420="Sanitation")*(Data!$C$2:$C$1420=$A180)*(Data!$E$2:$E$1420&lt;&gt;""))&gt;0, TRUE, FALSE)</f>
        <v>1</v>
      </c>
      <c r="H180" s="10" t="b" cm="1">
        <f t="array" ref="H180">IF(SUMPRODUCT((Data!$A$2:$A$1420="Interface")*(Data!$C$2:$C$1420=$A180)*(Data!$E$2:$E$1420&lt;&gt;"(Blank)"))&gt;0, TRUE, FALSE)</f>
        <v>1</v>
      </c>
      <c r="I180" s="10" t="str">
        <f t="shared" si="8"/>
        <v>Ready</v>
      </c>
      <c r="J180" s="98" t="str">
        <f>IF(AND(E180=FALSE, F180=FALSE, G180=FALSE, H180=FALSE), "Everything",
IF(E180=FALSE, "Electric ", "") &amp; IF(F180=FALSE, "Water &amp; Sewer ", "") &amp; IF(G180=FALSE, "Sanitation ", "") &amp; IF(H180=FALSE, "Interface", ""))</f>
        <v/>
      </c>
      <c r="K180" s="95" t="str">
        <f>IFERROR(VLOOKUP(A180,'Sheet1 (2)'!$A$2:$I$1048576, 9,0),"Not on BI")</f>
        <v>C00219</v>
      </c>
    </row>
    <row r="181" spans="1:11" ht="14.25" x14ac:dyDescent="0.2">
      <c r="A181" s="100" t="s">
        <v>202</v>
      </c>
      <c r="B181" s="10" t="str">
        <f>IFERROR(VLOOKUP(A181,'Sheet1 (2)'!$A$2:$K$3412,2,0),"Not on BI")</f>
        <v>Yes</v>
      </c>
      <c r="C181" s="10" t="s">
        <v>124</v>
      </c>
      <c r="D181" s="97" t="str">
        <f>IFERROR(VLOOKUP(A181,'Sheet1 (2)'!$A$2:$K$341, 3, 0),"Not on BI")</f>
        <v>2024-05-15</v>
      </c>
      <c r="E181" s="10" t="b" cm="1">
        <f t="array" ref="E181">IF(SUMPRODUCT((Data!$A$2:$A$1420="Electric")*(Data!$C$2:$C$1420=$A181)*(Data!$E$2:$E$1420&lt;&gt;""))&gt;0, TRUE, FALSE)</f>
        <v>0</v>
      </c>
      <c r="F181" s="10" t="b" cm="1">
        <f t="array" ref="F181">IF(SUMPRODUCT((Data!$A$2:$A$1420="Water &amp; Sewer")*(Data!$C$2:$C$1420=$A181)*(Data!$E$2:$E$1420&lt;&gt;""))&gt;0, TRUE, FALSE)</f>
        <v>1</v>
      </c>
      <c r="G181" s="10" t="b" cm="1">
        <f t="array" ref="G181">IF(SUMPRODUCT((Data!$A$2:$A$1420="Sanitation")*(Data!$C$2:$C$1420=$A181)*(Data!$E$2:$E$1420&lt;&gt;""))&gt;0, TRUE, FALSE)</f>
        <v>1</v>
      </c>
      <c r="H181" s="10" t="b" cm="1">
        <f t="array" ref="H181">IF(SUMPRODUCT((Data!$A$2:$A$1420="Interface")*(Data!$C$2:$C$1420=$A181)*(Data!$E$2:$E$1420&lt;&gt;"(Blank)"))&gt;0, TRUE, FALSE)</f>
        <v>1</v>
      </c>
      <c r="I181" s="10" t="str">
        <f t="shared" si="8"/>
        <v>Missing</v>
      </c>
      <c r="J181" s="98" t="str">
        <f>IF(AND(E181=FALSE, F181=FALSE, G181=FALSE, H181=FALSE), "Everything",
IF(E181=FALSE, "Electric ", "") &amp; IF(F181=FALSE, "Water &amp; Sewer ", "") &amp; IF(G181=FALSE, "Sanitation ", "") &amp; IF(H181=FALSE, "Interface", ""))</f>
        <v xml:space="preserve">Electric </v>
      </c>
      <c r="K181" s="95" t="str">
        <f>IFERROR(VLOOKUP(A181,'Sheet1 (2)'!$A$2:$I$1048576, 9,0),"Not on BI")</f>
        <v>C00241</v>
      </c>
    </row>
    <row r="182" spans="1:11" ht="14.25" hidden="1" x14ac:dyDescent="0.2">
      <c r="A182" s="99" t="s">
        <v>203</v>
      </c>
      <c r="B182" s="10" t="str">
        <f>IFERROR(VLOOKUP(A182,'Sheet1 (2)'!$A$2:$K$3412,2,0),"Not on BI")</f>
        <v>Yes</v>
      </c>
      <c r="C182" s="10" t="s">
        <v>23</v>
      </c>
      <c r="D182" s="97" t="str">
        <f>IFERROR(VLOOKUP(A182,'Sheet1 (2)'!$A$2:$K$341, 3, 0),"Not on BI")</f>
        <v>2023-10-18</v>
      </c>
      <c r="E182" s="10" t="b" cm="1">
        <f t="array" ref="E182">IF(SUMPRODUCT((Data!$A$2:$A$1420="Electric")*(Data!$C$2:$C$1420=$A182)*(Data!$E$2:$E$1420&lt;&gt;""))&gt;0, TRUE, FALSE)</f>
        <v>1</v>
      </c>
      <c r="F182" s="10" t="b" cm="1">
        <f t="array" ref="F182">IF(SUMPRODUCT((Data!$A$2:$A$1420="Water &amp; Sewer")*(Data!$C$2:$C$1420=$A182)*(Data!$E$2:$E$1420&lt;&gt;""))&gt;0, TRUE, FALSE)</f>
        <v>1</v>
      </c>
      <c r="G182" s="10" t="b" cm="1">
        <f t="array" ref="G182">IF(SUMPRODUCT((Data!$A$2:$A$1420="Sanitation")*(Data!$C$2:$C$1420=$A182)*(Data!$E$2:$E$1420&lt;&gt;""))&gt;0, TRUE, FALSE)</f>
        <v>1</v>
      </c>
      <c r="H182" s="10" t="b" cm="1">
        <f t="array" ref="H182">IF(SUMPRODUCT((Data!$A$2:$A$1420="Interface")*(Data!$C$2:$C$1420=$A182)*(Data!$E$2:$E$1420&lt;&gt;"(Blank)"))&gt;0, TRUE, FALSE)</f>
        <v>1</v>
      </c>
      <c r="I182" s="10" t="str">
        <f t="shared" si="8"/>
        <v>Ready</v>
      </c>
      <c r="J182" s="98" t="str">
        <f>IF(E182=FALSE, "Electric", "") &amp; IF(F182=FALSE, IF(E182=FALSE, ",", "") &amp; "Water &amp; Sewer") &amp; IF(G182=FALSE, IF(OR(E182=FALSE, F182=FALSE), ",", "") &amp; "Sanitation", "") &amp; IF(H182=FALSE, IF(OR(E182=FALSE, F182=FALSE, G182=FALSE), ",", "") &amp; "Interface", "")</f>
        <v>FALSE</v>
      </c>
      <c r="K182" s="95" t="str">
        <f>IFERROR(VLOOKUP(A182,'Sheet1 (2)'!$A$2:$I$1048576, 9,0),"Not on BI")</f>
        <v>C00138</v>
      </c>
    </row>
    <row r="183" spans="1:11" ht="14.25" hidden="1" x14ac:dyDescent="0.2">
      <c r="A183" s="99" t="s">
        <v>204</v>
      </c>
      <c r="B183" s="10" t="str">
        <f>IFERROR(VLOOKUP(A183,'Sheet1 (2)'!$A$2:$K$3412,2,0),"Not on BI")</f>
        <v>No</v>
      </c>
      <c r="C183" s="10" t="s">
        <v>124</v>
      </c>
      <c r="D183" s="97" t="str">
        <f>IFERROR(VLOOKUP(A183,'Sheet1 (2)'!$A$2:$K$341, 3, 0),"Not on BI")</f>
        <v/>
      </c>
      <c r="E183" s="10" t="b" cm="1">
        <f t="array" ref="E183">IF(SUMPRODUCT((Data!$A$2:$A$1420="Electric")*(Data!$C$2:$C$1420=$A183)*(Data!$E$2:$E$1420&lt;&gt;""))&gt;0, TRUE, FALSE)</f>
        <v>0</v>
      </c>
      <c r="F183" s="10" t="b" cm="1">
        <f t="array" ref="F183">IF(SUMPRODUCT((Data!$A$2:$A$1420="Water &amp; Sewer")*(Data!$C$2:$C$1420=$A183)*(Data!$E$2:$E$1420&lt;&gt;""))&gt;0, TRUE, FALSE)</f>
        <v>0</v>
      </c>
      <c r="G183" s="10" t="b" cm="1">
        <f t="array" ref="G183">IF(SUMPRODUCT((Data!$A$2:$A$1420="Sanitation")*(Data!$C$2:$C$1420=$A183)*(Data!$E$2:$E$1420&lt;&gt;""))&gt;0, TRUE, FALSE)</f>
        <v>0</v>
      </c>
      <c r="H183" s="10" t="b" cm="1">
        <f t="array" ref="H183">IF(SUMPRODUCT((Data!$A$2:$A$1420="Interface")*(Data!$C$2:$C$1420=$A183)*(Data!$E$2:$E$1420&lt;&gt;"(Blank)"))&gt;0, TRUE, FALSE)</f>
        <v>0</v>
      </c>
      <c r="I183" s="10" t="str">
        <f t="shared" si="8"/>
        <v>Missing</v>
      </c>
      <c r="J183" s="98" t="str">
        <f t="shared" ref="J183:J189" si="10">IF(AND(E183=FALSE, F183=FALSE, G183=FALSE, H183=FALSE), "Everything",
IF(E183=FALSE, "Electric ", "") &amp; IF(F183=FALSE, "Water &amp; Sewer ", "") &amp; IF(G183=FALSE, "Sanitation ", "") &amp; IF(H183=FALSE, "Interface", ""))</f>
        <v>Everything</v>
      </c>
      <c r="K183" s="95" t="str">
        <f>IFERROR(VLOOKUP(A183,'Sheet1 (2)'!$A$2:$I$1048576, 9,0),"Not on BI")</f>
        <v>C00252</v>
      </c>
    </row>
    <row r="184" spans="1:11" ht="14.25" hidden="1" x14ac:dyDescent="0.2">
      <c r="A184" s="100" t="s">
        <v>205</v>
      </c>
      <c r="B184" s="10" t="str">
        <f>IFERROR(VLOOKUP(A184,'Sheet1 (2)'!$A$2:$K$3412,2,0),"Not on BI")</f>
        <v>Yes</v>
      </c>
      <c r="C184" s="10" t="s">
        <v>124</v>
      </c>
      <c r="D184" s="97" t="str">
        <f>IFERROR(VLOOKUP(A184,'Sheet1 (2)'!$A$2:$K$341, 3, 0),"Not on BI")</f>
        <v>2024-03-13</v>
      </c>
      <c r="E184" s="10" t="b" cm="1">
        <f t="array" ref="E184">IF(SUMPRODUCT((Data!$A$2:$A$1420="Electric")*(Data!$C$2:$C$1420=$A184)*(Data!$E$2:$E$1420&lt;&gt;""))&gt;0, TRUE, FALSE)</f>
        <v>1</v>
      </c>
      <c r="F184" s="10" t="b" cm="1">
        <f t="array" ref="F184">IF(SUMPRODUCT((Data!$A$2:$A$1420="Water &amp; Sewer")*(Data!$C$2:$C$1420=$A184)*(Data!$E$2:$E$1420&lt;&gt;""))&gt;0, TRUE, FALSE)</f>
        <v>1</v>
      </c>
      <c r="G184" s="10" t="b" cm="1">
        <f t="array" ref="G184">IF(SUMPRODUCT((Data!$A$2:$A$1420="Sanitation")*(Data!$C$2:$C$1420=$A184)*(Data!$E$2:$E$1420&lt;&gt;""))&gt;0, TRUE, FALSE)</f>
        <v>1</v>
      </c>
      <c r="H184" s="10" t="b" cm="1">
        <f t="array" ref="H184">IF(SUMPRODUCT((Data!$A$2:$A$1420="Interface")*(Data!$C$2:$C$1420=$A184)*(Data!$E$2:$E$1420&lt;&gt;"(Blank)"))&gt;0, TRUE, FALSE)</f>
        <v>1</v>
      </c>
      <c r="I184" s="10" t="str">
        <f t="shared" si="8"/>
        <v>Ready</v>
      </c>
      <c r="J184" s="98" t="str">
        <f t="shared" si="10"/>
        <v/>
      </c>
      <c r="K184" s="95" t="str">
        <f>IFERROR(VLOOKUP(A184,'Sheet1 (2)'!$A$2:$I$1048576, 9,0),"Not on BI")</f>
        <v>C00169</v>
      </c>
    </row>
    <row r="185" spans="1:11" ht="14.25" hidden="1" x14ac:dyDescent="0.2">
      <c r="A185" s="100" t="s">
        <v>206</v>
      </c>
      <c r="B185" s="10" t="str">
        <f>IFERROR(VLOOKUP(A185,'Sheet1 (2)'!$A$2:$K$3412,2,0),"Not on BI")</f>
        <v>No</v>
      </c>
      <c r="C185" s="10" t="s">
        <v>124</v>
      </c>
      <c r="D185" s="97" t="str">
        <f>IFERROR(VLOOKUP(A185,'Sheet1 (2)'!$A$2:$K$341, 3, 0),"Not on BI")</f>
        <v/>
      </c>
      <c r="E185" s="10" t="b" cm="1">
        <f t="array" ref="E185">IF(SUMPRODUCT((Data!$A$2:$A$1420="Electric")*(Data!$C$2:$C$1420=$A185)*(Data!$E$2:$E$1420&lt;&gt;""))&gt;0, TRUE, FALSE)</f>
        <v>1</v>
      </c>
      <c r="F185" s="10" t="b" cm="1">
        <f t="array" ref="F185">IF(SUMPRODUCT((Data!$A$2:$A$1420="Water &amp; Sewer")*(Data!$C$2:$C$1420=$A185)*(Data!$E$2:$E$1420&lt;&gt;""))&gt;0, TRUE, FALSE)</f>
        <v>0</v>
      </c>
      <c r="G185" s="10" t="b" cm="1">
        <f t="array" ref="G185">IF(SUMPRODUCT((Data!$A$2:$A$1420="Sanitation")*(Data!$C$2:$C$1420=$A185)*(Data!$E$2:$E$1420&lt;&gt;""))&gt;0, TRUE, FALSE)</f>
        <v>1</v>
      </c>
      <c r="H185" s="10" t="b" cm="1">
        <f t="array" ref="H185">IF(SUMPRODUCT((Data!$A$2:$A$1420="Interface")*(Data!$C$2:$C$1420=$A185)*(Data!$E$2:$E$1420&lt;&gt;"(Blank)"))&gt;0, TRUE, FALSE)</f>
        <v>1</v>
      </c>
      <c r="I185" s="10" t="str">
        <f t="shared" si="8"/>
        <v>Missing</v>
      </c>
      <c r="J185" s="98" t="str">
        <f t="shared" si="10"/>
        <v xml:space="preserve">Water &amp; Sewer </v>
      </c>
      <c r="K185" s="95" t="str">
        <f>IFERROR(VLOOKUP(A185,'Sheet1 (2)'!$A$2:$I$1048576, 9,0),"Not on BI")</f>
        <v>C00301</v>
      </c>
    </row>
    <row r="186" spans="1:11" ht="14.25" x14ac:dyDescent="0.2">
      <c r="A186" s="100" t="s">
        <v>207</v>
      </c>
      <c r="B186" s="10" t="str">
        <f>IFERROR(VLOOKUP(A186,'Sheet1 (2)'!$A$2:$K$3412,2,0),"Not on BI")</f>
        <v>Yes</v>
      </c>
      <c r="C186" s="10" t="s">
        <v>124</v>
      </c>
      <c r="D186" s="97" t="str">
        <f>IFERROR(VLOOKUP(A186,'Sheet1 (2)'!$A$2:$K$341, 3, 0),"Not on BI")</f>
        <v>2024-05-15</v>
      </c>
      <c r="E186" s="10" t="b" cm="1">
        <f t="array" ref="E186">IF(SUMPRODUCT((Data!$A$2:$A$1420="Electric")*(Data!$C$2:$C$1420=$A186)*(Data!$E$2:$E$1420&lt;&gt;""))&gt;0, TRUE, FALSE)</f>
        <v>0</v>
      </c>
      <c r="F186" s="10" t="b" cm="1">
        <f t="array" ref="F186">IF(SUMPRODUCT((Data!$A$2:$A$1420="Water &amp; Sewer")*(Data!$C$2:$C$1420=$A186)*(Data!$E$2:$E$1420&lt;&gt;""))&gt;0, TRUE, FALSE)</f>
        <v>1</v>
      </c>
      <c r="G186" s="10" t="b" cm="1">
        <f t="array" ref="G186">IF(SUMPRODUCT((Data!$A$2:$A$1420="Sanitation")*(Data!$C$2:$C$1420=$A186)*(Data!$E$2:$E$1420&lt;&gt;""))&gt;0, TRUE, FALSE)</f>
        <v>0</v>
      </c>
      <c r="H186" s="10" t="b" cm="1">
        <f t="array" ref="H186">IF(SUMPRODUCT((Data!$A$2:$A$1420="Interface")*(Data!$C$2:$C$1420=$A186)*(Data!$E$2:$E$1420&lt;&gt;"(Blank)"))&gt;0, TRUE, FALSE)</f>
        <v>1</v>
      </c>
      <c r="I186" s="10" t="str">
        <f t="shared" si="8"/>
        <v>Missing</v>
      </c>
      <c r="J186" s="98" t="str">
        <f t="shared" si="10"/>
        <v xml:space="preserve">Electric Sanitation </v>
      </c>
      <c r="K186" s="95" t="str">
        <f>IFERROR(VLOOKUP(A186,'Sheet1 (2)'!$A$2:$I$1048576, 9,0),"Not on BI")</f>
        <v>C00411</v>
      </c>
    </row>
    <row r="187" spans="1:11" ht="14.25" x14ac:dyDescent="0.2">
      <c r="A187" s="100" t="s">
        <v>208</v>
      </c>
      <c r="B187" s="10" t="str">
        <f>IFERROR(VLOOKUP(A187,'Sheet1 (2)'!$A$2:$K$3412,2,0),"Not on BI")</f>
        <v>Yes</v>
      </c>
      <c r="C187" s="10" t="s">
        <v>124</v>
      </c>
      <c r="D187" s="97" t="str">
        <f>IFERROR(VLOOKUP(A187,'Sheet1 (2)'!$A$2:$K$341, 3, 0),"Not on BI")</f>
        <v>2024-01-31</v>
      </c>
      <c r="E187" s="10" t="b" cm="1">
        <f t="array" ref="E187">IF(SUMPRODUCT((Data!$A$2:$A$1420="Electric")*(Data!$C$2:$C$1420=$A187)*(Data!$E$2:$E$1420&lt;&gt;""))&gt;0, TRUE, FALSE)</f>
        <v>1</v>
      </c>
      <c r="F187" s="10" t="b" cm="1">
        <f t="array" ref="F187">IF(SUMPRODUCT((Data!$A$2:$A$1420="Water &amp; Sewer")*(Data!$C$2:$C$1420=$A187)*(Data!$E$2:$E$1420&lt;&gt;""))&gt;0, TRUE, FALSE)</f>
        <v>1</v>
      </c>
      <c r="G187" s="10" t="b" cm="1">
        <f t="array" ref="G187">IF(SUMPRODUCT((Data!$A$2:$A$1420="Sanitation")*(Data!$C$2:$C$1420=$A187)*(Data!$E$2:$E$1420&lt;&gt;""))&gt;0, TRUE, FALSE)</f>
        <v>0</v>
      </c>
      <c r="H187" s="10" t="b" cm="1">
        <f t="array" ref="H187">IF(SUMPRODUCT((Data!$A$2:$A$1420="Interface")*(Data!$C$2:$C$1420=$A187)*(Data!$E$2:$E$1420&lt;&gt;"(Blank)"))&gt;0, TRUE, FALSE)</f>
        <v>1</v>
      </c>
      <c r="I187" s="10" t="str">
        <f t="shared" si="8"/>
        <v>Missing</v>
      </c>
      <c r="J187" s="98" t="str">
        <f t="shared" si="10"/>
        <v xml:space="preserve">Sanitation </v>
      </c>
      <c r="K187" s="95" t="str">
        <f>IFERROR(VLOOKUP(A187,'Sheet1 (2)'!$A$2:$I$1048576, 9,0),"Not on BI")</f>
        <v>C00292</v>
      </c>
    </row>
    <row r="188" spans="1:11" ht="14.25" x14ac:dyDescent="0.2">
      <c r="A188" s="100" t="s">
        <v>209</v>
      </c>
      <c r="B188" s="10" t="str">
        <f>IFERROR(VLOOKUP(A188,'Sheet1 (2)'!$A$2:$K$3412,2,0),"Not on BI")</f>
        <v>Yes</v>
      </c>
      <c r="C188" s="10" t="s">
        <v>124</v>
      </c>
      <c r="D188" s="97" t="str">
        <f>IFERROR(VLOOKUP(A188,'Sheet1 (2)'!$A$2:$K$341, 3, 0),"Not on BI")</f>
        <v>2023-12-19</v>
      </c>
      <c r="E188" s="10" t="b" cm="1">
        <f t="array" ref="E188">IF(SUMPRODUCT((Data!$A$2:$A$1420="Electric")*(Data!$C$2:$C$1420=$A188)*(Data!$E$2:$E$1420&lt;&gt;""))&gt;0, TRUE, FALSE)</f>
        <v>0</v>
      </c>
      <c r="F188" s="10" t="b" cm="1">
        <f t="array" ref="F188">IF(SUMPRODUCT((Data!$A$2:$A$1420="Water &amp; Sewer")*(Data!$C$2:$C$1420=$A188)*(Data!$E$2:$E$1420&lt;&gt;""))&gt;0, TRUE, FALSE)</f>
        <v>0</v>
      </c>
      <c r="G188" s="10" t="b" cm="1">
        <f t="array" ref="G188">IF(SUMPRODUCT((Data!$A$2:$A$1420="Sanitation")*(Data!$C$2:$C$1420=$A188)*(Data!$E$2:$E$1420&lt;&gt;""))&gt;0, TRUE, FALSE)</f>
        <v>1</v>
      </c>
      <c r="H188" s="10" t="b" cm="1">
        <f t="array" ref="H188">IF(SUMPRODUCT((Data!$A$2:$A$1420="Interface")*(Data!$C$2:$C$1420=$A188)*(Data!$E$2:$E$1420&lt;&gt;"(Blank)"))&gt;0, TRUE, FALSE)</f>
        <v>1</v>
      </c>
      <c r="I188" s="10" t="str">
        <f t="shared" si="8"/>
        <v>Missing</v>
      </c>
      <c r="J188" s="98" t="str">
        <f t="shared" si="10"/>
        <v xml:space="preserve">Electric Water &amp; Sewer </v>
      </c>
      <c r="K188" s="95" t="str">
        <f>IFERROR(VLOOKUP(A188,'Sheet1 (2)'!$A$2:$I$1048576, 9,0),"Not on BI")</f>
        <v>C00410</v>
      </c>
    </row>
    <row r="189" spans="1:11" ht="14.25" x14ac:dyDescent="0.2">
      <c r="A189" s="99" t="s">
        <v>210</v>
      </c>
      <c r="B189" s="10" t="str">
        <f>IFERROR(VLOOKUP(A189,'Sheet1 (2)'!$A$2:$K$3412,2,0),"Not on BI")</f>
        <v>Yes</v>
      </c>
      <c r="C189" s="10" t="s">
        <v>124</v>
      </c>
      <c r="D189" s="97" t="str">
        <f>IFERROR(VLOOKUP(A189,'Sheet1 (2)'!$A$2:$K$341, 3, 0),"Not on BI")</f>
        <v>2024-03-26</v>
      </c>
      <c r="E189" s="10" t="b" cm="1">
        <f t="array" ref="E189">IF(SUMPRODUCT((Data!$A$2:$A$1420="Electric")*(Data!$C$2:$C$1420=$A189)*(Data!$E$2:$E$1420&lt;&gt;""))&gt;0, TRUE, FALSE)</f>
        <v>1</v>
      </c>
      <c r="F189" s="10" t="b" cm="1">
        <f t="array" ref="F189">IF(SUMPRODUCT((Data!$A$2:$A$1420="Water &amp; Sewer")*(Data!$C$2:$C$1420=$A189)*(Data!$E$2:$E$1420&lt;&gt;""))&gt;0, TRUE, FALSE)</f>
        <v>1</v>
      </c>
      <c r="G189" s="10" t="b" cm="1">
        <f t="array" ref="G189">IF(SUMPRODUCT((Data!$A$2:$A$1420="Sanitation")*(Data!$C$2:$C$1420=$A189)*(Data!$E$2:$E$1420&lt;&gt;""))&gt;0, TRUE, FALSE)</f>
        <v>0</v>
      </c>
      <c r="H189" s="10" t="b" cm="1">
        <f t="array" ref="H189">IF(SUMPRODUCT((Data!$A$2:$A$1420="Interface")*(Data!$C$2:$C$1420=$A189)*(Data!$E$2:$E$1420&lt;&gt;"(Blank)"))&gt;0, TRUE, FALSE)</f>
        <v>1</v>
      </c>
      <c r="I189" s="10" t="str">
        <f t="shared" si="8"/>
        <v>Missing</v>
      </c>
      <c r="J189" s="98" t="str">
        <f t="shared" si="10"/>
        <v xml:space="preserve">Sanitation </v>
      </c>
      <c r="K189" s="95" t="str">
        <f>IFERROR(VLOOKUP(A189,'Sheet1 (2)'!$A$2:$I$1048576, 9,0),"Not on BI")</f>
        <v>C00358</v>
      </c>
    </row>
    <row r="190" spans="1:11" ht="14.25" hidden="1" x14ac:dyDescent="0.2">
      <c r="A190" s="99" t="s">
        <v>211</v>
      </c>
      <c r="B190" s="10" t="str">
        <f>IFERROR(VLOOKUP(A190,'Sheet1 (2)'!$A$2:$K$3412,2,0),"Not on BI")</f>
        <v>Yes</v>
      </c>
      <c r="C190" s="10" t="s">
        <v>23</v>
      </c>
      <c r="D190" s="97" t="str">
        <f>IFERROR(VLOOKUP(A190,'Sheet1 (2)'!$A$2:$K$341, 3, 0),"Not on BI")</f>
        <v>2023-06-07</v>
      </c>
      <c r="E190" s="10" t="b" cm="1">
        <f t="array" ref="E190">IF(SUMPRODUCT((Data!$A$2:$A$1420="Electric")*(Data!$C$2:$C$1420=$A190)*(Data!$E$2:$E$1420&lt;&gt;""))&gt;0, TRUE, FALSE)</f>
        <v>1</v>
      </c>
      <c r="F190" s="10" t="b" cm="1">
        <f t="array" ref="F190">IF(SUMPRODUCT((Data!$A$2:$A$1420="Water &amp; Sewer")*(Data!$C$2:$C$1420=$A190)*(Data!$E$2:$E$1420&lt;&gt;""))&gt;0, TRUE, FALSE)</f>
        <v>1</v>
      </c>
      <c r="G190" s="10" t="b" cm="1">
        <f t="array" ref="G190">IF(SUMPRODUCT((Data!$A$2:$A$1420="Sanitation")*(Data!$C$2:$C$1420=$A190)*(Data!$E$2:$E$1420&lt;&gt;""))&gt;0, TRUE, FALSE)</f>
        <v>1</v>
      </c>
      <c r="H190" s="10" t="b" cm="1">
        <f t="array" ref="H190">IF(SUMPRODUCT((Data!$A$2:$A$1420="Interface")*(Data!$C$2:$C$1420=$A190)*(Data!$E$2:$E$1420&lt;&gt;"(Blank)"))&gt;0, TRUE, FALSE)</f>
        <v>1</v>
      </c>
      <c r="I190" s="10" t="str">
        <f t="shared" si="8"/>
        <v>Ready</v>
      </c>
      <c r="J190" s="98" t="str">
        <f>IF(E190=FALSE, "Electric", "") &amp; IF(F190=FALSE, IF(E190=FALSE, ",", "") &amp; "Water &amp; Sewer") &amp; IF(G190=FALSE, IF(OR(E190=FALSE, F190=FALSE), ",", "") &amp; "Sanitation", "") &amp; IF(H190=FALSE, IF(OR(E190=FALSE, F190=FALSE, G190=FALSE), ",", "") &amp; "Interface", "")</f>
        <v>FALSE</v>
      </c>
      <c r="K190" s="95" t="str">
        <f>IFERROR(VLOOKUP(A190,'Sheet1 (2)'!$A$2:$I$1048576, 9,0),"Not on BI")</f>
        <v>C00302</v>
      </c>
    </row>
    <row r="191" spans="1:11" ht="14.25" hidden="1" x14ac:dyDescent="0.2">
      <c r="A191" s="99" t="s">
        <v>212</v>
      </c>
      <c r="B191" s="10" t="str">
        <f>IFERROR(VLOOKUP(A191,'Sheet1 (2)'!$A$2:$K$3412,2,0),"Not on BI")</f>
        <v>Yes</v>
      </c>
      <c r="C191" s="10" t="s">
        <v>23</v>
      </c>
      <c r="D191" s="97" t="str">
        <f>IFERROR(VLOOKUP(A191,'Sheet1 (2)'!$A$2:$K$341, 3, 0),"Not on BI")</f>
        <v>2023-08-30</v>
      </c>
      <c r="E191" s="10" t="b" cm="1">
        <f t="array" ref="E191">IF(SUMPRODUCT((Data!$A$2:$A$1420="Electric")*(Data!$C$2:$C$1420=$A191)*(Data!$E$2:$E$1420&lt;&gt;""))&gt;0, TRUE, FALSE)</f>
        <v>1</v>
      </c>
      <c r="F191" s="10" t="b" cm="1">
        <f t="array" ref="F191">IF(SUMPRODUCT((Data!$A$2:$A$1420="Water &amp; Sewer")*(Data!$C$2:$C$1420=$A191)*(Data!$E$2:$E$1420&lt;&gt;""))&gt;0, TRUE, FALSE)</f>
        <v>1</v>
      </c>
      <c r="G191" s="10" t="b" cm="1">
        <f t="array" ref="G191">IF(SUMPRODUCT((Data!$A$2:$A$1420="Sanitation")*(Data!$C$2:$C$1420=$A191)*(Data!$E$2:$E$1420&lt;&gt;""))&gt;0, TRUE, FALSE)</f>
        <v>1</v>
      </c>
      <c r="H191" s="10" t="b" cm="1">
        <f t="array" ref="H191">IF(SUMPRODUCT((Data!$A$2:$A$1420="Interface")*(Data!$C$2:$C$1420=$A191)*(Data!$E$2:$E$1420&lt;&gt;"(Blank)"))&gt;0, TRUE, FALSE)</f>
        <v>1</v>
      </c>
      <c r="I191" s="10" t="str">
        <f t="shared" si="8"/>
        <v>Ready</v>
      </c>
      <c r="J191" s="98" t="str">
        <f>IF(E191=FALSE, "Electric", "") &amp; IF(F191=FALSE, IF(E191=FALSE, ",", "") &amp; "Water &amp; Sewer") &amp; IF(G191=FALSE, IF(OR(E191=FALSE, F191=FALSE), ",", "") &amp; "Sanitation", "") &amp; IF(H191=FALSE, IF(OR(E191=FALSE, F191=FALSE, G191=FALSE), ",", "") &amp; "Interface", "")</f>
        <v>FALSE</v>
      </c>
      <c r="K191" s="95" t="str">
        <f>IFERROR(VLOOKUP(A191,'Sheet1 (2)'!$A$2:$I$1048576, 9,0),"Not on BI")</f>
        <v>C00109</v>
      </c>
    </row>
    <row r="192" spans="1:11" ht="14.25" hidden="1" x14ac:dyDescent="0.2">
      <c r="A192" s="99" t="s">
        <v>213</v>
      </c>
      <c r="B192" s="10" t="str">
        <f>IFERROR(VLOOKUP(A192,'Sheet1 (2)'!$A$2:$K$3412,2,0),"Not on BI")</f>
        <v>Yes</v>
      </c>
      <c r="C192" s="10" t="s">
        <v>23</v>
      </c>
      <c r="D192" s="97" t="str">
        <f>IFERROR(VLOOKUP(A192,'Sheet1 (2)'!$A$2:$K$341, 3, 0),"Not on BI")</f>
        <v>2023-08-23</v>
      </c>
      <c r="E192" s="10" t="b" cm="1">
        <f t="array" ref="E192">IF(SUMPRODUCT((Data!$A$2:$A$1420="Electric")*(Data!$C$2:$C$1420=$A192)*(Data!$E$2:$E$1420&lt;&gt;""))&gt;0, TRUE, FALSE)</f>
        <v>1</v>
      </c>
      <c r="F192" s="10" t="b" cm="1">
        <f t="array" ref="F192">IF(SUMPRODUCT((Data!$A$2:$A$1420="Water &amp; Sewer")*(Data!$C$2:$C$1420=$A192)*(Data!$E$2:$E$1420&lt;&gt;""))&gt;0, TRUE, FALSE)</f>
        <v>1</v>
      </c>
      <c r="G192" s="10" t="b" cm="1">
        <f t="array" ref="G192">IF(SUMPRODUCT((Data!$A$2:$A$1420="Sanitation")*(Data!$C$2:$C$1420=$A192)*(Data!$E$2:$E$1420&lt;&gt;""))&gt;0, TRUE, FALSE)</f>
        <v>1</v>
      </c>
      <c r="H192" s="10" t="b" cm="1">
        <f t="array" ref="H192">IF(SUMPRODUCT((Data!$A$2:$A$1420="Interface")*(Data!$C$2:$C$1420=$A192)*(Data!$E$2:$E$1420&lt;&gt;"(Blank)"))&gt;0, TRUE, FALSE)</f>
        <v>1</v>
      </c>
      <c r="I192" s="10" t="str">
        <f t="shared" si="8"/>
        <v>Ready</v>
      </c>
      <c r="J192" s="98" t="str">
        <f>IF(E192=FALSE, "Electric", "") &amp; IF(F192=FALSE, IF(E192=FALSE, ",", "") &amp; "Water &amp; Sewer") &amp; IF(G192=FALSE, IF(OR(E192=FALSE, F192=FALSE), ",", "") &amp; "Sanitation", "") &amp; IF(H192=FALSE, IF(OR(E192=FALSE, F192=FALSE, G192=FALSE), ",", "") &amp; "Interface", "")</f>
        <v>FALSE</v>
      </c>
      <c r="K192" s="95" t="str">
        <f>IFERROR(VLOOKUP(A192,'Sheet1 (2)'!$A$2:$I$1048576, 9,0),"Not on BI")</f>
        <v>C00260</v>
      </c>
    </row>
    <row r="193" spans="1:11" ht="14.25" hidden="1" x14ac:dyDescent="0.2">
      <c r="A193" s="99" t="s">
        <v>214</v>
      </c>
      <c r="B193" s="10" t="str">
        <f>IFERROR(VLOOKUP(A193,'Sheet1 (2)'!$A$2:$K$3412,2,0),"Not on BI")</f>
        <v>Yes</v>
      </c>
      <c r="C193" s="10" t="s">
        <v>23</v>
      </c>
      <c r="D193" s="97" t="str">
        <f>IFERROR(VLOOKUP(A193,'Sheet1 (2)'!$A$2:$K$341, 3, 0),"Not on BI")</f>
        <v>2023-08-09</v>
      </c>
      <c r="E193" s="10" t="b" cm="1">
        <f t="array" ref="E193">IF(SUMPRODUCT((Data!$A$2:$A$1420="Electric")*(Data!$C$2:$C$1420=$A193)*(Data!$E$2:$E$1420&lt;&gt;""))&gt;0, TRUE, FALSE)</f>
        <v>1</v>
      </c>
      <c r="F193" s="10" t="b" cm="1">
        <f t="array" ref="F193">IF(SUMPRODUCT((Data!$A$2:$A$1420="Water &amp; Sewer")*(Data!$C$2:$C$1420=$A193)*(Data!$E$2:$E$1420&lt;&gt;""))&gt;0, TRUE, FALSE)</f>
        <v>1</v>
      </c>
      <c r="G193" s="10" t="b" cm="1">
        <f t="array" ref="G193">IF(SUMPRODUCT((Data!$A$2:$A$1420="Sanitation")*(Data!$C$2:$C$1420=$A193)*(Data!$E$2:$E$1420&lt;&gt;""))&gt;0, TRUE, FALSE)</f>
        <v>1</v>
      </c>
      <c r="H193" s="10" t="b" cm="1">
        <f t="array" ref="H193">IF(SUMPRODUCT((Data!$A$2:$A$1420="Interface")*(Data!$C$2:$C$1420=$A193)*(Data!$E$2:$E$1420&lt;&gt;"(Blank)"))&gt;0, TRUE, FALSE)</f>
        <v>1</v>
      </c>
      <c r="I193" s="10" t="str">
        <f t="shared" si="8"/>
        <v>Ready</v>
      </c>
      <c r="J193" s="98" t="str">
        <f>IF(E193=FALSE, "Electric", "") &amp; IF(F193=FALSE, IF(E193=FALSE, ",", "") &amp; "Water &amp; Sewer") &amp; IF(G193=FALSE, IF(OR(E193=FALSE, F193=FALSE), ",", "") &amp; "Sanitation", "") &amp; IF(H193=FALSE, IF(OR(E193=FALSE, F193=FALSE, G193=FALSE), ",", "") &amp; "Interface", "")</f>
        <v>FALSE</v>
      </c>
      <c r="K193" s="95" t="str">
        <f>IFERROR(VLOOKUP(A193,'Sheet1 (2)'!$A$2:$I$1048576, 9,0),"Not on BI")</f>
        <v>C00364</v>
      </c>
    </row>
    <row r="194" spans="1:11" ht="14.25" hidden="1" x14ac:dyDescent="0.2">
      <c r="A194" s="99" t="s">
        <v>215</v>
      </c>
      <c r="B194" s="10" t="str">
        <f>IFERROR(VLOOKUP(A194,'Sheet1 (2)'!$A$2:$K$3412,2,0),"Not on BI")</f>
        <v>Yes</v>
      </c>
      <c r="C194" s="10" t="s">
        <v>23</v>
      </c>
      <c r="D194" s="97" t="str">
        <f>IFERROR(VLOOKUP(A194,'Sheet1 (2)'!$A$2:$K$341, 3, 0),"Not on BI")</f>
        <v>2023-09-27</v>
      </c>
      <c r="E194" s="10" t="b" cm="1">
        <f t="array" ref="E194">IF(SUMPRODUCT((Data!$A$2:$A$1420="Electric")*(Data!$C$2:$C$1420=$A194)*(Data!$E$2:$E$1420&lt;&gt;""))&gt;0, TRUE, FALSE)</f>
        <v>1</v>
      </c>
      <c r="F194" s="10" t="b" cm="1">
        <f t="array" ref="F194">IF(SUMPRODUCT((Data!$A$2:$A$1420="Water &amp; Sewer")*(Data!$C$2:$C$1420=$A194)*(Data!$E$2:$E$1420&lt;&gt;""))&gt;0, TRUE, FALSE)</f>
        <v>1</v>
      </c>
      <c r="G194" s="10" t="b" cm="1">
        <f t="array" ref="G194">IF(SUMPRODUCT((Data!$A$2:$A$1420="Sanitation")*(Data!$C$2:$C$1420=$A194)*(Data!$E$2:$E$1420&lt;&gt;""))&gt;0, TRUE, FALSE)</f>
        <v>1</v>
      </c>
      <c r="H194" s="10" t="b" cm="1">
        <f t="array" ref="H194">IF(SUMPRODUCT((Data!$A$2:$A$1420="Interface")*(Data!$C$2:$C$1420=$A194)*(Data!$E$2:$E$1420&lt;&gt;"(Blank)"))&gt;0, TRUE, FALSE)</f>
        <v>1</v>
      </c>
      <c r="I194" s="10" t="str">
        <f t="shared" si="8"/>
        <v>Ready</v>
      </c>
      <c r="J194" s="98" t="str">
        <f>IF(E194=FALSE, "Electric", "") &amp; IF(F194=FALSE, IF(E194=FALSE, ",", "") &amp; "Water &amp; Sewer") &amp; IF(G194=FALSE, IF(OR(E194=FALSE, F194=FALSE), ",", "") &amp; "Sanitation", "") &amp; IF(H194=FALSE, IF(OR(E194=FALSE, F194=FALSE, G194=FALSE), ",", "") &amp; "Interface", "")</f>
        <v>FALSE</v>
      </c>
      <c r="K194" s="95" t="str">
        <f>IFERROR(VLOOKUP(A194,'Sheet1 (2)'!$A$2:$I$1048576, 9,0),"Not on BI")</f>
        <v>C00423</v>
      </c>
    </row>
    <row r="195" spans="1:11" ht="14.25" hidden="1" x14ac:dyDescent="0.2">
      <c r="A195" s="100" t="s">
        <v>216</v>
      </c>
      <c r="B195" s="10" t="str">
        <f>IFERROR(VLOOKUP(A195,'Sheet1 (2)'!$A$2:$K$3412,2,0),"Not on BI")</f>
        <v>Yes</v>
      </c>
      <c r="C195" s="10" t="s">
        <v>124</v>
      </c>
      <c r="D195" s="97" t="str">
        <f>IFERROR(VLOOKUP(A195,'Sheet1 (2)'!$A$2:$K$341, 3, 0),"Not on BI")</f>
        <v>2023-11-15</v>
      </c>
      <c r="E195" s="10" t="b" cm="1">
        <f t="array" ref="E195">IF(SUMPRODUCT((Data!$A$2:$A$1420="Electric")*(Data!$C$2:$C$1420=$A195)*(Data!$E$2:$E$1420&lt;&gt;""))&gt;0, TRUE, FALSE)</f>
        <v>1</v>
      </c>
      <c r="F195" s="10" t="b" cm="1">
        <f t="array" ref="F195">IF(SUMPRODUCT((Data!$A$2:$A$1420="Water &amp; Sewer")*(Data!$C$2:$C$1420=$A195)*(Data!$E$2:$E$1420&lt;&gt;""))&gt;0, TRUE, FALSE)</f>
        <v>1</v>
      </c>
      <c r="G195" s="10" t="b" cm="1">
        <f t="array" ref="G195">IF(SUMPRODUCT((Data!$A$2:$A$1420="Sanitation")*(Data!$C$2:$C$1420=$A195)*(Data!$E$2:$E$1420&lt;&gt;""))&gt;0, TRUE, FALSE)</f>
        <v>1</v>
      </c>
      <c r="H195" s="10" t="b" cm="1">
        <f t="array" ref="H195">IF(SUMPRODUCT((Data!$A$2:$A$1420="Interface")*(Data!$C$2:$C$1420=$A195)*(Data!$E$2:$E$1420&lt;&gt;"(Blank)"))&gt;0, TRUE, FALSE)</f>
        <v>1</v>
      </c>
      <c r="I195" s="10" t="str">
        <f t="shared" si="8"/>
        <v>Ready</v>
      </c>
      <c r="J195" s="98" t="str">
        <f>IF(AND(E195=FALSE, F195=FALSE, G195=FALSE, H195=FALSE), "Everything",
IF(E195=FALSE, "Electric ", "") &amp; IF(F195=FALSE, "Water &amp; Sewer ", "") &amp; IF(G195=FALSE, "Sanitation ", "") &amp; IF(H195=FALSE, "Interface", ""))</f>
        <v/>
      </c>
      <c r="K195" s="95" t="str">
        <f>IFERROR(VLOOKUP(A195,'Sheet1 (2)'!$A$2:$I$1048576, 9,0),"Not on BI")</f>
        <v>C00450</v>
      </c>
    </row>
    <row r="196" spans="1:11" ht="14.25" hidden="1" x14ac:dyDescent="0.2">
      <c r="A196" s="99" t="s">
        <v>217</v>
      </c>
      <c r="B196" s="10" t="str">
        <f>IFERROR(VLOOKUP(A196,'Sheet1 (2)'!$A$2:$K$3412,2,0),"Not on BI")</f>
        <v>Yes</v>
      </c>
      <c r="C196" s="10" t="s">
        <v>23</v>
      </c>
      <c r="D196" s="97" t="str">
        <f>IFERROR(VLOOKUP(A196,'Sheet1 (2)'!$A$2:$K$341, 3, 0),"Not on BI")</f>
        <v>2023-06-28</v>
      </c>
      <c r="E196" s="10" t="b" cm="1">
        <f t="array" ref="E196">IF(SUMPRODUCT((Data!$A$2:$A$1420="Electric")*(Data!$C$2:$C$1420=$A196)*(Data!$E$2:$E$1420&lt;&gt;""))&gt;0, TRUE, FALSE)</f>
        <v>1</v>
      </c>
      <c r="F196" s="10" t="b" cm="1">
        <f t="array" ref="F196">IF(SUMPRODUCT((Data!$A$2:$A$1420="Water &amp; Sewer")*(Data!$C$2:$C$1420=$A196)*(Data!$E$2:$E$1420&lt;&gt;""))&gt;0, TRUE, FALSE)</f>
        <v>1</v>
      </c>
      <c r="G196" s="10" t="b" cm="1">
        <f t="array" ref="G196">IF(SUMPRODUCT((Data!$A$2:$A$1420="Sanitation")*(Data!$C$2:$C$1420=$A196)*(Data!$E$2:$E$1420&lt;&gt;""))&gt;0, TRUE, FALSE)</f>
        <v>1</v>
      </c>
      <c r="H196" s="10" t="b" cm="1">
        <f t="array" ref="H196">IF(SUMPRODUCT((Data!$A$2:$A$1420="Interface")*(Data!$C$2:$C$1420=$A196)*(Data!$E$2:$E$1420&lt;&gt;"(Blank)"))&gt;0, TRUE, FALSE)</f>
        <v>1</v>
      </c>
      <c r="I196" s="10" t="str">
        <f t="shared" si="8"/>
        <v>Ready</v>
      </c>
      <c r="J196" s="98" t="str">
        <f>IF(E196=FALSE, "Electric", "") &amp; IF(F196=FALSE, IF(E196=FALSE, ",", "") &amp; "Water &amp; Sewer") &amp; IF(G196=FALSE, IF(OR(E196=FALSE, F196=FALSE), ",", "") &amp; "Sanitation", "") &amp; IF(H196=FALSE, IF(OR(E196=FALSE, F196=FALSE, G196=FALSE), ",", "") &amp; "Interface", "")</f>
        <v>FALSE</v>
      </c>
      <c r="K196" s="95" t="str">
        <f>IFERROR(VLOOKUP(A196,'Sheet1 (2)'!$A$2:$I$1048576, 9,0),"Not on BI")</f>
        <v>C00137</v>
      </c>
    </row>
    <row r="197" spans="1:11" ht="14.25" hidden="1" x14ac:dyDescent="0.2">
      <c r="A197" s="100" t="s">
        <v>218</v>
      </c>
      <c r="B197" s="10" t="str">
        <f>IFERROR(VLOOKUP(A197,'Sheet1 (2)'!$A$2:$K$3412,2,0),"Not on BI")</f>
        <v>No</v>
      </c>
      <c r="C197" s="10" t="s">
        <v>124</v>
      </c>
      <c r="D197" s="97" t="str">
        <f>IFERROR(VLOOKUP(A197,'Sheet1 (2)'!$A$2:$K$341, 3, 0),"Not on BI")</f>
        <v/>
      </c>
      <c r="E197" s="10" t="b" cm="1">
        <f t="array" ref="E197">IF(SUMPRODUCT((Data!$A$2:$A$1420="Electric")*(Data!$C$2:$C$1420=$A197)*(Data!$E$2:$E$1420&lt;&gt;""))&gt;0, TRUE, FALSE)</f>
        <v>1</v>
      </c>
      <c r="F197" s="10" t="b" cm="1">
        <f t="array" ref="F197">IF(SUMPRODUCT((Data!$A$2:$A$1420="Water &amp; Sewer")*(Data!$C$2:$C$1420=$A197)*(Data!$E$2:$E$1420&lt;&gt;""))&gt;0, TRUE, FALSE)</f>
        <v>0</v>
      </c>
      <c r="G197" s="10" t="b" cm="1">
        <f t="array" ref="G197">IF(SUMPRODUCT((Data!$A$2:$A$1420="Sanitation")*(Data!$C$2:$C$1420=$A197)*(Data!$E$2:$E$1420&lt;&gt;""))&gt;0, TRUE, FALSE)</f>
        <v>0</v>
      </c>
      <c r="H197" s="10" t="b" cm="1">
        <f t="array" ref="H197">IF(SUMPRODUCT((Data!$A$2:$A$1420="Interface")*(Data!$C$2:$C$1420=$A197)*(Data!$E$2:$E$1420&lt;&gt;"(Blank)"))&gt;0, TRUE, FALSE)</f>
        <v>0</v>
      </c>
      <c r="I197" s="10" t="str">
        <f t="shared" si="8"/>
        <v>Missing</v>
      </c>
      <c r="J197" s="98" t="str">
        <f>IF(AND(E197=FALSE, F197=FALSE, G197=FALSE, H197=FALSE), "Everything",
IF(E197=FALSE, "Electric ", "") &amp; IF(F197=FALSE, "Water &amp; Sewer ", "") &amp; IF(G197=FALSE, "Sanitation ", "") &amp; IF(H197=FALSE, "Interface", ""))</f>
        <v>Water &amp; Sewer Sanitation Interface</v>
      </c>
      <c r="K197" s="95" t="str">
        <f>IFERROR(VLOOKUP(A197,'Sheet1 (2)'!$A$2:$I$1048576, 9,0),"Not on BI")</f>
        <v>C00267</v>
      </c>
    </row>
    <row r="198" spans="1:11" ht="14.25" hidden="1" x14ac:dyDescent="0.2">
      <c r="A198" s="99" t="s">
        <v>219</v>
      </c>
      <c r="B198" s="10" t="str">
        <f>IFERROR(VLOOKUP(A198,'Sheet1 (2)'!$A$2:$K$3412,2,0),"Not on BI")</f>
        <v>Yes</v>
      </c>
      <c r="C198" s="10" t="s">
        <v>23</v>
      </c>
      <c r="D198" s="97" t="str">
        <f>IFERROR(VLOOKUP(A198,'Sheet1 (2)'!$A$2:$K$341, 3, 0),"Not on BI")</f>
        <v>2023-09-13</v>
      </c>
      <c r="E198" s="10" t="b" cm="1">
        <f t="array" ref="E198">IF(SUMPRODUCT((Data!$A$2:$A$1420="Electric")*(Data!$C$2:$C$1420=$A198)*(Data!$E$2:$E$1420&lt;&gt;""))&gt;0, TRUE, FALSE)</f>
        <v>1</v>
      </c>
      <c r="F198" s="10" t="b" cm="1">
        <f t="array" ref="F198">IF(SUMPRODUCT((Data!$A$2:$A$1420="Water &amp; Sewer")*(Data!$C$2:$C$1420=$A198)*(Data!$E$2:$E$1420&lt;&gt;""))&gt;0, TRUE, FALSE)</f>
        <v>1</v>
      </c>
      <c r="G198" s="10" t="b" cm="1">
        <f t="array" ref="G198">IF(SUMPRODUCT((Data!$A$2:$A$1420="Sanitation")*(Data!$C$2:$C$1420=$A198)*(Data!$E$2:$E$1420&lt;&gt;""))&gt;0, TRUE, FALSE)</f>
        <v>1</v>
      </c>
      <c r="H198" s="10" t="b" cm="1">
        <f t="array" ref="H198">IF(SUMPRODUCT((Data!$A$2:$A$1420="Interface")*(Data!$C$2:$C$1420=$A198)*(Data!$E$2:$E$1420&lt;&gt;"(Blank)"))&gt;0, TRUE, FALSE)</f>
        <v>1</v>
      </c>
      <c r="I198" s="10" t="str">
        <f t="shared" si="8"/>
        <v>Ready</v>
      </c>
      <c r="J198" s="98" t="str">
        <f>IF(E198=FALSE, "Electric", "") &amp; IF(F198=FALSE, IF(E198=FALSE, ",", "") &amp; "Water &amp; Sewer") &amp; IF(G198=FALSE, IF(OR(E198=FALSE, F198=FALSE), ",", "") &amp; "Sanitation", "") &amp; IF(H198=FALSE, IF(OR(E198=FALSE, F198=FALSE, G198=FALSE), ",", "") &amp; "Interface", "")</f>
        <v>FALSE</v>
      </c>
      <c r="K198" s="95" t="str">
        <f>IFERROR(VLOOKUP(A198,'Sheet1 (2)'!$A$2:$I$1048576, 9,0),"Not on BI")</f>
        <v>C00279</v>
      </c>
    </row>
    <row r="199" spans="1:11" ht="14.25" hidden="1" x14ac:dyDescent="0.2">
      <c r="A199" s="99" t="s">
        <v>220</v>
      </c>
      <c r="B199" s="10" t="str">
        <f>IFERROR(VLOOKUP(A199,'Sheet1 (2)'!$A$2:$K$3412,2,0),"Not on BI")</f>
        <v>Yes</v>
      </c>
      <c r="C199" s="10" t="s">
        <v>23</v>
      </c>
      <c r="D199" s="97" t="str">
        <f>IFERROR(VLOOKUP(A199,'Sheet1 (2)'!$A$2:$K$341, 3, 0),"Not on BI")</f>
        <v>2023-08-23</v>
      </c>
      <c r="E199" s="10" t="b" cm="1">
        <f t="array" ref="E199">IF(SUMPRODUCT((Data!$A$2:$A$1420="Electric")*(Data!$C$2:$C$1420=$A199)*(Data!$E$2:$E$1420&lt;&gt;""))&gt;0, TRUE, FALSE)</f>
        <v>1</v>
      </c>
      <c r="F199" s="10" t="b" cm="1">
        <f t="array" ref="F199">IF(SUMPRODUCT((Data!$A$2:$A$1420="Water &amp; Sewer")*(Data!$C$2:$C$1420=$A199)*(Data!$E$2:$E$1420&lt;&gt;""))&gt;0, TRUE, FALSE)</f>
        <v>1</v>
      </c>
      <c r="G199" s="10" t="b" cm="1">
        <f t="array" ref="G199">IF(SUMPRODUCT((Data!$A$2:$A$1420="Sanitation")*(Data!$C$2:$C$1420=$A199)*(Data!$E$2:$E$1420&lt;&gt;""))&gt;0, TRUE, FALSE)</f>
        <v>1</v>
      </c>
      <c r="H199" s="10" t="b" cm="1">
        <f t="array" ref="H199">IF(SUMPRODUCT((Data!$A$2:$A$1420="Interface")*(Data!$C$2:$C$1420=$A199)*(Data!$E$2:$E$1420&lt;&gt;"(Blank)"))&gt;0, TRUE, FALSE)</f>
        <v>1</v>
      </c>
      <c r="I199" s="10" t="str">
        <f t="shared" si="8"/>
        <v>Ready</v>
      </c>
      <c r="J199" s="98" t="str">
        <f>IF(E199=FALSE, "Electric", "") &amp; IF(F199=FALSE, IF(E199=FALSE, ",", "") &amp; "Water &amp; Sewer") &amp; IF(G199=FALSE, IF(OR(E199=FALSE, F199=FALSE), ",", "") &amp; "Sanitation", "") &amp; IF(H199=FALSE, IF(OR(E199=FALSE, F199=FALSE, G199=FALSE), ",", "") &amp; "Interface", "")</f>
        <v>FALSE</v>
      </c>
      <c r="K199" s="95" t="str">
        <f>IFERROR(VLOOKUP(A199,'Sheet1 (2)'!$A$2:$I$1048576, 9,0),"Not on BI")</f>
        <v>C00084</v>
      </c>
    </row>
    <row r="200" spans="1:11" ht="14.25" hidden="1" x14ac:dyDescent="0.2">
      <c r="A200" s="99" t="s">
        <v>221</v>
      </c>
      <c r="B200" s="10" t="str">
        <f>IFERROR(VLOOKUP(A200,'Sheet1 (2)'!$A$2:$K$3412,2,0),"Not on BI")</f>
        <v>Yes</v>
      </c>
      <c r="C200" s="10" t="s">
        <v>23</v>
      </c>
      <c r="D200" s="97" t="str">
        <f>IFERROR(VLOOKUP(A200,'Sheet1 (2)'!$A$2:$K$341, 3, 0),"Not on BI")</f>
        <v>2023-08-16</v>
      </c>
      <c r="E200" s="10" t="b" cm="1">
        <f t="array" ref="E200">IF(SUMPRODUCT((Data!$A$2:$A$1420="Electric")*(Data!$C$2:$C$1420=$A200)*(Data!$E$2:$E$1420&lt;&gt;""))&gt;0, TRUE, FALSE)</f>
        <v>1</v>
      </c>
      <c r="F200" s="10" t="b" cm="1">
        <f t="array" ref="F200">IF(SUMPRODUCT((Data!$A$2:$A$1420="Water &amp; Sewer")*(Data!$C$2:$C$1420=$A200)*(Data!$E$2:$E$1420&lt;&gt;""))&gt;0, TRUE, FALSE)</f>
        <v>1</v>
      </c>
      <c r="G200" s="10" t="b" cm="1">
        <f t="array" ref="G200">IF(SUMPRODUCT((Data!$A$2:$A$1420="Sanitation")*(Data!$C$2:$C$1420=$A200)*(Data!$E$2:$E$1420&lt;&gt;""))&gt;0, TRUE, FALSE)</f>
        <v>1</v>
      </c>
      <c r="H200" s="10" t="b" cm="1">
        <f t="array" ref="H200">IF(SUMPRODUCT((Data!$A$2:$A$1420="Interface")*(Data!$C$2:$C$1420=$A200)*(Data!$E$2:$E$1420&lt;&gt;"(Blank)"))&gt;0, TRUE, FALSE)</f>
        <v>1</v>
      </c>
      <c r="I200" s="10" t="str">
        <f t="shared" si="8"/>
        <v>Ready</v>
      </c>
      <c r="J200" s="98" t="str">
        <f>IF(E200=FALSE, "Electric", "") &amp; IF(F200=FALSE, IF(E200=FALSE, ",", "") &amp; "Water &amp; Sewer") &amp; IF(G200=FALSE, IF(OR(E200=FALSE, F200=FALSE), ",", "") &amp; "Sanitation", "") &amp; IF(H200=FALSE, IF(OR(E200=FALSE, F200=FALSE, G200=FALSE), ",", "") &amp; "Interface", "")</f>
        <v>FALSE</v>
      </c>
      <c r="K200" s="95" t="str">
        <f>IFERROR(VLOOKUP(A200,'Sheet1 (2)'!$A$2:$I$1048576, 9,0),"Not on BI")</f>
        <v>C00388</v>
      </c>
    </row>
    <row r="201" spans="1:11" ht="14.25" hidden="1" x14ac:dyDescent="0.2">
      <c r="A201" s="99" t="s">
        <v>222</v>
      </c>
      <c r="B201" s="10" t="str">
        <f>IFERROR(VLOOKUP(A201,'Sheet1 (2)'!$A$2:$K$3412,2,0),"Not on BI")</f>
        <v>Yes</v>
      </c>
      <c r="C201" s="10" t="s">
        <v>23</v>
      </c>
      <c r="D201" s="97" t="str">
        <f>IFERROR(VLOOKUP(A201,'Sheet1 (2)'!$A$2:$K$341, 3, 0),"Not on BI")</f>
        <v>2023-11-15</v>
      </c>
      <c r="E201" s="10" t="b" cm="1">
        <f t="array" ref="E201">IF(SUMPRODUCT((Data!$A$2:$A$1420="Electric")*(Data!$C$2:$C$1420=$A201)*(Data!$E$2:$E$1420&lt;&gt;""))&gt;0, TRUE, FALSE)</f>
        <v>1</v>
      </c>
      <c r="F201" s="10" t="b" cm="1">
        <f t="array" ref="F201">IF(SUMPRODUCT((Data!$A$2:$A$1420="Water &amp; Sewer")*(Data!$C$2:$C$1420=$A201)*(Data!$E$2:$E$1420&lt;&gt;""))&gt;0, TRUE, FALSE)</f>
        <v>1</v>
      </c>
      <c r="G201" s="10" t="b" cm="1">
        <f t="array" ref="G201">IF(SUMPRODUCT((Data!$A$2:$A$1420="Sanitation")*(Data!$C$2:$C$1420=$A201)*(Data!$E$2:$E$1420&lt;&gt;""))&gt;0, TRUE, FALSE)</f>
        <v>1</v>
      </c>
      <c r="H201" s="10" t="b" cm="1">
        <f t="array" ref="H201">IF(SUMPRODUCT((Data!$A$2:$A$1420="Interface")*(Data!$C$2:$C$1420=$A201)*(Data!$E$2:$E$1420&lt;&gt;"(Blank)"))&gt;0, TRUE, FALSE)</f>
        <v>1</v>
      </c>
      <c r="I201" s="10" t="str">
        <f t="shared" si="8"/>
        <v>Ready</v>
      </c>
      <c r="J201" s="98" t="str">
        <f>IF(AND(E201=FALSE, F201=FALSE, G201=FALSE, H201=FALSE), "Everything",
IF(E201=FALSE, "Electric ", "") &amp; IF(F201=FALSE, "Water &amp; Sewer ", "") &amp; IF(G201=FALSE, "Sanitation ", "") &amp; IF(H201=FALSE, "Interface", ""))</f>
        <v/>
      </c>
      <c r="K201" s="95" t="str">
        <f>IFERROR(VLOOKUP(A201,'Sheet1 (2)'!$A$2:$I$1048576, 9,0),"Not on BI")</f>
        <v>C00457</v>
      </c>
    </row>
    <row r="202" spans="1:11" ht="14.25" hidden="1" x14ac:dyDescent="0.2">
      <c r="A202" s="100" t="s">
        <v>223</v>
      </c>
      <c r="B202" s="10" t="str">
        <f>IFERROR(VLOOKUP(A202,'Sheet1 (2)'!$A$2:$K$3412,2,0),"Not on BI")</f>
        <v>Yes</v>
      </c>
      <c r="C202" s="10" t="s">
        <v>124</v>
      </c>
      <c r="D202" s="97" t="str">
        <f>IFERROR(VLOOKUP(A202,'Sheet1 (2)'!$A$2:$K$341, 3, 0),"Not on BI")</f>
        <v>2023-12-06</v>
      </c>
      <c r="E202" s="10" t="b" cm="1">
        <f t="array" ref="E202">IF(SUMPRODUCT((Data!$A$2:$A$1420="Electric")*(Data!$C$2:$C$1420=$A202)*(Data!$E$2:$E$1420&lt;&gt;""))&gt;0, TRUE, FALSE)</f>
        <v>1</v>
      </c>
      <c r="F202" s="10" t="b" cm="1">
        <f t="array" ref="F202">IF(SUMPRODUCT((Data!$A$2:$A$1420="Water &amp; Sewer")*(Data!$C$2:$C$1420=$A202)*(Data!$E$2:$E$1420&lt;&gt;""))&gt;0, TRUE, FALSE)</f>
        <v>1</v>
      </c>
      <c r="G202" s="10" t="b" cm="1">
        <f t="array" ref="G202">IF(SUMPRODUCT((Data!$A$2:$A$1420="Sanitation")*(Data!$C$2:$C$1420=$A202)*(Data!$E$2:$E$1420&lt;&gt;""))&gt;0, TRUE, FALSE)</f>
        <v>1</v>
      </c>
      <c r="H202" s="10" t="b" cm="1">
        <f t="array" ref="H202">IF(SUMPRODUCT((Data!$A$2:$A$1420="Interface")*(Data!$C$2:$C$1420=$A202)*(Data!$E$2:$E$1420&lt;&gt;"(Blank)"))&gt;0, TRUE, FALSE)</f>
        <v>1</v>
      </c>
      <c r="I202" s="10" t="str">
        <f t="shared" si="8"/>
        <v>Ready</v>
      </c>
      <c r="J202" s="98" t="str">
        <f>IF(AND(E202=FALSE, F202=FALSE, G202=FALSE, H202=FALSE), "Everything",
IF(E202=FALSE, "Electric ", "") &amp; IF(F202=FALSE, "Water &amp; Sewer ", "") &amp; IF(G202=FALSE, "Sanitation ", "") &amp; IF(H202=FALSE, "Interface", ""))</f>
        <v/>
      </c>
      <c r="K202" s="95" t="str">
        <f>IFERROR(VLOOKUP(A202,'Sheet1 (2)'!$A$2:$I$1048576, 9,0),"Not on BI")</f>
        <v>C00370</v>
      </c>
    </row>
    <row r="203" spans="1:11" ht="14.25" x14ac:dyDescent="0.2">
      <c r="A203" s="99" t="s">
        <v>224</v>
      </c>
      <c r="B203" s="10" t="str">
        <f>IFERROR(VLOOKUP(A203,'Sheet1 (2)'!$A$2:$K$3412,2,0),"Not on BI")</f>
        <v>Yes</v>
      </c>
      <c r="C203" s="10" t="s">
        <v>124</v>
      </c>
      <c r="D203" s="97" t="str">
        <f>IFERROR(VLOOKUP(A203,'Sheet1 (2)'!$A$2:$K$341, 3, 0),"Not on BI")</f>
        <v>2023-10-04</v>
      </c>
      <c r="E203" s="10" t="b" cm="1">
        <f t="array" ref="E203">IF(SUMPRODUCT((Data!$A$2:$A$1420="Electric")*(Data!$C$2:$C$1420=$A203)*(Data!$E$2:$E$1420&lt;&gt;""))&gt;0, TRUE, FALSE)</f>
        <v>1</v>
      </c>
      <c r="F203" s="10" t="b" cm="1">
        <f t="array" ref="F203">IF(SUMPRODUCT((Data!$A$2:$A$1420="Water &amp; Sewer")*(Data!$C$2:$C$1420=$A203)*(Data!$E$2:$E$1420&lt;&gt;""))&gt;0, TRUE, FALSE)</f>
        <v>0</v>
      </c>
      <c r="G203" s="10" t="b" cm="1">
        <f t="array" ref="G203">IF(SUMPRODUCT((Data!$A$2:$A$1420="Sanitation")*(Data!$C$2:$C$1420=$A203)*(Data!$E$2:$E$1420&lt;&gt;""))&gt;0, TRUE, FALSE)</f>
        <v>1</v>
      </c>
      <c r="H203" s="10" t="b" cm="1">
        <f t="array" ref="H203">IF(SUMPRODUCT((Data!$A$2:$A$1420="Interface")*(Data!$C$2:$C$1420=$A203)*(Data!$E$2:$E$1420&lt;&gt;"(Blank)"))&gt;0, TRUE, FALSE)</f>
        <v>1</v>
      </c>
      <c r="I203" s="10" t="str">
        <f t="shared" si="8"/>
        <v>Missing</v>
      </c>
      <c r="J203" s="98" t="str">
        <f>IF(AND(E203=FALSE, F203=FALSE, G203=FALSE, H203=FALSE), "Everything",
IF(E203=FALSE, "Electric ", "") &amp; IF(F203=FALSE, "Water &amp; Sewer ", "") &amp; IF(G203=FALSE, "Sanitation ", "") &amp; IF(H203=FALSE, "Interface", ""))</f>
        <v xml:space="preserve">Water &amp; Sewer </v>
      </c>
      <c r="K203" s="95" t="str">
        <f>IFERROR(VLOOKUP(A203,'Sheet1 (2)'!$A$2:$I$1048576, 9,0),"Not on BI")</f>
        <v>C00185</v>
      </c>
    </row>
    <row r="204" spans="1:11" ht="14.25" hidden="1" x14ac:dyDescent="0.2">
      <c r="A204" s="100" t="s">
        <v>225</v>
      </c>
      <c r="B204" s="10" t="str">
        <f>IFERROR(VLOOKUP(A204,'Sheet1 (2)'!$A$2:$K$3412,2,0),"Not on BI")</f>
        <v>No</v>
      </c>
      <c r="C204" s="10" t="s">
        <v>124</v>
      </c>
      <c r="D204" s="97" t="str">
        <f>IFERROR(VLOOKUP(A204,'Sheet1 (2)'!$A$2:$K$341, 3, 0),"Not on BI")</f>
        <v/>
      </c>
      <c r="E204" s="10" t="b" cm="1">
        <f t="array" ref="E204">IF(SUMPRODUCT((Data!$A$2:$A$1420="Electric")*(Data!$C$2:$C$1420=$A204)*(Data!$E$2:$E$1420&lt;&gt;""))&gt;0, TRUE, FALSE)</f>
        <v>0</v>
      </c>
      <c r="F204" s="10" t="b" cm="1">
        <f t="array" ref="F204">IF(SUMPRODUCT((Data!$A$2:$A$1420="Water &amp; Sewer")*(Data!$C$2:$C$1420=$A204)*(Data!$E$2:$E$1420&lt;&gt;""))&gt;0, TRUE, FALSE)</f>
        <v>0</v>
      </c>
      <c r="G204" s="10" t="b" cm="1">
        <f t="array" ref="G204">IF(SUMPRODUCT((Data!$A$2:$A$1420="Sanitation")*(Data!$C$2:$C$1420=$A204)*(Data!$E$2:$E$1420&lt;&gt;""))&gt;0, TRUE, FALSE)</f>
        <v>0</v>
      </c>
      <c r="H204" s="10" t="b" cm="1">
        <f t="array" ref="H204">IF(SUMPRODUCT((Data!$A$2:$A$1420="Interface")*(Data!$C$2:$C$1420=$A204)*(Data!$E$2:$E$1420&lt;&gt;"(Blank)"))&gt;0, TRUE, FALSE)</f>
        <v>0</v>
      </c>
      <c r="I204" s="10" t="str">
        <f t="shared" si="8"/>
        <v>Missing</v>
      </c>
      <c r="J204" s="98" t="str">
        <f>IF(AND(E204=FALSE, F204=FALSE, G204=FALSE, H204=FALSE), "Everything",
IF(E204=FALSE, "Electric ", "") &amp; IF(F204=FALSE, "Water &amp; Sewer ", "") &amp; IF(G204=FALSE, "Sanitation ", "") &amp; IF(H204=FALSE, "Interface", ""))</f>
        <v>Everything</v>
      </c>
      <c r="K204" s="95" t="str">
        <f>IFERROR(VLOOKUP(A204,'Sheet1 (2)'!$A$2:$I$1048576, 9,0),"Not on BI")</f>
        <v>C00243</v>
      </c>
    </row>
    <row r="205" spans="1:11" ht="14.25" hidden="1" x14ac:dyDescent="0.2">
      <c r="A205" s="99" t="s">
        <v>226</v>
      </c>
      <c r="B205" s="10" t="str">
        <f>IFERROR(VLOOKUP(A205,'Sheet1 (2)'!$A$2:$K$3412,2,0),"Not on BI")</f>
        <v>Yes</v>
      </c>
      <c r="C205" s="10" t="s">
        <v>23</v>
      </c>
      <c r="D205" s="97" t="str">
        <f>IFERROR(VLOOKUP(A205,'Sheet1 (2)'!$A$2:$K$341, 3, 0),"Not on BI")</f>
        <v>2023-09-06</v>
      </c>
      <c r="E205" s="10" t="b" cm="1">
        <f t="array" ref="E205">IF(SUMPRODUCT((Data!$A$2:$A$1420="Electric")*(Data!$C$2:$C$1420=$A205)*(Data!$E$2:$E$1420&lt;&gt;""))&gt;0, TRUE, FALSE)</f>
        <v>1</v>
      </c>
      <c r="F205" s="10" t="b" cm="1">
        <f t="array" ref="F205">IF(SUMPRODUCT((Data!$A$2:$A$1420="Water &amp; Sewer")*(Data!$C$2:$C$1420=$A205)*(Data!$E$2:$E$1420&lt;&gt;""))&gt;0, TRUE, FALSE)</f>
        <v>1</v>
      </c>
      <c r="G205" s="10" t="b" cm="1">
        <f t="array" ref="G205">IF(SUMPRODUCT((Data!$A$2:$A$1420="Sanitation")*(Data!$C$2:$C$1420=$A205)*(Data!$E$2:$E$1420&lt;&gt;""))&gt;0, TRUE, FALSE)</f>
        <v>1</v>
      </c>
      <c r="H205" s="10" t="b" cm="1">
        <f t="array" ref="H205">IF(SUMPRODUCT((Data!$A$2:$A$1420="Interface")*(Data!$C$2:$C$1420=$A205)*(Data!$E$2:$E$1420&lt;&gt;"(Blank)"))&gt;0, TRUE, FALSE)</f>
        <v>1</v>
      </c>
      <c r="I205" s="10" t="str">
        <f t="shared" si="8"/>
        <v>Ready</v>
      </c>
      <c r="J205" s="98" t="str">
        <f>IF(E205=FALSE, "Electric", "") &amp; IF(F205=FALSE, IF(E205=FALSE, ",", "") &amp; "Water &amp; Sewer") &amp; IF(G205=FALSE, IF(OR(E205=FALSE, F205=FALSE), ",", "") &amp; "Sanitation", "") &amp; IF(H205=FALSE, IF(OR(E205=FALSE, F205=FALSE, G205=FALSE), ",", "") &amp; "Interface", "")</f>
        <v>FALSE</v>
      </c>
      <c r="K205" s="95" t="str">
        <f>IFERROR(VLOOKUP(A205,'Sheet1 (2)'!$A$2:$I$1048576, 9,0),"Not on BI")</f>
        <v>C00339</v>
      </c>
    </row>
    <row r="206" spans="1:11" ht="14.25" hidden="1" x14ac:dyDescent="0.2">
      <c r="A206" s="99" t="s">
        <v>227</v>
      </c>
      <c r="B206" s="10" t="str">
        <f>IFERROR(VLOOKUP(A206,'Sheet1 (2)'!$A$2:$K$3412,2,0),"Not on BI")</f>
        <v>Yes</v>
      </c>
      <c r="C206" s="10" t="s">
        <v>23</v>
      </c>
      <c r="D206" s="97" t="str">
        <f>IFERROR(VLOOKUP(A206,'Sheet1 (2)'!$A$2:$K$341, 3, 0),"Not on BI")</f>
        <v>2023-06-28</v>
      </c>
      <c r="E206" s="10" t="b" cm="1">
        <f t="array" ref="E206">IF(SUMPRODUCT((Data!$A$2:$A$1420="Electric")*(Data!$C$2:$C$1420=$A206)*(Data!$E$2:$E$1420&lt;&gt;""))&gt;0, TRUE, FALSE)</f>
        <v>1</v>
      </c>
      <c r="F206" s="10" t="b" cm="1">
        <f t="array" ref="F206">IF(SUMPRODUCT((Data!$A$2:$A$1420="Water &amp; Sewer")*(Data!$C$2:$C$1420=$A206)*(Data!$E$2:$E$1420&lt;&gt;""))&gt;0, TRUE, FALSE)</f>
        <v>1</v>
      </c>
      <c r="G206" s="10" t="b" cm="1">
        <f t="array" ref="G206">IF(SUMPRODUCT((Data!$A$2:$A$1420="Sanitation")*(Data!$C$2:$C$1420=$A206)*(Data!$E$2:$E$1420&lt;&gt;""))&gt;0, TRUE, FALSE)</f>
        <v>1</v>
      </c>
      <c r="H206" s="10" t="b" cm="1">
        <f t="array" ref="H206">IF(SUMPRODUCT((Data!$A$2:$A$1420="Interface")*(Data!$C$2:$C$1420=$A206)*(Data!$E$2:$E$1420&lt;&gt;"(Blank)"))&gt;0, TRUE, FALSE)</f>
        <v>1</v>
      </c>
      <c r="I206" s="10" t="str">
        <f t="shared" si="8"/>
        <v>Ready</v>
      </c>
      <c r="J206" s="98" t="str">
        <f>IF(E206=FALSE, "Electric", "") &amp; IF(F206=FALSE, IF(E206=FALSE, ",", "") &amp; "Water &amp; Sewer") &amp; IF(G206=FALSE, IF(OR(E206=FALSE, F206=FALSE), ",", "") &amp; "Sanitation", "") &amp; IF(H206=FALSE, IF(OR(E206=FALSE, F206=FALSE, G206=FALSE), ",", "") &amp; "Interface", "")</f>
        <v>FALSE</v>
      </c>
      <c r="K206" s="95" t="str">
        <f>IFERROR(VLOOKUP(A206,'Sheet1 (2)'!$A$2:$I$1048576, 9,0),"Not on BI")</f>
        <v>C00218</v>
      </c>
    </row>
    <row r="207" spans="1:11" ht="14.25" hidden="1" x14ac:dyDescent="0.2">
      <c r="A207" s="100" t="s">
        <v>228</v>
      </c>
      <c r="B207" s="10" t="str">
        <f>IFERROR(VLOOKUP(A207,'Sheet1 (2)'!$A$2:$K$3412,2,0),"Not on BI")</f>
        <v>Yes</v>
      </c>
      <c r="C207" s="10" t="s">
        <v>124</v>
      </c>
      <c r="D207" s="97" t="str">
        <f>IFERROR(VLOOKUP(A207,'Sheet1 (2)'!$A$2:$K$341, 3, 0),"Not on BI")</f>
        <v>2024-02-21</v>
      </c>
      <c r="E207" s="10" t="b" cm="1">
        <f t="array" ref="E207">IF(SUMPRODUCT((Data!$A$2:$A$1420="Electric")*(Data!$C$2:$C$1420=$A207)*(Data!$E$2:$E$1420&lt;&gt;""))&gt;0, TRUE, FALSE)</f>
        <v>1</v>
      </c>
      <c r="F207" s="10" t="b" cm="1">
        <f t="array" ref="F207">IF(SUMPRODUCT((Data!$A$2:$A$1420="Water &amp; Sewer")*(Data!$C$2:$C$1420=$A207)*(Data!$E$2:$E$1420&lt;&gt;""))&gt;0, TRUE, FALSE)</f>
        <v>1</v>
      </c>
      <c r="G207" s="10" t="b" cm="1">
        <f t="array" ref="G207">IF(SUMPRODUCT((Data!$A$2:$A$1420="Sanitation")*(Data!$C$2:$C$1420=$A207)*(Data!$E$2:$E$1420&lt;&gt;""))&gt;0, TRUE, FALSE)</f>
        <v>1</v>
      </c>
      <c r="H207" s="10" t="b" cm="1">
        <f t="array" ref="H207">IF(SUMPRODUCT((Data!$A$2:$A$1420="Interface")*(Data!$C$2:$C$1420=$A207)*(Data!$E$2:$E$1420&lt;&gt;"(Blank)"))&gt;0, TRUE, FALSE)</f>
        <v>1</v>
      </c>
      <c r="I207" s="10" t="str">
        <f t="shared" si="8"/>
        <v>Ready</v>
      </c>
      <c r="J207" s="98" t="str">
        <f t="shared" ref="J207:J212" si="11">IF(AND(E207=FALSE, F207=FALSE, G207=FALSE, H207=FALSE), "Everything",
IF(E207=FALSE, "Electric ", "") &amp; IF(F207=FALSE, "Water &amp; Sewer ", "") &amp; IF(G207=FALSE, "Sanitation ", "") &amp; IF(H207=FALSE, "Interface", ""))</f>
        <v/>
      </c>
      <c r="K207" s="95" t="str">
        <f>IFERROR(VLOOKUP(A207,'Sheet1 (2)'!$A$2:$I$1048576, 9,0),"Not on BI")</f>
        <v>C00262</v>
      </c>
    </row>
    <row r="208" spans="1:11" ht="14.25" hidden="1" x14ac:dyDescent="0.2">
      <c r="A208" s="99" t="s">
        <v>229</v>
      </c>
      <c r="B208" s="10" t="str">
        <f>IFERROR(VLOOKUP(A208,'Sheet1 (2)'!$A$2:$K$3412,2,0),"Not on BI")</f>
        <v>Yes</v>
      </c>
      <c r="C208" s="10" t="s">
        <v>23</v>
      </c>
      <c r="D208" s="97" t="str">
        <f>IFERROR(VLOOKUP(A208,'Sheet1 (2)'!$A$2:$K$341, 3, 0),"Not on BI")</f>
        <v>2023-11-08</v>
      </c>
      <c r="E208" s="10" t="b" cm="1">
        <f t="array" ref="E208">IF(SUMPRODUCT((Data!$A$2:$A$1420="Electric")*(Data!$C$2:$C$1420=$A208)*(Data!$E$2:$E$1420&lt;&gt;""))&gt;0, TRUE, FALSE)</f>
        <v>1</v>
      </c>
      <c r="F208" s="10" t="b" cm="1">
        <f t="array" ref="F208">IF(SUMPRODUCT((Data!$A$2:$A$1420="Water &amp; Sewer")*(Data!$C$2:$C$1420=$A208)*(Data!$E$2:$E$1420&lt;&gt;""))&gt;0, TRUE, FALSE)</f>
        <v>1</v>
      </c>
      <c r="G208" s="10" t="b" cm="1">
        <f t="array" ref="G208">IF(SUMPRODUCT((Data!$A$2:$A$1420="Sanitation")*(Data!$C$2:$C$1420=$A208)*(Data!$E$2:$E$1420&lt;&gt;""))&gt;0, TRUE, FALSE)</f>
        <v>1</v>
      </c>
      <c r="H208" s="10" t="b" cm="1">
        <f t="array" ref="H208">IF(SUMPRODUCT((Data!$A$2:$A$1420="Interface")*(Data!$C$2:$C$1420=$A208)*(Data!$E$2:$E$1420&lt;&gt;"(Blank)"))&gt;0, TRUE, FALSE)</f>
        <v>1</v>
      </c>
      <c r="I208" s="10" t="str">
        <f t="shared" si="8"/>
        <v>Ready</v>
      </c>
      <c r="J208" s="98" t="str">
        <f t="shared" si="11"/>
        <v/>
      </c>
      <c r="K208" s="95" t="str">
        <f>IFERROR(VLOOKUP(A208,'Sheet1 (2)'!$A$2:$I$1048576, 9,0),"Not on BI")</f>
        <v>C00311</v>
      </c>
    </row>
    <row r="209" spans="1:11" ht="14.25" hidden="1" x14ac:dyDescent="0.2">
      <c r="A209" s="100" t="s">
        <v>230</v>
      </c>
      <c r="B209" s="10" t="str">
        <f>IFERROR(VLOOKUP(A209,'Sheet1 (2)'!$A$2:$K$3412,2,0),"Not on BI")</f>
        <v>Yes</v>
      </c>
      <c r="C209" s="10" t="s">
        <v>23</v>
      </c>
      <c r="D209" s="97" t="str">
        <f>IFERROR(VLOOKUP(A209,'Sheet1 (2)'!$A$2:$K$341, 3, 0),"Not on BI")</f>
        <v>2023-10-18</v>
      </c>
      <c r="E209" s="10" t="b" cm="1">
        <f t="array" ref="E209">IF(SUMPRODUCT((Data!$A$2:$A$1420="Electric")*(Data!$C$2:$C$1420=$A209)*(Data!$E$2:$E$1420&lt;&gt;""))&gt;0, TRUE, FALSE)</f>
        <v>1</v>
      </c>
      <c r="F209" s="10" t="b" cm="1">
        <f t="array" ref="F209">IF(SUMPRODUCT((Data!$A$2:$A$1420="Water &amp; Sewer")*(Data!$C$2:$C$1420=$A209)*(Data!$E$2:$E$1420&lt;&gt;""))&gt;0, TRUE, FALSE)</f>
        <v>1</v>
      </c>
      <c r="G209" s="10" t="b" cm="1">
        <f t="array" ref="G209">IF(SUMPRODUCT((Data!$A$2:$A$1420="Sanitation")*(Data!$C$2:$C$1420=$A209)*(Data!$E$2:$E$1420&lt;&gt;""))&gt;0, TRUE, FALSE)</f>
        <v>1</v>
      </c>
      <c r="H209" s="10" t="b" cm="1">
        <f t="array" ref="H209">IF(SUMPRODUCT((Data!$A$2:$A$1420="Interface")*(Data!$C$2:$C$1420=$A209)*(Data!$E$2:$E$1420&lt;&gt;"(Blank)"))&gt;0, TRUE, FALSE)</f>
        <v>1</v>
      </c>
      <c r="I209" s="10" t="str">
        <f t="shared" si="8"/>
        <v>Ready</v>
      </c>
      <c r="J209" s="98" t="str">
        <f t="shared" si="11"/>
        <v/>
      </c>
      <c r="K209" s="95" t="str">
        <f>IFERROR(VLOOKUP(A209,'Sheet1 (2)'!$A$2:$I$1048576, 9,0),"Not on BI")</f>
        <v>C00317</v>
      </c>
    </row>
    <row r="210" spans="1:11" ht="14.25" hidden="1" x14ac:dyDescent="0.2">
      <c r="A210" s="100" t="s">
        <v>231</v>
      </c>
      <c r="B210" s="10" t="str">
        <f>IFERROR(VLOOKUP(A210,'Sheet1 (2)'!$A$2:$K$3412,2,0),"Not on BI")</f>
        <v>Yes</v>
      </c>
      <c r="C210" s="10" t="s">
        <v>124</v>
      </c>
      <c r="D210" s="97" t="str">
        <f>IFERROR(VLOOKUP(A210,'Sheet1 (2)'!$A$2:$K$341, 3, 0),"Not on BI")</f>
        <v>2023-12-06</v>
      </c>
      <c r="E210" s="10" t="b" cm="1">
        <f t="array" ref="E210">IF(SUMPRODUCT((Data!$A$2:$A$1420="Electric")*(Data!$C$2:$C$1420=$A210)*(Data!$E$2:$E$1420&lt;&gt;""))&gt;0, TRUE, FALSE)</f>
        <v>1</v>
      </c>
      <c r="F210" s="10" t="b" cm="1">
        <f t="array" ref="F210">IF(SUMPRODUCT((Data!$A$2:$A$1420="Water &amp; Sewer")*(Data!$C$2:$C$1420=$A210)*(Data!$E$2:$E$1420&lt;&gt;""))&gt;0, TRUE, FALSE)</f>
        <v>1</v>
      </c>
      <c r="G210" s="10" t="b" cm="1">
        <f t="array" ref="G210">IF(SUMPRODUCT((Data!$A$2:$A$1420="Sanitation")*(Data!$C$2:$C$1420=$A210)*(Data!$E$2:$E$1420&lt;&gt;""))&gt;0, TRUE, FALSE)</f>
        <v>1</v>
      </c>
      <c r="H210" s="10" t="b" cm="1">
        <f t="array" ref="H210">IF(SUMPRODUCT((Data!$A$2:$A$1420="Interface")*(Data!$C$2:$C$1420=$A210)*(Data!$E$2:$E$1420&lt;&gt;"(Blank)"))&gt;0, TRUE, FALSE)</f>
        <v>1</v>
      </c>
      <c r="I210" s="10" t="str">
        <f t="shared" si="8"/>
        <v>Ready</v>
      </c>
      <c r="J210" s="98" t="str">
        <f t="shared" si="11"/>
        <v/>
      </c>
      <c r="K210" s="95" t="str">
        <f>IFERROR(VLOOKUP(A210,'Sheet1 (2)'!$A$2:$I$1048576, 9,0),"Not on BI")</f>
        <v>C00164</v>
      </c>
    </row>
    <row r="211" spans="1:11" ht="14.25" x14ac:dyDescent="0.2">
      <c r="A211" s="99" t="s">
        <v>232</v>
      </c>
      <c r="B211" s="10" t="str">
        <f>IFERROR(VLOOKUP(A211,'Sheet1 (2)'!$A$2:$K$3412,2,0),"Not on BI")</f>
        <v>Yes</v>
      </c>
      <c r="C211" s="10" t="s">
        <v>124</v>
      </c>
      <c r="D211" s="97" t="str">
        <f>IFERROR(VLOOKUP(A211,'Sheet1 (2)'!$A$2:$K$341, 3, 0),"Not on BI")</f>
        <v>2024-04-10</v>
      </c>
      <c r="E211" s="10" t="b" cm="1">
        <f t="array" ref="E211">IF(SUMPRODUCT((Data!$A$2:$A$1420="Electric")*(Data!$C$2:$C$1420=$A211)*(Data!$E$2:$E$1420&lt;&gt;""))&gt;0, TRUE, FALSE)</f>
        <v>0</v>
      </c>
      <c r="F211" s="10" t="b" cm="1">
        <f t="array" ref="F211">IF(SUMPRODUCT((Data!$A$2:$A$1420="Water &amp; Sewer")*(Data!$C$2:$C$1420=$A211)*(Data!$E$2:$E$1420&lt;&gt;""))&gt;0, TRUE, FALSE)</f>
        <v>0</v>
      </c>
      <c r="G211" s="10" t="b" cm="1">
        <f t="array" ref="G211">IF(SUMPRODUCT((Data!$A$2:$A$1420="Sanitation")*(Data!$C$2:$C$1420=$A211)*(Data!$E$2:$E$1420&lt;&gt;""))&gt;0, TRUE, FALSE)</f>
        <v>1</v>
      </c>
      <c r="H211" s="10" t="b" cm="1">
        <f t="array" ref="H211">IF(SUMPRODUCT((Data!$A$2:$A$1420="Interface")*(Data!$C$2:$C$1420=$A211)*(Data!$E$2:$E$1420&lt;&gt;"(Blank)"))&gt;0, TRUE, FALSE)</f>
        <v>1</v>
      </c>
      <c r="I211" s="10" t="str">
        <f t="shared" si="8"/>
        <v>Missing</v>
      </c>
      <c r="J211" s="98" t="str">
        <f t="shared" si="11"/>
        <v xml:space="preserve">Electric Water &amp; Sewer </v>
      </c>
      <c r="K211" s="95" t="str">
        <f>IFERROR(VLOOKUP(A211,'Sheet1 (2)'!$A$2:$I$1048576, 9,0),"Not on BI")</f>
        <v>C00110</v>
      </c>
    </row>
    <row r="212" spans="1:11" ht="14.25" x14ac:dyDescent="0.2">
      <c r="A212" s="99" t="s">
        <v>233</v>
      </c>
      <c r="B212" s="10" t="str">
        <f>IFERROR(VLOOKUP(A212,'Sheet1 (2)'!$A$2:$K$3412,2,0),"Not on BI")</f>
        <v>Yes</v>
      </c>
      <c r="C212" s="10" t="s">
        <v>124</v>
      </c>
      <c r="D212" s="97" t="str">
        <f>IFERROR(VLOOKUP(A212,'Sheet1 (2)'!$A$2:$K$341, 3, 0),"Not on BI")</f>
        <v>2024-01-31</v>
      </c>
      <c r="E212" s="10" t="b" cm="1">
        <f t="array" ref="E212">IF(SUMPRODUCT((Data!$A$2:$A$1420="Electric")*(Data!$C$2:$C$1420=$A212)*(Data!$E$2:$E$1420&lt;&gt;""))&gt;0, TRUE, FALSE)</f>
        <v>0</v>
      </c>
      <c r="F212" s="10" t="b" cm="1">
        <f t="array" ref="F212">IF(SUMPRODUCT((Data!$A$2:$A$1420="Water &amp; Sewer")*(Data!$C$2:$C$1420=$A212)*(Data!$E$2:$E$1420&lt;&gt;""))&gt;0, TRUE, FALSE)</f>
        <v>0</v>
      </c>
      <c r="G212" s="10" t="b" cm="1">
        <f t="array" ref="G212">IF(SUMPRODUCT((Data!$A$2:$A$1420="Sanitation")*(Data!$C$2:$C$1420=$A212)*(Data!$E$2:$E$1420&lt;&gt;""))&gt;0, TRUE, FALSE)</f>
        <v>1</v>
      </c>
      <c r="H212" s="10" t="b" cm="1">
        <f t="array" ref="H212">IF(SUMPRODUCT((Data!$A$2:$A$1420="Interface")*(Data!$C$2:$C$1420=$A212)*(Data!$E$2:$E$1420&lt;&gt;"(Blank)"))&gt;0, TRUE, FALSE)</f>
        <v>1</v>
      </c>
      <c r="I212" s="10" t="str">
        <f t="shared" si="8"/>
        <v>Missing</v>
      </c>
      <c r="J212" s="98" t="str">
        <f t="shared" si="11"/>
        <v xml:space="preserve">Electric Water &amp; Sewer </v>
      </c>
      <c r="K212" s="95" t="str">
        <f>IFERROR(VLOOKUP(A212,'Sheet1 (2)'!$A$2:$I$1048576, 9,0),"Not on BI")</f>
        <v>C00331</v>
      </c>
    </row>
    <row r="213" spans="1:11" ht="14.25" hidden="1" x14ac:dyDescent="0.2">
      <c r="A213" s="99" t="s">
        <v>234</v>
      </c>
      <c r="B213" s="10" t="str">
        <f>IFERROR(VLOOKUP(A213,'Sheet1 (2)'!$A$2:$K$3412,2,0),"Not on BI")</f>
        <v>Yes</v>
      </c>
      <c r="C213" s="10" t="s">
        <v>23</v>
      </c>
      <c r="D213" s="97" t="str">
        <f>IFERROR(VLOOKUP(A213,'Sheet1 (2)'!$A$2:$K$341, 3, 0),"Not on BI")</f>
        <v>2023-09-06</v>
      </c>
      <c r="E213" s="10" t="b" cm="1">
        <f t="array" ref="E213">IF(SUMPRODUCT((Data!$A$2:$A$1420="Electric")*(Data!$C$2:$C$1420=$A213)*(Data!$E$2:$E$1420&lt;&gt;""))&gt;0, TRUE, FALSE)</f>
        <v>1</v>
      </c>
      <c r="F213" s="10" t="b" cm="1">
        <f t="array" ref="F213">IF(SUMPRODUCT((Data!$A$2:$A$1420="Water &amp; Sewer")*(Data!$C$2:$C$1420=$A213)*(Data!$E$2:$E$1420&lt;&gt;""))&gt;0, TRUE, FALSE)</f>
        <v>1</v>
      </c>
      <c r="G213" s="10" t="b" cm="1">
        <f t="array" ref="G213">IF(SUMPRODUCT((Data!$A$2:$A$1420="Sanitation")*(Data!$C$2:$C$1420=$A213)*(Data!$E$2:$E$1420&lt;&gt;""))&gt;0, TRUE, FALSE)</f>
        <v>1</v>
      </c>
      <c r="H213" s="10" t="b" cm="1">
        <f t="array" ref="H213">IF(SUMPRODUCT((Data!$A$2:$A$1420="Interface")*(Data!$C$2:$C$1420=$A213)*(Data!$E$2:$E$1420&lt;&gt;"(Blank)"))&gt;0, TRUE, FALSE)</f>
        <v>1</v>
      </c>
      <c r="I213" s="10" t="str">
        <f t="shared" si="8"/>
        <v>Ready</v>
      </c>
      <c r="J213" s="98" t="str">
        <f>IF(E213=FALSE, "Electric", "") &amp; IF(F213=FALSE, IF(E213=FALSE, ",", "") &amp; "Water &amp; Sewer") &amp; IF(G213=FALSE, IF(OR(E213=FALSE, F213=FALSE), ",", "") &amp; "Sanitation", "") &amp; IF(H213=FALSE, IF(OR(E213=FALSE, F213=FALSE, G213=FALSE), ",", "") &amp; "Interface", "")</f>
        <v>FALSE</v>
      </c>
      <c r="K213" s="95" t="str">
        <f>IFERROR(VLOOKUP(A213,'Sheet1 (2)'!$A$2:$I$1048576, 9,0),"Not on BI")</f>
        <v>C00347</v>
      </c>
    </row>
    <row r="214" spans="1:11" ht="14.25" x14ac:dyDescent="0.2">
      <c r="A214" s="100" t="s">
        <v>235</v>
      </c>
      <c r="B214" s="10" t="str">
        <f>IFERROR(VLOOKUP(A214,'Sheet1 (2)'!$A$2:$K$3412,2,0),"Not on BI")</f>
        <v>Yes</v>
      </c>
      <c r="C214" s="10" t="s">
        <v>124</v>
      </c>
      <c r="D214" s="97" t="str">
        <f>IFERROR(VLOOKUP(A214,'Sheet1 (2)'!$A$2:$K$341, 3, 0),"Not on BI")</f>
        <v>2024-03-26</v>
      </c>
      <c r="E214" s="10" t="b" cm="1">
        <f t="array" ref="E214">IF(SUMPRODUCT((Data!$A$2:$A$1420="Electric")*(Data!$C$2:$C$1420=$A214)*(Data!$E$2:$E$1420&lt;&gt;""))&gt;0, TRUE, FALSE)</f>
        <v>0</v>
      </c>
      <c r="F214" s="10" t="b" cm="1">
        <f t="array" ref="F214">IF(SUMPRODUCT((Data!$A$2:$A$1420="Water &amp; Sewer")*(Data!$C$2:$C$1420=$A214)*(Data!$E$2:$E$1420&lt;&gt;""))&gt;0, TRUE, FALSE)</f>
        <v>0</v>
      </c>
      <c r="G214" s="10" t="b" cm="1">
        <f t="array" ref="G214">IF(SUMPRODUCT((Data!$A$2:$A$1420="Sanitation")*(Data!$C$2:$C$1420=$A214)*(Data!$E$2:$E$1420&lt;&gt;""))&gt;0, TRUE, FALSE)</f>
        <v>1</v>
      </c>
      <c r="H214" s="10" t="b" cm="1">
        <f t="array" ref="H214">IF(SUMPRODUCT((Data!$A$2:$A$1420="Interface")*(Data!$C$2:$C$1420=$A214)*(Data!$E$2:$E$1420&lt;&gt;"(Blank)"))&gt;0, TRUE, FALSE)</f>
        <v>1</v>
      </c>
      <c r="I214" s="10" t="str">
        <f t="shared" si="8"/>
        <v>Missing</v>
      </c>
      <c r="J214" s="98" t="str">
        <f>IF(AND(E214=FALSE, F214=FALSE, G214=FALSE, H214=FALSE), "Everything",
IF(E214=FALSE, "Electric ", "") &amp; IF(F214=FALSE, "Water &amp; Sewer ", "") &amp; IF(G214=FALSE, "Sanitation ", "") &amp; IF(H214=FALSE, "Interface", ""))</f>
        <v xml:space="preserve">Electric Water &amp; Sewer </v>
      </c>
      <c r="K214" s="95" t="str">
        <f>IFERROR(VLOOKUP(A214,'Sheet1 (2)'!$A$2:$I$1048576, 9,0),"Not on BI")</f>
        <v>C00131</v>
      </c>
    </row>
    <row r="215" spans="1:11" ht="14.25" hidden="1" x14ac:dyDescent="0.2">
      <c r="A215" s="99" t="s">
        <v>236</v>
      </c>
      <c r="B215" s="10" t="str">
        <f>IFERROR(VLOOKUP(A215,'Sheet1 (2)'!$A$2:$K$3412,2,0),"Not on BI")</f>
        <v>Yes</v>
      </c>
      <c r="C215" s="10" t="s">
        <v>23</v>
      </c>
      <c r="D215" s="97" t="str">
        <f>IFERROR(VLOOKUP(A215,'Sheet1 (2)'!$A$2:$K$341, 3, 0),"Not on BI")</f>
        <v>2023-09-27</v>
      </c>
      <c r="E215" s="10" t="b" cm="1">
        <f t="array" ref="E215">IF(SUMPRODUCT((Data!$A$2:$A$1420="Electric")*(Data!$C$2:$C$1420=$A215)*(Data!$E$2:$E$1420&lt;&gt;""))&gt;0, TRUE, FALSE)</f>
        <v>1</v>
      </c>
      <c r="F215" s="10" t="b" cm="1">
        <f t="array" ref="F215">IF(SUMPRODUCT((Data!$A$2:$A$1420="Water &amp; Sewer")*(Data!$C$2:$C$1420=$A215)*(Data!$E$2:$E$1420&lt;&gt;""))&gt;0, TRUE, FALSE)</f>
        <v>1</v>
      </c>
      <c r="G215" s="10" t="b" cm="1">
        <f t="array" ref="G215">IF(SUMPRODUCT((Data!$A$2:$A$1420="Sanitation")*(Data!$C$2:$C$1420=$A215)*(Data!$E$2:$E$1420&lt;&gt;""))&gt;0, TRUE, FALSE)</f>
        <v>1</v>
      </c>
      <c r="H215" s="10" t="b" cm="1">
        <f t="array" ref="H215">IF(SUMPRODUCT((Data!$A$2:$A$1420="Interface")*(Data!$C$2:$C$1420=$A215)*(Data!$E$2:$E$1420&lt;&gt;"(Blank)"))&gt;0, TRUE, FALSE)</f>
        <v>1</v>
      </c>
      <c r="I215" s="10" t="str">
        <f t="shared" si="8"/>
        <v>Ready</v>
      </c>
      <c r="J215" s="98" t="str">
        <f>IF(E215=FALSE, "Electric", "") &amp; IF(F215=FALSE, IF(E215=FALSE, ",", "") &amp; "Water &amp; Sewer") &amp; IF(G215=FALSE, IF(OR(E215=FALSE, F215=FALSE), ",", "") &amp; "Sanitation", "") &amp; IF(H215=FALSE, IF(OR(E215=FALSE, F215=FALSE, G215=FALSE), ",", "") &amp; "Interface", "")</f>
        <v>FALSE</v>
      </c>
      <c r="K215" s="95" t="str">
        <f>IFERROR(VLOOKUP(A215,'Sheet1 (2)'!$A$2:$I$1048576, 9,0),"Not on BI")</f>
        <v>C00277</v>
      </c>
    </row>
    <row r="216" spans="1:11" ht="14.25" hidden="1" x14ac:dyDescent="0.2">
      <c r="A216" s="99" t="s">
        <v>237</v>
      </c>
      <c r="B216" s="10" t="str">
        <f>IFERROR(VLOOKUP(A216,'Sheet1 (2)'!$A$2:$K$3412,2,0),"Not on BI")</f>
        <v>Yes</v>
      </c>
      <c r="C216" s="10" t="s">
        <v>124</v>
      </c>
      <c r="D216" s="97" t="str">
        <f>IFERROR(VLOOKUP(A216,'Sheet1 (2)'!$A$2:$K$341, 3, 0),"Not on BI")</f>
        <v>2023-12-12</v>
      </c>
      <c r="E216" s="10" t="b" cm="1">
        <f t="array" ref="E216">IF(SUMPRODUCT((Data!$A$2:$A$1420="Electric")*(Data!$C$2:$C$1420=$A216)*(Data!$E$2:$E$1420&lt;&gt;""))&gt;0, TRUE, FALSE)</f>
        <v>1</v>
      </c>
      <c r="F216" s="10" t="b" cm="1">
        <f t="array" ref="F216">IF(SUMPRODUCT((Data!$A$2:$A$1420="Water &amp; Sewer")*(Data!$C$2:$C$1420=$A216)*(Data!$E$2:$E$1420&lt;&gt;""))&gt;0, TRUE, FALSE)</f>
        <v>1</v>
      </c>
      <c r="G216" s="10" t="b" cm="1">
        <f t="array" ref="G216">IF(SUMPRODUCT((Data!$A$2:$A$1420="Sanitation")*(Data!$C$2:$C$1420=$A216)*(Data!$E$2:$E$1420&lt;&gt;""))&gt;0, TRUE, FALSE)</f>
        <v>1</v>
      </c>
      <c r="H216" s="10" t="b" cm="1">
        <f t="array" ref="H216">IF(SUMPRODUCT((Data!$A$2:$A$1420="Interface")*(Data!$C$2:$C$1420=$A216)*(Data!$E$2:$E$1420&lt;&gt;"(Blank)"))&gt;0, TRUE, FALSE)</f>
        <v>1</v>
      </c>
      <c r="I216" s="10" t="str">
        <f t="shared" si="8"/>
        <v>Ready</v>
      </c>
      <c r="J216" s="98" t="str">
        <f>IF(AND(E216=FALSE, F216=FALSE, G216=FALSE, H216=FALSE), "Everything",
IF(E216=FALSE, "Electric ", "") &amp; IF(F216=FALSE, "Water &amp; Sewer ", "") &amp; IF(G216=FALSE, "Sanitation ", "") &amp; IF(H216=FALSE, "Interface", ""))</f>
        <v/>
      </c>
      <c r="K216" s="95" t="str">
        <f>IFERROR(VLOOKUP(A216,'Sheet1 (2)'!$A$2:$I$1048576, 9,0),"Not on BI")</f>
        <v>C00120</v>
      </c>
    </row>
    <row r="217" spans="1:11" ht="14.25" hidden="1" x14ac:dyDescent="0.2">
      <c r="A217" s="99" t="s">
        <v>238</v>
      </c>
      <c r="B217" s="10" t="str">
        <f>IFERROR(VLOOKUP(A217,'Sheet1 (2)'!$A$2:$K$3412,2,0),"Not on BI")</f>
        <v>Yes</v>
      </c>
      <c r="C217" s="10" t="s">
        <v>23</v>
      </c>
      <c r="D217" s="97" t="str">
        <f>IFERROR(VLOOKUP(A217,'Sheet1 (2)'!$A$2:$K$341, 3, 0),"Not on BI")</f>
        <v>2023-09-13</v>
      </c>
      <c r="E217" s="10" t="b" cm="1">
        <f t="array" ref="E217">IF(SUMPRODUCT((Data!$A$2:$A$1420="Electric")*(Data!$C$2:$C$1420=$A217)*(Data!$E$2:$E$1420&lt;&gt;""))&gt;0, TRUE, FALSE)</f>
        <v>1</v>
      </c>
      <c r="F217" s="10" t="b" cm="1">
        <f t="array" ref="F217">IF(SUMPRODUCT((Data!$A$2:$A$1420="Water &amp; Sewer")*(Data!$C$2:$C$1420=$A217)*(Data!$E$2:$E$1420&lt;&gt;""))&gt;0, TRUE, FALSE)</f>
        <v>1</v>
      </c>
      <c r="G217" s="10" t="b" cm="1">
        <f t="array" ref="G217">IF(SUMPRODUCT((Data!$A$2:$A$1420="Sanitation")*(Data!$C$2:$C$1420=$A217)*(Data!$E$2:$E$1420&lt;&gt;""))&gt;0, TRUE, FALSE)</f>
        <v>1</v>
      </c>
      <c r="H217" s="10" t="b" cm="1">
        <f t="array" ref="H217">IF(SUMPRODUCT((Data!$A$2:$A$1420="Interface")*(Data!$C$2:$C$1420=$A217)*(Data!$E$2:$E$1420&lt;&gt;"(Blank)"))&gt;0, TRUE, FALSE)</f>
        <v>1</v>
      </c>
      <c r="I217" s="10" t="str">
        <f t="shared" si="8"/>
        <v>Ready</v>
      </c>
      <c r="J217" s="98" t="str">
        <f>IF(E217=FALSE, "Electric", "") &amp; IF(F217=FALSE, IF(E217=FALSE, ",", "") &amp; "Water &amp; Sewer") &amp; IF(G217=FALSE, IF(OR(E217=FALSE, F217=FALSE), ",", "") &amp; "Sanitation", "") &amp; IF(H217=FALSE, IF(OR(E217=FALSE, F217=FALSE, G217=FALSE), ",", "") &amp; "Interface", "")</f>
        <v>FALSE</v>
      </c>
      <c r="K217" s="95" t="str">
        <f>IFERROR(VLOOKUP(A217,'Sheet1 (2)'!$A$2:$I$1048576, 9,0),"Not on BI")</f>
        <v>C00178</v>
      </c>
    </row>
    <row r="218" spans="1:11" ht="14.25" hidden="1" x14ac:dyDescent="0.2">
      <c r="A218" s="100" t="s">
        <v>239</v>
      </c>
      <c r="B218" s="10" t="str">
        <f>IFERROR(VLOOKUP(A218,'Sheet1 (2)'!$A$2:$K$3412,2,0),"Not on BI")</f>
        <v>Yes</v>
      </c>
      <c r="C218" s="10" t="s">
        <v>23</v>
      </c>
      <c r="D218" s="97" t="str">
        <f>IFERROR(VLOOKUP(A218,'Sheet1 (2)'!$A$2:$K$341, 3, 0),"Not on BI")</f>
        <v>2023-10-11</v>
      </c>
      <c r="E218" s="10" t="b" cm="1">
        <f t="array" ref="E218">IF(SUMPRODUCT((Data!$A$2:$A$1420="Electric")*(Data!$C$2:$C$1420=$A218)*(Data!$E$2:$E$1420&lt;&gt;""))&gt;0, TRUE, FALSE)</f>
        <v>1</v>
      </c>
      <c r="F218" s="10" t="b" cm="1">
        <f t="array" ref="F218">IF(SUMPRODUCT((Data!$A$2:$A$1420="Water &amp; Sewer")*(Data!$C$2:$C$1420=$A218)*(Data!$E$2:$E$1420&lt;&gt;""))&gt;0, TRUE, FALSE)</f>
        <v>1</v>
      </c>
      <c r="G218" s="10" t="b" cm="1">
        <f t="array" ref="G218">IF(SUMPRODUCT((Data!$A$2:$A$1420="Sanitation")*(Data!$C$2:$C$1420=$A218)*(Data!$E$2:$E$1420&lt;&gt;""))&gt;0, TRUE, FALSE)</f>
        <v>1</v>
      </c>
      <c r="H218" s="10" t="b" cm="1">
        <f t="array" ref="H218">IF(SUMPRODUCT((Data!$A$2:$A$1420="Interface")*(Data!$C$2:$C$1420=$A218)*(Data!$E$2:$E$1420&lt;&gt;"(Blank)"))&gt;0, TRUE, FALSE)</f>
        <v>1</v>
      </c>
      <c r="I218" s="10" t="str">
        <f t="shared" si="8"/>
        <v>Ready</v>
      </c>
      <c r="J218" s="98" t="str">
        <f>IF(E218=FALSE, "Electric", "") &amp; IF(F218=FALSE, IF(E218=FALSE, ",", "") &amp; "Water &amp; Sewer") &amp; IF(G218=FALSE, IF(OR(E218=FALSE, F218=FALSE), ",", "") &amp; "Sanitation", "") &amp; IF(H218=FALSE, IF(OR(E218=FALSE, F218=FALSE, G218=FALSE), ",", "") &amp; "Interface", "")</f>
        <v>FALSE</v>
      </c>
      <c r="K218" s="95" t="str">
        <f>IFERROR(VLOOKUP(A218,'Sheet1 (2)'!$A$2:$I$1048576, 9,0),"Not on BI")</f>
        <v>C00495</v>
      </c>
    </row>
    <row r="219" spans="1:11" ht="14.25" x14ac:dyDescent="0.2">
      <c r="A219" s="99" t="s">
        <v>240</v>
      </c>
      <c r="B219" s="10" t="str">
        <f>IFERROR(VLOOKUP(A219,'Sheet1 (2)'!$A$2:$K$3412,2,0),"Not on BI")</f>
        <v>Yes</v>
      </c>
      <c r="C219" s="10" t="s">
        <v>124</v>
      </c>
      <c r="D219" s="97" t="str">
        <f>IFERROR(VLOOKUP(A219,'Sheet1 (2)'!$A$2:$K$341, 3, 0),"Not on BI")</f>
        <v>2023-11-29</v>
      </c>
      <c r="E219" s="10" t="b" cm="1">
        <f t="array" ref="E219">IF(SUMPRODUCT((Data!$A$2:$A$1420="Electric")*(Data!$C$2:$C$1420=$A219)*(Data!$E$2:$E$1420&lt;&gt;""))&gt;0, TRUE, FALSE)</f>
        <v>0</v>
      </c>
      <c r="F219" s="10" t="b" cm="1">
        <f t="array" ref="F219">IF(SUMPRODUCT((Data!$A$2:$A$1420="Water &amp; Sewer")*(Data!$C$2:$C$1420=$A219)*(Data!$E$2:$E$1420&lt;&gt;""))&gt;0, TRUE, FALSE)</f>
        <v>1</v>
      </c>
      <c r="G219" s="10" t="b" cm="1">
        <f t="array" ref="G219">IF(SUMPRODUCT((Data!$A$2:$A$1420="Sanitation")*(Data!$C$2:$C$1420=$A219)*(Data!$E$2:$E$1420&lt;&gt;""))&gt;0, TRUE, FALSE)</f>
        <v>1</v>
      </c>
      <c r="H219" s="10" t="b" cm="1">
        <f t="array" ref="H219">IF(SUMPRODUCT((Data!$A$2:$A$1420="Interface")*(Data!$C$2:$C$1420=$A219)*(Data!$E$2:$E$1420&lt;&gt;"(Blank)"))&gt;0, TRUE, FALSE)</f>
        <v>1</v>
      </c>
      <c r="I219" s="10" t="str">
        <f t="shared" si="8"/>
        <v>Missing</v>
      </c>
      <c r="J219" s="98" t="str">
        <f>IF(AND(E219=FALSE, F219=FALSE, G219=FALSE, H219=FALSE), "Everything",
IF(E219=FALSE, "Electric ", "") &amp; IF(F219=FALSE, "Water &amp; Sewer ", "") &amp; IF(G219=FALSE, "Sanitation ", "") &amp; IF(H219=FALSE, "Interface", ""))</f>
        <v xml:space="preserve">Electric </v>
      </c>
      <c r="K219" s="95" t="str">
        <f>IFERROR(VLOOKUP(A219,'Sheet1 (2)'!$A$2:$I$1048576, 9,0),"Not on BI")</f>
        <v>C00357</v>
      </c>
    </row>
    <row r="220" spans="1:11" ht="14.25" hidden="1" x14ac:dyDescent="0.2">
      <c r="A220" s="99" t="s">
        <v>241</v>
      </c>
      <c r="B220" s="10" t="str">
        <f>IFERROR(VLOOKUP(A220,'Sheet1 (2)'!$A$2:$K$3412,2,0),"Not on BI")</f>
        <v>Yes</v>
      </c>
      <c r="C220" s="10" t="s">
        <v>23</v>
      </c>
      <c r="D220" s="97" t="str">
        <f>IFERROR(VLOOKUP(A220,'Sheet1 (2)'!$A$2:$K$341, 3, 0),"Not on BI")</f>
        <v>2023-09-20</v>
      </c>
      <c r="E220" s="10" t="b" cm="1">
        <f t="array" ref="E220">IF(SUMPRODUCT((Data!$A$2:$A$1420="Electric")*(Data!$C$2:$C$1420=$A220)*(Data!$E$2:$E$1420&lt;&gt;""))&gt;0, TRUE, FALSE)</f>
        <v>1</v>
      </c>
      <c r="F220" s="10" t="b" cm="1">
        <f t="array" ref="F220">IF(SUMPRODUCT((Data!$A$2:$A$1420="Water &amp; Sewer")*(Data!$C$2:$C$1420=$A220)*(Data!$E$2:$E$1420&lt;&gt;""))&gt;0, TRUE, FALSE)</f>
        <v>1</v>
      </c>
      <c r="G220" s="10" t="b" cm="1">
        <f t="array" ref="G220">IF(SUMPRODUCT((Data!$A$2:$A$1420="Sanitation")*(Data!$C$2:$C$1420=$A220)*(Data!$E$2:$E$1420&lt;&gt;""))&gt;0, TRUE, FALSE)</f>
        <v>1</v>
      </c>
      <c r="H220" s="10" t="b" cm="1">
        <f t="array" ref="H220">IF(SUMPRODUCT((Data!$A$2:$A$1420="Interface")*(Data!$C$2:$C$1420=$A220)*(Data!$E$2:$E$1420&lt;&gt;"(Blank)"))&gt;0, TRUE, FALSE)</f>
        <v>1</v>
      </c>
      <c r="I220" s="10" t="str">
        <f t="shared" si="8"/>
        <v>Ready</v>
      </c>
      <c r="J220" s="98" t="str">
        <f>IF(E220=FALSE, "Electric", "") &amp; IF(F220=FALSE, IF(E220=FALSE, ",", "") &amp; "Water &amp; Sewer") &amp; IF(G220=FALSE, IF(OR(E220=FALSE, F220=FALSE), ",", "") &amp; "Sanitation", "") &amp; IF(H220=FALSE, IF(OR(E220=FALSE, F220=FALSE, G220=FALSE), ",", "") &amp; "Interface", "")</f>
        <v>FALSE</v>
      </c>
      <c r="K220" s="95" t="str">
        <f>IFERROR(VLOOKUP(A220,'Sheet1 (2)'!$A$2:$I$1048576, 9,0),"Not on BI")</f>
        <v>C00387</v>
      </c>
    </row>
    <row r="221" spans="1:11" ht="14.25" x14ac:dyDescent="0.2">
      <c r="A221" s="99" t="s">
        <v>242</v>
      </c>
      <c r="B221" s="10" t="str">
        <f>IFERROR(VLOOKUP(A221,'Sheet1 (2)'!$A$2:$K$3412,2,0),"Not on BI")</f>
        <v>Yes</v>
      </c>
      <c r="C221" s="10" t="s">
        <v>124</v>
      </c>
      <c r="D221" s="97" t="str">
        <f>IFERROR(VLOOKUP(A221,'Sheet1 (2)'!$A$2:$K$341, 3, 0),"Not on BI")</f>
        <v>2023-12-19</v>
      </c>
      <c r="E221" s="10" t="b" cm="1">
        <f t="array" ref="E221">IF(SUMPRODUCT((Data!$A$2:$A$1420="Electric")*(Data!$C$2:$C$1420=$A221)*(Data!$E$2:$E$1420&lt;&gt;""))&gt;0, TRUE, FALSE)</f>
        <v>1</v>
      </c>
      <c r="F221" s="10" t="b" cm="1">
        <f t="array" ref="F221">IF(SUMPRODUCT((Data!$A$2:$A$1420="Water &amp; Sewer")*(Data!$C$2:$C$1420=$A221)*(Data!$E$2:$E$1420&lt;&gt;""))&gt;0, TRUE, FALSE)</f>
        <v>1</v>
      </c>
      <c r="G221" s="10" t="b" cm="1">
        <f t="array" ref="G221">IF(SUMPRODUCT((Data!$A$2:$A$1420="Sanitation")*(Data!$C$2:$C$1420=$A221)*(Data!$E$2:$E$1420&lt;&gt;""))&gt;0, TRUE, FALSE)</f>
        <v>0</v>
      </c>
      <c r="H221" s="10" t="b" cm="1">
        <f t="array" ref="H221">IF(SUMPRODUCT((Data!$A$2:$A$1420="Interface")*(Data!$C$2:$C$1420=$A221)*(Data!$E$2:$E$1420&lt;&gt;"(Blank)"))&gt;0, TRUE, FALSE)</f>
        <v>1</v>
      </c>
      <c r="I221" s="10" t="str">
        <f t="shared" si="8"/>
        <v>Missing</v>
      </c>
      <c r="J221" s="98" t="str">
        <f>IF(AND(E221=FALSE, F221=FALSE, G221=FALSE, H221=FALSE), "Everything",
IF(E221=FALSE, "Electric ", "") &amp; IF(F221=FALSE, "Water &amp; Sewer ", "") &amp; IF(G221=FALSE, "Sanitation ", "") &amp; IF(H221=FALSE, "Interface", ""))</f>
        <v xml:space="preserve">Sanitation </v>
      </c>
      <c r="K221" s="95" t="str">
        <f>IFERROR(VLOOKUP(A221,'Sheet1 (2)'!$A$2:$I$1048576, 9,0),"Not on BI")</f>
        <v>C00400</v>
      </c>
    </row>
    <row r="222" spans="1:11" ht="14.25" hidden="1" x14ac:dyDescent="0.2">
      <c r="A222" s="99" t="s">
        <v>243</v>
      </c>
      <c r="B222" s="10" t="str">
        <f>IFERROR(VLOOKUP(A222,'Sheet1 (2)'!$A$2:$K$3412,2,0),"Not on BI")</f>
        <v>Yes</v>
      </c>
      <c r="C222" s="10" t="s">
        <v>124</v>
      </c>
      <c r="D222" s="97" t="str">
        <f>IFERROR(VLOOKUP(A222,'Sheet1 (2)'!$A$2:$K$341, 3, 0),"Not on BI")</f>
        <v>2023-11-15</v>
      </c>
      <c r="E222" s="10" t="b" cm="1">
        <f t="array" ref="E222">IF(SUMPRODUCT((Data!$A$2:$A$1420="Electric")*(Data!$C$2:$C$1420=$A222)*(Data!$E$2:$E$1420&lt;&gt;""))&gt;0, TRUE, FALSE)</f>
        <v>1</v>
      </c>
      <c r="F222" s="10" t="b" cm="1">
        <f t="array" ref="F222">IF(SUMPRODUCT((Data!$A$2:$A$1420="Water &amp; Sewer")*(Data!$C$2:$C$1420=$A222)*(Data!$E$2:$E$1420&lt;&gt;""))&gt;0, TRUE, FALSE)</f>
        <v>1</v>
      </c>
      <c r="G222" s="10" t="b" cm="1">
        <f t="array" ref="G222">IF(SUMPRODUCT((Data!$A$2:$A$1420="Sanitation")*(Data!$C$2:$C$1420=$A222)*(Data!$E$2:$E$1420&lt;&gt;""))&gt;0, TRUE, FALSE)</f>
        <v>1</v>
      </c>
      <c r="H222" s="10" t="b" cm="1">
        <f t="array" ref="H222">IF(SUMPRODUCT((Data!$A$2:$A$1420="Interface")*(Data!$C$2:$C$1420=$A222)*(Data!$E$2:$E$1420&lt;&gt;"(Blank)"))&gt;0, TRUE, FALSE)</f>
        <v>1</v>
      </c>
      <c r="I222" s="10" t="str">
        <f t="shared" si="8"/>
        <v>Ready</v>
      </c>
      <c r="J222" s="98" t="str">
        <f>IF(AND(E222=FALSE, F222=FALSE, G222=FALSE, H222=FALSE), "Everything",
IF(E222=FALSE, "Electric ", "") &amp; IF(F222=FALSE, "Water &amp; Sewer ", "") &amp; IF(G222=FALSE, "Sanitation ", "") &amp; IF(H222=FALSE, "Interface", ""))</f>
        <v/>
      </c>
      <c r="K222" s="95" t="str">
        <f>IFERROR(VLOOKUP(A222,'Sheet1 (2)'!$A$2:$I$1048576, 9,0),"Not on BI")</f>
        <v>C00318</v>
      </c>
    </row>
    <row r="223" spans="1:11" ht="14.25" hidden="1" x14ac:dyDescent="0.2">
      <c r="A223" s="99" t="s">
        <v>244</v>
      </c>
      <c r="B223" s="10" t="str">
        <f>IFERROR(VLOOKUP(A223,'Sheet1 (2)'!$A$2:$K$3412,2,0),"Not on BI")</f>
        <v>Yes</v>
      </c>
      <c r="C223" s="10" t="s">
        <v>23</v>
      </c>
      <c r="D223" s="97" t="str">
        <f>IFERROR(VLOOKUP(A223,'Sheet1 (2)'!$A$2:$K$341, 3, 0),"Not on BI")</f>
        <v>2023-10-25</v>
      </c>
      <c r="E223" s="10" t="b" cm="1">
        <f t="array" ref="E223">IF(SUMPRODUCT((Data!$A$2:$A$1420="Electric")*(Data!$C$2:$C$1420=$A223)*(Data!$E$2:$E$1420&lt;&gt;""))&gt;0, TRUE, FALSE)</f>
        <v>1</v>
      </c>
      <c r="F223" s="10" t="b" cm="1">
        <f t="array" ref="F223">IF(SUMPRODUCT((Data!$A$2:$A$1420="Water &amp; Sewer")*(Data!$C$2:$C$1420=$A223)*(Data!$E$2:$E$1420&lt;&gt;""))&gt;0, TRUE, FALSE)</f>
        <v>1</v>
      </c>
      <c r="G223" s="10" t="b" cm="1">
        <f t="array" ref="G223">IF(SUMPRODUCT((Data!$A$2:$A$1420="Sanitation")*(Data!$C$2:$C$1420=$A223)*(Data!$E$2:$E$1420&lt;&gt;""))&gt;0, TRUE, FALSE)</f>
        <v>1</v>
      </c>
      <c r="H223" s="10" t="b" cm="1">
        <f t="array" ref="H223">IF(SUMPRODUCT((Data!$A$2:$A$1420="Interface")*(Data!$C$2:$C$1420=$A223)*(Data!$E$2:$E$1420&lt;&gt;"(Blank)"))&gt;0, TRUE, FALSE)</f>
        <v>1</v>
      </c>
      <c r="I223" s="10" t="str">
        <f t="shared" si="8"/>
        <v>Ready</v>
      </c>
      <c r="J223" s="98" t="str">
        <f>IF(E223=FALSE, "Electric", "") &amp; IF(F223=FALSE, IF(E223=FALSE, ",", "") &amp; "Water &amp; Sewer") &amp; IF(G223=FALSE, IF(OR(E223=FALSE, F223=FALSE), ",", "") &amp; "Sanitation", "") &amp; IF(H223=FALSE, IF(OR(E223=FALSE, F223=FALSE, G223=FALSE), ",", "") &amp; "Interface", "")</f>
        <v>FALSE</v>
      </c>
      <c r="K223" s="95" t="str">
        <f>IFERROR(VLOOKUP(A223,'Sheet1 (2)'!$A$2:$I$1048576, 9,0),"Not on BI")</f>
        <v>C00377</v>
      </c>
    </row>
    <row r="224" spans="1:11" ht="14.25" hidden="1" x14ac:dyDescent="0.2">
      <c r="A224" s="99" t="s">
        <v>245</v>
      </c>
      <c r="B224" s="10" t="str">
        <f>IFERROR(VLOOKUP(A224,'Sheet1 (2)'!$A$2:$K$3412,2,0),"Not on BI")</f>
        <v>Yes</v>
      </c>
      <c r="C224" s="10" t="s">
        <v>23</v>
      </c>
      <c r="D224" s="97" t="str">
        <f>IFERROR(VLOOKUP(A224,'Sheet1 (2)'!$A$2:$K$341, 3, 0),"Not on BI")</f>
        <v>2023-10-11</v>
      </c>
      <c r="E224" s="10" t="b" cm="1">
        <f t="array" ref="E224">IF(SUMPRODUCT((Data!$A$2:$A$1420="Electric")*(Data!$C$2:$C$1420=$A224)*(Data!$E$2:$E$1420&lt;&gt;""))&gt;0, TRUE, FALSE)</f>
        <v>1</v>
      </c>
      <c r="F224" s="10" t="b" cm="1">
        <f t="array" ref="F224">IF(SUMPRODUCT((Data!$A$2:$A$1420="Water &amp; Sewer")*(Data!$C$2:$C$1420=$A224)*(Data!$E$2:$E$1420&lt;&gt;""))&gt;0, TRUE, FALSE)</f>
        <v>1</v>
      </c>
      <c r="G224" s="10" t="b" cm="1">
        <f t="array" ref="G224">IF(SUMPRODUCT((Data!$A$2:$A$1420="Sanitation")*(Data!$C$2:$C$1420=$A224)*(Data!$E$2:$E$1420&lt;&gt;""))&gt;0, TRUE, FALSE)</f>
        <v>1</v>
      </c>
      <c r="H224" s="10" t="b" cm="1">
        <f t="array" ref="H224">IF(SUMPRODUCT((Data!$A$2:$A$1420="Interface")*(Data!$C$2:$C$1420=$A224)*(Data!$E$2:$E$1420&lt;&gt;"(Blank)"))&gt;0, TRUE, FALSE)</f>
        <v>1</v>
      </c>
      <c r="I224" s="10" t="str">
        <f t="shared" si="8"/>
        <v>Ready</v>
      </c>
      <c r="J224" s="98" t="str">
        <f>IF(E224=FALSE, "Electric", "") &amp; IF(F224=FALSE, IF(E224=FALSE, ",", "") &amp; "Water &amp; Sewer") &amp; IF(G224=FALSE, IF(OR(E224=FALSE, F224=FALSE), ",", "") &amp; "Sanitation", "") &amp; IF(H224=FALSE, IF(OR(E224=FALSE, F224=FALSE, G224=FALSE), ",", "") &amp; "Interface", "")</f>
        <v>FALSE</v>
      </c>
      <c r="K224" s="95" t="str">
        <f>IFERROR(VLOOKUP(A224,'Sheet1 (2)'!$A$2:$I$1048576, 9,0),"Not on BI")</f>
        <v>C00459</v>
      </c>
    </row>
    <row r="225" spans="1:11" ht="14.25" hidden="1" x14ac:dyDescent="0.2">
      <c r="A225" s="99" t="s">
        <v>246</v>
      </c>
      <c r="B225" s="10" t="str">
        <f>IFERROR(VLOOKUP(A225,'Sheet1 (2)'!$A$2:$K$3412,2,0),"Not on BI")</f>
        <v>Yes</v>
      </c>
      <c r="C225" s="10" t="s">
        <v>23</v>
      </c>
      <c r="D225" s="97" t="str">
        <f>IFERROR(VLOOKUP(A225,'Sheet1 (2)'!$A$2:$K$341, 3, 0),"Not on BI")</f>
        <v>2023-08-16</v>
      </c>
      <c r="E225" s="10" t="b" cm="1">
        <f t="array" ref="E225">IF(SUMPRODUCT((Data!$A$2:$A$1420="Electric")*(Data!$C$2:$C$1420=$A225)*(Data!$E$2:$E$1420&lt;&gt;""))&gt;0, TRUE, FALSE)</f>
        <v>1</v>
      </c>
      <c r="F225" s="10" t="b" cm="1">
        <f t="array" ref="F225">IF(SUMPRODUCT((Data!$A$2:$A$1420="Water &amp; Sewer")*(Data!$C$2:$C$1420=$A225)*(Data!$E$2:$E$1420&lt;&gt;""))&gt;0, TRUE, FALSE)</f>
        <v>1</v>
      </c>
      <c r="G225" s="10" t="b" cm="1">
        <f t="array" ref="G225">IF(SUMPRODUCT((Data!$A$2:$A$1420="Sanitation")*(Data!$C$2:$C$1420=$A225)*(Data!$E$2:$E$1420&lt;&gt;""))&gt;0, TRUE, FALSE)</f>
        <v>1</v>
      </c>
      <c r="H225" s="10" t="b" cm="1">
        <f t="array" ref="H225">IF(SUMPRODUCT((Data!$A$2:$A$1420="Interface")*(Data!$C$2:$C$1420=$A225)*(Data!$E$2:$E$1420&lt;&gt;"(Blank)"))&gt;0, TRUE, FALSE)</f>
        <v>1</v>
      </c>
      <c r="I225" s="10" t="str">
        <f t="shared" si="8"/>
        <v>Ready</v>
      </c>
      <c r="J225" s="98" t="str">
        <f>IF(E225=FALSE, "Electric", "") &amp; IF(F225=FALSE, IF(E225=FALSE, ",", "") &amp; "Water &amp; Sewer") &amp; IF(G225=FALSE, IF(OR(E225=FALSE, F225=FALSE), ",", "") &amp; "Sanitation", "") &amp; IF(H225=FALSE, IF(OR(E225=FALSE, F225=FALSE, G225=FALSE), ",", "") &amp; "Interface", "")</f>
        <v>FALSE</v>
      </c>
      <c r="K225" s="95" t="str">
        <f>IFERROR(VLOOKUP(A225,'Sheet1 (2)'!$A$2:$I$1048576, 9,0),"Not on BI")</f>
        <v>C00722</v>
      </c>
    </row>
    <row r="226" spans="1:11" ht="14.25" x14ac:dyDescent="0.2">
      <c r="A226" s="99" t="s">
        <v>247</v>
      </c>
      <c r="B226" s="10" t="str">
        <f>IFERROR(VLOOKUP(A226,'Sheet1 (2)'!$A$2:$K$3412,2,0),"Not on BI")</f>
        <v>Yes</v>
      </c>
      <c r="C226" s="10" t="s">
        <v>124</v>
      </c>
      <c r="D226" s="97" t="str">
        <f>IFERROR(VLOOKUP(A226,'Sheet1 (2)'!$A$2:$K$341, 3, 0),"Not on BI")</f>
        <v>2024-01-04</v>
      </c>
      <c r="E226" s="10" t="b" cm="1">
        <f t="array" ref="E226">IF(SUMPRODUCT((Data!$A$2:$A$1420="Electric")*(Data!$C$2:$C$1420=$A226)*(Data!$E$2:$E$1420&lt;&gt;""))&gt;0, TRUE, FALSE)</f>
        <v>1</v>
      </c>
      <c r="F226" s="10" t="b" cm="1">
        <f t="array" ref="F226">IF(SUMPRODUCT((Data!$A$2:$A$1420="Water &amp; Sewer")*(Data!$C$2:$C$1420=$A226)*(Data!$E$2:$E$1420&lt;&gt;""))&gt;0, TRUE, FALSE)</f>
        <v>0</v>
      </c>
      <c r="G226" s="10" t="b" cm="1">
        <f t="array" ref="G226">IF(SUMPRODUCT((Data!$A$2:$A$1420="Sanitation")*(Data!$C$2:$C$1420=$A226)*(Data!$E$2:$E$1420&lt;&gt;""))&gt;0, TRUE, FALSE)</f>
        <v>1</v>
      </c>
      <c r="H226" s="10" t="b" cm="1">
        <f t="array" ref="H226">IF(SUMPRODUCT((Data!$A$2:$A$1420="Interface")*(Data!$C$2:$C$1420=$A226)*(Data!$E$2:$E$1420&lt;&gt;"(Blank)"))&gt;0, TRUE, FALSE)</f>
        <v>1</v>
      </c>
      <c r="I226" s="10" t="str">
        <f t="shared" si="8"/>
        <v>Missing</v>
      </c>
      <c r="J226" s="98" t="str">
        <f>IF(AND(E226=FALSE, F226=FALSE, G226=FALSE, H226=FALSE), "Everything",
IF(E226=FALSE, "Electric ", "") &amp; IF(F226=FALSE, "Water &amp; Sewer ", "") &amp; IF(G226=FALSE, "Sanitation ", "") &amp; IF(H226=FALSE, "Interface", ""))</f>
        <v xml:space="preserve">Water &amp; Sewer </v>
      </c>
      <c r="K226" s="95" t="str">
        <f>IFERROR(VLOOKUP(A226,'Sheet1 (2)'!$A$2:$I$1048576, 9,0),"Not on BI")</f>
        <v>C00188</v>
      </c>
    </row>
    <row r="227" spans="1:11" ht="14.25" hidden="1" x14ac:dyDescent="0.2">
      <c r="A227" s="99" t="s">
        <v>248</v>
      </c>
      <c r="B227" s="10" t="str">
        <f>IFERROR(VLOOKUP(A227,'Sheet1 (2)'!$A$2:$K$3412,2,0),"Not on BI")</f>
        <v>Yes</v>
      </c>
      <c r="C227" s="10" t="s">
        <v>23</v>
      </c>
      <c r="D227" s="97" t="str">
        <f>IFERROR(VLOOKUP(A227,'Sheet1 (2)'!$A$2:$K$341, 3, 0),"Not on BI")</f>
        <v>2023-11-15</v>
      </c>
      <c r="E227" s="10" t="b" cm="1">
        <f t="array" ref="E227">IF(SUMPRODUCT((Data!$A$2:$A$1420="Electric")*(Data!$C$2:$C$1420=$A227)*(Data!$E$2:$E$1420&lt;&gt;""))&gt;0, TRUE, FALSE)</f>
        <v>1</v>
      </c>
      <c r="F227" s="10" t="b" cm="1">
        <f t="array" ref="F227">IF(SUMPRODUCT((Data!$A$2:$A$1420="Water &amp; Sewer")*(Data!$C$2:$C$1420=$A227)*(Data!$E$2:$E$1420&lt;&gt;""))&gt;0, TRUE, FALSE)</f>
        <v>1</v>
      </c>
      <c r="G227" s="10" t="b" cm="1">
        <f t="array" ref="G227">IF(SUMPRODUCT((Data!$A$2:$A$1420="Sanitation")*(Data!$C$2:$C$1420=$A227)*(Data!$E$2:$E$1420&lt;&gt;""))&gt;0, TRUE, FALSE)</f>
        <v>1</v>
      </c>
      <c r="H227" s="10" t="b" cm="1">
        <f t="array" ref="H227">IF(SUMPRODUCT((Data!$A$2:$A$1420="Interface")*(Data!$C$2:$C$1420=$A227)*(Data!$E$2:$E$1420&lt;&gt;"(Blank)"))&gt;0, TRUE, FALSE)</f>
        <v>1</v>
      </c>
      <c r="I227" s="10" t="str">
        <f t="shared" si="8"/>
        <v>Ready</v>
      </c>
      <c r="J227" s="98" t="str">
        <f>IF(AND(E227=FALSE, F227=FALSE, G227=FALSE, H227=FALSE), "Everything",
IF(E227=FALSE, "Electric ", "") &amp; IF(F227=FALSE, "Water &amp; Sewer ", "") &amp; IF(G227=FALSE, "Sanitation ", "") &amp; IF(H227=FALSE, "Interface", ""))</f>
        <v/>
      </c>
      <c r="K227" s="95" t="str">
        <f>IFERROR(VLOOKUP(A227,'Sheet1 (2)'!$A$2:$I$1048576, 9,0),"Not on BI")</f>
        <v>C00165</v>
      </c>
    </row>
    <row r="228" spans="1:11" ht="14.25" x14ac:dyDescent="0.2">
      <c r="A228" s="99" t="s">
        <v>249</v>
      </c>
      <c r="B228" s="10" t="str">
        <f>IFERROR(VLOOKUP(A228,'Sheet1 (2)'!$A$2:$K$3412,2,0),"Not on BI")</f>
        <v>Yes</v>
      </c>
      <c r="C228" s="10" t="s">
        <v>124</v>
      </c>
      <c r="D228" s="97" t="str">
        <f>IFERROR(VLOOKUP(A228,'Sheet1 (2)'!$A$2:$K$341, 3, 0),"Not on BI")</f>
        <v>2024-01-16</v>
      </c>
      <c r="E228" s="10" t="b" cm="1">
        <f t="array" ref="E228">IF(SUMPRODUCT((Data!$A$2:$A$1420="Electric")*(Data!$C$2:$C$1420=$A228)*(Data!$E$2:$E$1420&lt;&gt;""))&gt;0, TRUE, FALSE)</f>
        <v>0</v>
      </c>
      <c r="F228" s="10" t="b" cm="1">
        <f t="array" ref="F228">IF(SUMPRODUCT((Data!$A$2:$A$1420="Water &amp; Sewer")*(Data!$C$2:$C$1420=$A228)*(Data!$E$2:$E$1420&lt;&gt;""))&gt;0, TRUE, FALSE)</f>
        <v>0</v>
      </c>
      <c r="G228" s="10" t="b" cm="1">
        <f t="array" ref="G228">IF(SUMPRODUCT((Data!$A$2:$A$1420="Sanitation")*(Data!$C$2:$C$1420=$A228)*(Data!$E$2:$E$1420&lt;&gt;""))&gt;0, TRUE, FALSE)</f>
        <v>1</v>
      </c>
      <c r="H228" s="10" t="b" cm="1">
        <f t="array" ref="H228">IF(SUMPRODUCT((Data!$A$2:$A$1420="Interface")*(Data!$C$2:$C$1420=$A228)*(Data!$E$2:$E$1420&lt;&gt;"(Blank)"))&gt;0, TRUE, FALSE)</f>
        <v>1</v>
      </c>
      <c r="I228" s="10" t="str">
        <f t="shared" si="8"/>
        <v>Missing</v>
      </c>
      <c r="J228" s="98" t="str">
        <f>IF(AND(E228=FALSE, F228=FALSE, G228=FALSE, H228=FALSE), "Everything",
IF(E228=FALSE, "Electric ", "") &amp; IF(F228=FALSE, "Water &amp; Sewer ", "") &amp; IF(G228=FALSE, "Sanitation ", "") &amp; IF(H228=FALSE, "Interface", ""))</f>
        <v xml:space="preserve">Electric Water &amp; Sewer </v>
      </c>
      <c r="K228" s="95" t="str">
        <f>IFERROR(VLOOKUP(A228,'Sheet1 (2)'!$A$2:$I$1048576, 9,0),"Not on BI")</f>
        <v>C00562</v>
      </c>
    </row>
    <row r="229" spans="1:11" ht="14.25" hidden="1" x14ac:dyDescent="0.2">
      <c r="A229" s="99" t="s">
        <v>250</v>
      </c>
      <c r="B229" s="10" t="str">
        <f>IFERROR(VLOOKUP(A229,'Sheet1 (2)'!$A$2:$K$3412,2,0),"Not on BI")</f>
        <v>Yes</v>
      </c>
      <c r="C229" s="10" t="s">
        <v>23</v>
      </c>
      <c r="D229" s="97" t="str">
        <f>IFERROR(VLOOKUP(A229,'Sheet1 (2)'!$A$2:$K$341, 3, 0),"Not on BI")</f>
        <v>2023-08-16</v>
      </c>
      <c r="E229" s="10" t="b" cm="1">
        <f t="array" ref="E229">IF(SUMPRODUCT((Data!$A$2:$A$1420="Electric")*(Data!$C$2:$C$1420=$A229)*(Data!$E$2:$E$1420&lt;&gt;""))&gt;0, TRUE, FALSE)</f>
        <v>1</v>
      </c>
      <c r="F229" s="10" t="b" cm="1">
        <f t="array" ref="F229">IF(SUMPRODUCT((Data!$A$2:$A$1420="Water &amp; Sewer")*(Data!$C$2:$C$1420=$A229)*(Data!$E$2:$E$1420&lt;&gt;""))&gt;0, TRUE, FALSE)</f>
        <v>1</v>
      </c>
      <c r="G229" s="10" t="b" cm="1">
        <f t="array" ref="G229">IF(SUMPRODUCT((Data!$A$2:$A$1420="Sanitation")*(Data!$C$2:$C$1420=$A229)*(Data!$E$2:$E$1420&lt;&gt;""))&gt;0, TRUE, FALSE)</f>
        <v>1</v>
      </c>
      <c r="H229" s="10" t="b" cm="1">
        <f t="array" ref="H229">IF(SUMPRODUCT((Data!$A$2:$A$1420="Interface")*(Data!$C$2:$C$1420=$A229)*(Data!$E$2:$E$1420&lt;&gt;"(Blank)"))&gt;0, TRUE, FALSE)</f>
        <v>1</v>
      </c>
      <c r="I229" s="10" t="str">
        <f t="shared" si="8"/>
        <v>Ready</v>
      </c>
      <c r="J229" s="98" t="str">
        <f>IF(E229=FALSE, "Electric", "") &amp; IF(F229=FALSE, IF(E229=FALSE, ",", "") &amp; "Water &amp; Sewer") &amp; IF(G229=FALSE, IF(OR(E229=FALSE, F229=FALSE), ",", "") &amp; "Sanitation", "") &amp; IF(H229=FALSE, IF(OR(E229=FALSE, F229=FALSE, G229=FALSE), ",", "") &amp; "Interface", "")</f>
        <v>FALSE</v>
      </c>
      <c r="K229" s="95" t="str">
        <f>IFERROR(VLOOKUP(A229,'Sheet1 (2)'!$A$2:$I$1048576, 9,0),"Not on BI")</f>
        <v>C00652</v>
      </c>
    </row>
    <row r="230" spans="1:11" ht="14.25" hidden="1" x14ac:dyDescent="0.2">
      <c r="A230" s="99" t="s">
        <v>251</v>
      </c>
      <c r="B230" s="10" t="str">
        <f>IFERROR(VLOOKUP(A230,'Sheet1 (2)'!$A$2:$K$3412,2,0),"Not on BI")</f>
        <v>Yes</v>
      </c>
      <c r="C230" s="10" t="s">
        <v>23</v>
      </c>
      <c r="D230" s="97" t="str">
        <f>IFERROR(VLOOKUP(A230,'Sheet1 (2)'!$A$2:$K$341, 3, 0),"Not on BI")</f>
        <v>2023-10-18</v>
      </c>
      <c r="E230" s="10" t="b" cm="1">
        <f t="array" ref="E230">IF(SUMPRODUCT((Data!$A$2:$A$1420="Electric")*(Data!$C$2:$C$1420=$A230)*(Data!$E$2:$E$1420&lt;&gt;""))&gt;0, TRUE, FALSE)</f>
        <v>1</v>
      </c>
      <c r="F230" s="10" t="b" cm="1">
        <f t="array" ref="F230">IF(SUMPRODUCT((Data!$A$2:$A$1420="Water &amp; Sewer")*(Data!$C$2:$C$1420=$A230)*(Data!$E$2:$E$1420&lt;&gt;""))&gt;0, TRUE, FALSE)</f>
        <v>1</v>
      </c>
      <c r="G230" s="10" t="b" cm="1">
        <f t="array" ref="G230">IF(SUMPRODUCT((Data!$A$2:$A$1420="Sanitation")*(Data!$C$2:$C$1420=$A230)*(Data!$E$2:$E$1420&lt;&gt;""))&gt;0, TRUE, FALSE)</f>
        <v>1</v>
      </c>
      <c r="H230" s="10" t="b" cm="1">
        <f t="array" ref="H230">IF(SUMPRODUCT((Data!$A$2:$A$1420="Interface")*(Data!$C$2:$C$1420=$A230)*(Data!$E$2:$E$1420&lt;&gt;"(Blank)"))&gt;0, TRUE, FALSE)</f>
        <v>1</v>
      </c>
      <c r="I230" s="10" t="str">
        <f t="shared" ref="I230:I293" si="12">IF(AND(E230, F230, G230, H230), "Ready", "Missing")</f>
        <v>Ready</v>
      </c>
      <c r="J230" s="98" t="str">
        <f t="shared" ref="J230:J239" si="13">IF(AND(E230=FALSE, F230=FALSE, G230=FALSE, H230=FALSE), "Everything",
IF(E230=FALSE, "Electric ", "") &amp; IF(F230=FALSE, "Water &amp; Sewer ", "") &amp; IF(G230=FALSE, "Sanitation ", "") &amp; IF(H230=FALSE, "Interface", ""))</f>
        <v/>
      </c>
      <c r="K230" s="95" t="str">
        <f>IFERROR(VLOOKUP(A230,'Sheet1 (2)'!$A$2:$I$1048576, 9,0),"Not on BI")</f>
        <v>C00305</v>
      </c>
    </row>
    <row r="231" spans="1:11" ht="14.25" hidden="1" x14ac:dyDescent="0.2">
      <c r="A231" s="100" t="s">
        <v>252</v>
      </c>
      <c r="B231" s="10" t="str">
        <f>IFERROR(VLOOKUP(A231,'Sheet1 (2)'!$A$2:$K$3412,2,0),"Not on BI")</f>
        <v>Yes</v>
      </c>
      <c r="C231" s="10" t="s">
        <v>124</v>
      </c>
      <c r="D231" s="97" t="str">
        <f>IFERROR(VLOOKUP(A231,'Sheet1 (2)'!$A$2:$K$341, 3, 0),"Not on BI")</f>
        <v>2024-02-29</v>
      </c>
      <c r="E231" s="10" t="b" cm="1">
        <f t="array" ref="E231">IF(SUMPRODUCT((Data!$A$2:$A$1420="Electric")*(Data!$C$2:$C$1420=$A231)*(Data!$E$2:$E$1420&lt;&gt;""))&gt;0, TRUE, FALSE)</f>
        <v>1</v>
      </c>
      <c r="F231" s="10" t="b" cm="1">
        <f t="array" ref="F231">IF(SUMPRODUCT((Data!$A$2:$A$1420="Water &amp; Sewer")*(Data!$C$2:$C$1420=$A231)*(Data!$E$2:$E$1420&lt;&gt;""))&gt;0, TRUE, FALSE)</f>
        <v>1</v>
      </c>
      <c r="G231" s="10" t="b" cm="1">
        <f t="array" ref="G231">IF(SUMPRODUCT((Data!$A$2:$A$1420="Sanitation")*(Data!$C$2:$C$1420=$A231)*(Data!$E$2:$E$1420&lt;&gt;""))&gt;0, TRUE, FALSE)</f>
        <v>1</v>
      </c>
      <c r="H231" s="10" t="b" cm="1">
        <f t="array" ref="H231">IF(SUMPRODUCT((Data!$A$2:$A$1420="Interface")*(Data!$C$2:$C$1420=$A231)*(Data!$E$2:$E$1420&lt;&gt;"(Blank)"))&gt;0, TRUE, FALSE)</f>
        <v>1</v>
      </c>
      <c r="I231" s="10" t="str">
        <f t="shared" si="12"/>
        <v>Ready</v>
      </c>
      <c r="J231" s="98" t="str">
        <f t="shared" si="13"/>
        <v/>
      </c>
      <c r="K231" s="95" t="str">
        <f>IFERROR(VLOOKUP(A231,'Sheet1 (2)'!$A$2:$I$1048576, 9,0),"Not on BI")</f>
        <v>C00376</v>
      </c>
    </row>
    <row r="232" spans="1:11" ht="14.25" hidden="1" x14ac:dyDescent="0.2">
      <c r="A232" s="99" t="s">
        <v>253</v>
      </c>
      <c r="B232" s="10" t="str">
        <f>IFERROR(VLOOKUP(A232,'Sheet1 (2)'!$A$2:$K$3412,2,0),"Not on BI")</f>
        <v>Yes</v>
      </c>
      <c r="C232" s="10" t="s">
        <v>124</v>
      </c>
      <c r="D232" s="97" t="str">
        <f>IFERROR(VLOOKUP(A232,'Sheet1 (2)'!$A$2:$K$341, 3, 0),"Not on BI")</f>
        <v>2024-03-26</v>
      </c>
      <c r="E232" s="10" t="b" cm="1">
        <f t="array" ref="E232">IF(SUMPRODUCT((Data!$A$2:$A$1420="Electric")*(Data!$C$2:$C$1420=$A232)*(Data!$E$2:$E$1420&lt;&gt;""))&gt;0, TRUE, FALSE)</f>
        <v>1</v>
      </c>
      <c r="F232" s="10" t="b" cm="1">
        <f t="array" ref="F232">IF(SUMPRODUCT((Data!$A$2:$A$1420="Water &amp; Sewer")*(Data!$C$2:$C$1420=$A232)*(Data!$E$2:$E$1420&lt;&gt;""))&gt;0, TRUE, FALSE)</f>
        <v>1</v>
      </c>
      <c r="G232" s="10" t="b" cm="1">
        <f t="array" ref="G232">IF(SUMPRODUCT((Data!$A$2:$A$1420="Sanitation")*(Data!$C$2:$C$1420=$A232)*(Data!$E$2:$E$1420&lt;&gt;""))&gt;0, TRUE, FALSE)</f>
        <v>1</v>
      </c>
      <c r="H232" s="10" t="b" cm="1">
        <f t="array" ref="H232">IF(SUMPRODUCT((Data!$A$2:$A$1420="Interface")*(Data!$C$2:$C$1420=$A232)*(Data!$E$2:$E$1420&lt;&gt;"(Blank)"))&gt;0, TRUE, FALSE)</f>
        <v>1</v>
      </c>
      <c r="I232" s="10" t="str">
        <f t="shared" si="12"/>
        <v>Ready</v>
      </c>
      <c r="J232" s="98" t="str">
        <f t="shared" si="13"/>
        <v/>
      </c>
      <c r="K232" s="95" t="str">
        <f>IFERROR(VLOOKUP(A232,'Sheet1 (2)'!$A$2:$I$1048576, 9,0),"Not on BI")</f>
        <v>C00337</v>
      </c>
    </row>
    <row r="233" spans="1:11" ht="14.25" hidden="1" x14ac:dyDescent="0.2">
      <c r="A233" s="100" t="s">
        <v>254</v>
      </c>
      <c r="B233" s="10" t="str">
        <f>IFERROR(VLOOKUP(A233,'Sheet1 (2)'!$A$2:$K$3412,2,0),"Not on BI")</f>
        <v>No</v>
      </c>
      <c r="C233" s="10" t="s">
        <v>124</v>
      </c>
      <c r="D233" s="97" t="str">
        <f>IFERROR(VLOOKUP(A233,'Sheet1 (2)'!$A$2:$K$341, 3, 0),"Not on BI")</f>
        <v/>
      </c>
      <c r="E233" s="10" t="b" cm="1">
        <f t="array" ref="E233">IF(SUMPRODUCT((Data!$A$2:$A$1420="Electric")*(Data!$C$2:$C$1420=$A233)*(Data!$E$2:$E$1420&lt;&gt;""))&gt;0, TRUE, FALSE)</f>
        <v>0</v>
      </c>
      <c r="F233" s="10" t="b" cm="1">
        <f t="array" ref="F233">IF(SUMPRODUCT((Data!$A$2:$A$1420="Water &amp; Sewer")*(Data!$C$2:$C$1420=$A233)*(Data!$E$2:$E$1420&lt;&gt;""))&gt;0, TRUE, FALSE)</f>
        <v>0</v>
      </c>
      <c r="G233" s="10" t="b" cm="1">
        <f t="array" ref="G233">IF(SUMPRODUCT((Data!$A$2:$A$1420="Sanitation")*(Data!$C$2:$C$1420=$A233)*(Data!$E$2:$E$1420&lt;&gt;""))&gt;0, TRUE, FALSE)</f>
        <v>0</v>
      </c>
      <c r="H233" s="10" t="b" cm="1">
        <f t="array" ref="H233">IF(SUMPRODUCT((Data!$A$2:$A$1420="Interface")*(Data!$C$2:$C$1420=$A233)*(Data!$E$2:$E$1420&lt;&gt;"(Blank)"))&gt;0, TRUE, FALSE)</f>
        <v>0</v>
      </c>
      <c r="I233" s="10" t="str">
        <f t="shared" si="12"/>
        <v>Missing</v>
      </c>
      <c r="J233" s="98" t="str">
        <f t="shared" si="13"/>
        <v>Everything</v>
      </c>
      <c r="K233" s="95" t="str">
        <f>IFERROR(VLOOKUP(A233,'Sheet1 (2)'!$A$2:$I$1048576, 9,0),"Not on BI")</f>
        <v>C00281</v>
      </c>
    </row>
    <row r="234" spans="1:11" ht="14.25" hidden="1" x14ac:dyDescent="0.2">
      <c r="A234" s="99" t="s">
        <v>255</v>
      </c>
      <c r="B234" s="10" t="str">
        <f>IFERROR(VLOOKUP(A234,'Sheet1 (2)'!$A$2:$K$3412,2,0),"Not on BI")</f>
        <v>Yes</v>
      </c>
      <c r="C234" s="10" t="s">
        <v>124</v>
      </c>
      <c r="D234" s="97" t="str">
        <f>IFERROR(VLOOKUP(A234,'Sheet1 (2)'!$A$2:$K$341, 3, 0),"Not on BI")</f>
        <v>2024-01-10</v>
      </c>
      <c r="E234" s="10" t="b" cm="1">
        <f t="array" ref="E234">IF(SUMPRODUCT((Data!$A$2:$A$1420="Electric")*(Data!$C$2:$C$1420=$A234)*(Data!$E$2:$E$1420&lt;&gt;""))&gt;0, TRUE, FALSE)</f>
        <v>1</v>
      </c>
      <c r="F234" s="10" t="b" cm="1">
        <f t="array" ref="F234">IF(SUMPRODUCT((Data!$A$2:$A$1420="Water &amp; Sewer")*(Data!$C$2:$C$1420=$A234)*(Data!$E$2:$E$1420&lt;&gt;""))&gt;0, TRUE, FALSE)</f>
        <v>1</v>
      </c>
      <c r="G234" s="10" t="b" cm="1">
        <f t="array" ref="G234">IF(SUMPRODUCT((Data!$A$2:$A$1420="Sanitation")*(Data!$C$2:$C$1420=$A234)*(Data!$E$2:$E$1420&lt;&gt;""))&gt;0, TRUE, FALSE)</f>
        <v>1</v>
      </c>
      <c r="H234" s="10" t="b" cm="1">
        <f t="array" ref="H234">IF(SUMPRODUCT((Data!$A$2:$A$1420="Interface")*(Data!$C$2:$C$1420=$A234)*(Data!$E$2:$E$1420&lt;&gt;"(Blank)"))&gt;0, TRUE, FALSE)</f>
        <v>1</v>
      </c>
      <c r="I234" s="10" t="str">
        <f t="shared" si="12"/>
        <v>Ready</v>
      </c>
      <c r="J234" s="98" t="str">
        <f t="shared" si="13"/>
        <v/>
      </c>
      <c r="K234" s="95" t="str">
        <f>IFERROR(VLOOKUP(A234,'Sheet1 (2)'!$A$2:$I$1048576, 9,0),"Not on BI")</f>
        <v>C00194</v>
      </c>
    </row>
    <row r="235" spans="1:11" ht="14.25" hidden="1" x14ac:dyDescent="0.2">
      <c r="A235" s="100" t="s">
        <v>256</v>
      </c>
      <c r="B235" s="10" t="str">
        <f>IFERROR(VLOOKUP(A235,'Sheet1 (2)'!$A$2:$K$3412,2,0),"Not on BI")</f>
        <v>No</v>
      </c>
      <c r="C235" s="10" t="s">
        <v>124</v>
      </c>
      <c r="D235" s="97" t="str">
        <f>IFERROR(VLOOKUP(A235,'Sheet1 (2)'!$A$2:$K$341, 3, 0),"Not on BI")</f>
        <v/>
      </c>
      <c r="E235" s="10" t="b" cm="1">
        <f t="array" ref="E235">IF(SUMPRODUCT((Data!$A$2:$A$1420="Electric")*(Data!$C$2:$C$1420=$A235)*(Data!$E$2:$E$1420&lt;&gt;""))&gt;0, TRUE, FALSE)</f>
        <v>0</v>
      </c>
      <c r="F235" s="10" t="b" cm="1">
        <f t="array" ref="F235">IF(SUMPRODUCT((Data!$A$2:$A$1420="Water &amp; Sewer")*(Data!$C$2:$C$1420=$A235)*(Data!$E$2:$E$1420&lt;&gt;""))&gt;0, TRUE, FALSE)</f>
        <v>0</v>
      </c>
      <c r="G235" s="10" t="b" cm="1">
        <f t="array" ref="G235">IF(SUMPRODUCT((Data!$A$2:$A$1420="Sanitation")*(Data!$C$2:$C$1420=$A235)*(Data!$E$2:$E$1420&lt;&gt;""))&gt;0, TRUE, FALSE)</f>
        <v>0</v>
      </c>
      <c r="H235" s="10" t="b" cm="1">
        <f t="array" ref="H235">IF(SUMPRODUCT((Data!$A$2:$A$1420="Interface")*(Data!$C$2:$C$1420=$A235)*(Data!$E$2:$E$1420&lt;&gt;"(Blank)"))&gt;0, TRUE, FALSE)</f>
        <v>0</v>
      </c>
      <c r="I235" s="10" t="str">
        <f t="shared" si="12"/>
        <v>Missing</v>
      </c>
      <c r="J235" s="98" t="str">
        <f t="shared" si="13"/>
        <v>Everything</v>
      </c>
      <c r="K235" s="95" t="str">
        <f>IFERROR(VLOOKUP(A235,'Sheet1 (2)'!$A$2:$I$1048576, 9,0),"Not on BI")</f>
        <v>C00441</v>
      </c>
    </row>
    <row r="236" spans="1:11" ht="14.25" hidden="1" x14ac:dyDescent="0.2">
      <c r="A236" s="100" t="s">
        <v>257</v>
      </c>
      <c r="B236" s="10" t="str">
        <f>IFERROR(VLOOKUP(A236,'Sheet1 (2)'!$A$2:$K$3412,2,0),"Not on BI")</f>
        <v>Yes</v>
      </c>
      <c r="C236" s="10" t="s">
        <v>124</v>
      </c>
      <c r="D236" s="97" t="str">
        <f>IFERROR(VLOOKUP(A236,'Sheet1 (2)'!$A$2:$K$341, 3, 0),"Not on BI")</f>
        <v>2023-12-13</v>
      </c>
      <c r="E236" s="10" t="b" cm="1">
        <f t="array" ref="E236">IF(SUMPRODUCT((Data!$A$2:$A$1420="Electric")*(Data!$C$2:$C$1420=$A236)*(Data!$E$2:$E$1420&lt;&gt;""))&gt;0, TRUE, FALSE)</f>
        <v>1</v>
      </c>
      <c r="F236" s="10" t="b" cm="1">
        <f t="array" ref="F236">IF(SUMPRODUCT((Data!$A$2:$A$1420="Water &amp; Sewer")*(Data!$C$2:$C$1420=$A236)*(Data!$E$2:$E$1420&lt;&gt;""))&gt;0, TRUE, FALSE)</f>
        <v>1</v>
      </c>
      <c r="G236" s="10" t="b" cm="1">
        <f t="array" ref="G236">IF(SUMPRODUCT((Data!$A$2:$A$1420="Sanitation")*(Data!$C$2:$C$1420=$A236)*(Data!$E$2:$E$1420&lt;&gt;""))&gt;0, TRUE, FALSE)</f>
        <v>1</v>
      </c>
      <c r="H236" s="10" t="b" cm="1">
        <f t="array" ref="H236">IF(SUMPRODUCT((Data!$A$2:$A$1420="Interface")*(Data!$C$2:$C$1420=$A236)*(Data!$E$2:$E$1420&lt;&gt;"(Blank)"))&gt;0, TRUE, FALSE)</f>
        <v>1</v>
      </c>
      <c r="I236" s="10" t="str">
        <f t="shared" si="12"/>
        <v>Ready</v>
      </c>
      <c r="J236" s="98" t="str">
        <f t="shared" si="13"/>
        <v/>
      </c>
      <c r="K236" s="95" t="str">
        <f>IFERROR(VLOOKUP(A236,'Sheet1 (2)'!$A$2:$I$1048576, 9,0),"Not on BI")</f>
        <v>C00270</v>
      </c>
    </row>
    <row r="237" spans="1:11" ht="14.25" hidden="1" x14ac:dyDescent="0.2">
      <c r="A237" s="99" t="s">
        <v>258</v>
      </c>
      <c r="B237" s="10" t="str">
        <f>IFERROR(VLOOKUP(A237,'Sheet1 (2)'!$A$2:$K$3412,2,0),"Not on BI")</f>
        <v>No</v>
      </c>
      <c r="C237" s="10" t="s">
        <v>124</v>
      </c>
      <c r="D237" s="97" t="str">
        <f>IFERROR(VLOOKUP(A237,'Sheet1 (2)'!$A$2:$K$341, 3, 0),"Not on BI")</f>
        <v/>
      </c>
      <c r="E237" s="10" t="b" cm="1">
        <f t="array" ref="E237">IF(SUMPRODUCT((Data!$A$2:$A$1420="Electric")*(Data!$C$2:$C$1420=$A237)*(Data!$E$2:$E$1420&lt;&gt;""))&gt;0, TRUE, FALSE)</f>
        <v>0</v>
      </c>
      <c r="F237" s="10" t="b" cm="1">
        <f t="array" ref="F237">IF(SUMPRODUCT((Data!$A$2:$A$1420="Water &amp; Sewer")*(Data!$C$2:$C$1420=$A237)*(Data!$E$2:$E$1420&lt;&gt;""))&gt;0, TRUE, FALSE)</f>
        <v>0</v>
      </c>
      <c r="G237" s="10" t="b" cm="1">
        <f t="array" ref="G237">IF(SUMPRODUCT((Data!$A$2:$A$1420="Sanitation")*(Data!$C$2:$C$1420=$A237)*(Data!$E$2:$E$1420&lt;&gt;""))&gt;0, TRUE, FALSE)</f>
        <v>0</v>
      </c>
      <c r="H237" s="10" t="b" cm="1">
        <f t="array" ref="H237">IF(SUMPRODUCT((Data!$A$2:$A$1420="Interface")*(Data!$C$2:$C$1420=$A237)*(Data!$E$2:$E$1420&lt;&gt;"(Blank)"))&gt;0, TRUE, FALSE)</f>
        <v>1</v>
      </c>
      <c r="I237" s="10" t="str">
        <f t="shared" si="12"/>
        <v>Missing</v>
      </c>
      <c r="J237" s="98" t="str">
        <f t="shared" si="13"/>
        <v xml:space="preserve">Electric Water &amp; Sewer Sanitation </v>
      </c>
      <c r="K237" s="95" t="str">
        <f>IFERROR(VLOOKUP(A237,'Sheet1 (2)'!$A$2:$I$1048576, 9,0),"Not on BI")</f>
        <v>C00354</v>
      </c>
    </row>
    <row r="238" spans="1:11" ht="14.25" hidden="1" x14ac:dyDescent="0.2">
      <c r="A238" s="99" t="s">
        <v>259</v>
      </c>
      <c r="B238" s="10" t="str">
        <f>IFERROR(VLOOKUP(A238,'Sheet1 (2)'!$A$2:$K$3412,2,0),"Not on BI")</f>
        <v>Yes</v>
      </c>
      <c r="C238" s="10" t="s">
        <v>124</v>
      </c>
      <c r="D238" s="97" t="str">
        <f>IFERROR(VLOOKUP(A238,'Sheet1 (2)'!$A$2:$K$341, 3, 0),"Not on BI")</f>
        <v>2023-11-08</v>
      </c>
      <c r="E238" s="10" t="b" cm="1">
        <f t="array" ref="E238">IF(SUMPRODUCT((Data!$A$2:$A$1420="Electric")*(Data!$C$2:$C$1420=$A238)*(Data!$E$2:$E$1420&lt;&gt;""))&gt;0, TRUE, FALSE)</f>
        <v>1</v>
      </c>
      <c r="F238" s="10" t="b" cm="1">
        <f t="array" ref="F238">IF(SUMPRODUCT((Data!$A$2:$A$1420="Water &amp; Sewer")*(Data!$C$2:$C$1420=$A238)*(Data!$E$2:$E$1420&lt;&gt;""))&gt;0, TRUE, FALSE)</f>
        <v>1</v>
      </c>
      <c r="G238" s="10" t="b" cm="1">
        <f t="array" ref="G238">IF(SUMPRODUCT((Data!$A$2:$A$1420="Sanitation")*(Data!$C$2:$C$1420=$A238)*(Data!$E$2:$E$1420&lt;&gt;""))&gt;0, TRUE, FALSE)</f>
        <v>1</v>
      </c>
      <c r="H238" s="10" t="b" cm="1">
        <f t="array" ref="H238">IF(SUMPRODUCT((Data!$A$2:$A$1420="Interface")*(Data!$C$2:$C$1420=$A238)*(Data!$E$2:$E$1420&lt;&gt;"(Blank)"))&gt;0, TRUE, FALSE)</f>
        <v>1</v>
      </c>
      <c r="I238" s="10" t="str">
        <f t="shared" si="12"/>
        <v>Ready</v>
      </c>
      <c r="J238" s="98" t="str">
        <f t="shared" si="13"/>
        <v/>
      </c>
      <c r="K238" s="95" t="str">
        <f>IFERROR(VLOOKUP(A238,'Sheet1 (2)'!$A$2:$I$1048576, 9,0),"Not on BI")</f>
        <v>C00451</v>
      </c>
    </row>
    <row r="239" spans="1:11" ht="14.25" hidden="1" x14ac:dyDescent="0.2">
      <c r="A239" s="99" t="s">
        <v>260</v>
      </c>
      <c r="B239" s="10" t="str">
        <f>IFERROR(VLOOKUP(A239,'Sheet1 (2)'!$A$2:$K$3412,2,0),"Not on BI")</f>
        <v>No</v>
      </c>
      <c r="C239" s="10" t="s">
        <v>124</v>
      </c>
      <c r="D239" s="97" t="str">
        <f>IFERROR(VLOOKUP(A239,'Sheet1 (2)'!$A$2:$K$341, 3, 0),"Not on BI")</f>
        <v/>
      </c>
      <c r="E239" s="10" t="b" cm="1">
        <f t="array" ref="E239">IF(SUMPRODUCT((Data!$A$2:$A$1420="Electric")*(Data!$C$2:$C$1420=$A239)*(Data!$E$2:$E$1420&lt;&gt;""))&gt;0, TRUE, FALSE)</f>
        <v>0</v>
      </c>
      <c r="F239" s="10" t="b" cm="1">
        <f t="array" ref="F239">IF(SUMPRODUCT((Data!$A$2:$A$1420="Water &amp; Sewer")*(Data!$C$2:$C$1420=$A239)*(Data!$E$2:$E$1420&lt;&gt;""))&gt;0, TRUE, FALSE)</f>
        <v>0</v>
      </c>
      <c r="G239" s="10" t="b" cm="1">
        <f t="array" ref="G239">IF(SUMPRODUCT((Data!$A$2:$A$1420="Sanitation")*(Data!$C$2:$C$1420=$A239)*(Data!$E$2:$E$1420&lt;&gt;""))&gt;0, TRUE, FALSE)</f>
        <v>0</v>
      </c>
      <c r="H239" s="10" t="b" cm="1">
        <f t="array" ref="H239">IF(SUMPRODUCT((Data!$A$2:$A$1420="Interface")*(Data!$C$2:$C$1420=$A239)*(Data!$E$2:$E$1420&lt;&gt;"(Blank)"))&gt;0, TRUE, FALSE)</f>
        <v>0</v>
      </c>
      <c r="I239" s="10" t="str">
        <f t="shared" si="12"/>
        <v>Missing</v>
      </c>
      <c r="J239" s="98" t="str">
        <f t="shared" si="13"/>
        <v>Everything</v>
      </c>
      <c r="K239" s="95" t="str">
        <f>IFERROR(VLOOKUP(A239,'Sheet1 (2)'!$A$2:$I$1048576, 9,0),"Not on BI")</f>
        <v>C00253</v>
      </c>
    </row>
    <row r="240" spans="1:11" ht="14.25" hidden="1" x14ac:dyDescent="0.2">
      <c r="A240" s="99" t="s">
        <v>261</v>
      </c>
      <c r="B240" s="10" t="str">
        <f>IFERROR(VLOOKUP(A240,'Sheet1 (2)'!$A$2:$K$3412,2,0),"Not on BI")</f>
        <v>Yes</v>
      </c>
      <c r="C240" s="10" t="s">
        <v>23</v>
      </c>
      <c r="D240" s="97" t="str">
        <f>IFERROR(VLOOKUP(A240,'Sheet1 (2)'!$A$2:$K$341, 3, 0),"Not on BI")</f>
        <v>2023-10-26</v>
      </c>
      <c r="E240" s="10" t="b" cm="1">
        <f t="array" ref="E240">IF(SUMPRODUCT((Data!$A$2:$A$1420="Electric")*(Data!$C$2:$C$1420=$A240)*(Data!$E$2:$E$1420&lt;&gt;""))&gt;0, TRUE, FALSE)</f>
        <v>1</v>
      </c>
      <c r="F240" s="10" t="b" cm="1">
        <f t="array" ref="F240">IF(SUMPRODUCT((Data!$A$2:$A$1420="Water &amp; Sewer")*(Data!$C$2:$C$1420=$A240)*(Data!$E$2:$E$1420&lt;&gt;""))&gt;0, TRUE, FALSE)</f>
        <v>1</v>
      </c>
      <c r="G240" s="10" t="b" cm="1">
        <f t="array" ref="G240">IF(SUMPRODUCT((Data!$A$2:$A$1420="Sanitation")*(Data!$C$2:$C$1420=$A240)*(Data!$E$2:$E$1420&lt;&gt;""))&gt;0, TRUE, FALSE)</f>
        <v>1</v>
      </c>
      <c r="H240" s="10" t="b" cm="1">
        <f t="array" ref="H240">IF(SUMPRODUCT((Data!$A$2:$A$1420="Interface")*(Data!$C$2:$C$1420=$A240)*(Data!$E$2:$E$1420&lt;&gt;"(Blank)"))&gt;0, TRUE, FALSE)</f>
        <v>1</v>
      </c>
      <c r="I240" s="10" t="str">
        <f t="shared" si="12"/>
        <v>Ready</v>
      </c>
      <c r="J240" s="98" t="str">
        <f>IF(E240=FALSE, "Electric", "") &amp; IF(F240=FALSE, IF(E240=FALSE, ",", "") &amp; "Water &amp; Sewer") &amp; IF(G240=FALSE, IF(OR(E240=FALSE, F240=FALSE), ",", "") &amp; "Sanitation", "") &amp; IF(H240=FALSE, IF(OR(E240=FALSE, F240=FALSE, G240=FALSE), ",", "") &amp; "Interface", "")</f>
        <v>FALSE</v>
      </c>
      <c r="K240" s="95" t="str">
        <f>IFERROR(VLOOKUP(A240,'Sheet1 (2)'!$A$2:$I$1048576, 9,0),"Not on BI")</f>
        <v>C00421</v>
      </c>
    </row>
    <row r="241" spans="1:11" ht="14.25" hidden="1" x14ac:dyDescent="0.2">
      <c r="A241" s="99" t="s">
        <v>262</v>
      </c>
      <c r="B241" s="10" t="str">
        <f>IFERROR(VLOOKUP(A241,'Sheet1 (2)'!$A$2:$K$3412,2,0),"Not on BI")</f>
        <v>Yes</v>
      </c>
      <c r="C241" s="10" t="s">
        <v>124</v>
      </c>
      <c r="D241" s="97" t="str">
        <f>IFERROR(VLOOKUP(A241,'Sheet1 (2)'!$A$2:$K$341, 3, 0),"Not on BI")</f>
        <v>2024-01-04</v>
      </c>
      <c r="E241" s="10" t="b" cm="1">
        <f t="array" ref="E241">IF(SUMPRODUCT((Data!$A$2:$A$1420="Electric")*(Data!$C$2:$C$1420=$A241)*(Data!$E$2:$E$1420&lt;&gt;""))&gt;0, TRUE, FALSE)</f>
        <v>1</v>
      </c>
      <c r="F241" s="10" t="b" cm="1">
        <f t="array" ref="F241">IF(SUMPRODUCT((Data!$A$2:$A$1420="Water &amp; Sewer")*(Data!$C$2:$C$1420=$A241)*(Data!$E$2:$E$1420&lt;&gt;""))&gt;0, TRUE, FALSE)</f>
        <v>1</v>
      </c>
      <c r="G241" s="10" t="b" cm="1">
        <f t="array" ref="G241">IF(SUMPRODUCT((Data!$A$2:$A$1420="Sanitation")*(Data!$C$2:$C$1420=$A241)*(Data!$E$2:$E$1420&lt;&gt;""))&gt;0, TRUE, FALSE)</f>
        <v>1</v>
      </c>
      <c r="H241" s="10" t="b" cm="1">
        <f t="array" ref="H241">IF(SUMPRODUCT((Data!$A$2:$A$1420="Interface")*(Data!$C$2:$C$1420=$A241)*(Data!$E$2:$E$1420&lt;&gt;"(Blank)"))&gt;0, TRUE, FALSE)</f>
        <v>1</v>
      </c>
      <c r="I241" s="10" t="str">
        <f t="shared" si="12"/>
        <v>Ready</v>
      </c>
      <c r="J241" s="98" t="str">
        <f t="shared" ref="J241:J272" si="14">IF(AND(E241=FALSE, F241=FALSE, G241=FALSE, H241=FALSE), "Everything",
IF(E241=FALSE, "Electric ", "") &amp; IF(F241=FALSE, "Water &amp; Sewer ", "") &amp; IF(G241=FALSE, "Sanitation ", "") &amp; IF(H241=FALSE, "Interface", ""))</f>
        <v/>
      </c>
      <c r="K241" s="95" t="str">
        <f>IFERROR(VLOOKUP(A241,'Sheet1 (2)'!$A$2:$I$1048576, 9,0),"Not on BI")</f>
        <v>C00112</v>
      </c>
    </row>
    <row r="242" spans="1:11" ht="14.25" hidden="1" x14ac:dyDescent="0.2">
      <c r="A242" s="100" t="s">
        <v>263</v>
      </c>
      <c r="B242" s="10" t="str">
        <f>IFERROR(VLOOKUP(A242,'Sheet1 (2)'!$A$2:$K$3412,2,0),"Not on BI")</f>
        <v>Yes</v>
      </c>
      <c r="C242" s="10" t="s">
        <v>124</v>
      </c>
      <c r="D242" s="97" t="str">
        <f>IFERROR(VLOOKUP(A242,'Sheet1 (2)'!$A$2:$K$341, 3, 0),"Not on BI")</f>
        <v>2023-11-15</v>
      </c>
      <c r="E242" s="10" t="b" cm="1">
        <f t="array" ref="E242">IF(SUMPRODUCT((Data!$A$2:$A$1420="Electric")*(Data!$C$2:$C$1420=$A242)*(Data!$E$2:$E$1420&lt;&gt;""))&gt;0, TRUE, FALSE)</f>
        <v>1</v>
      </c>
      <c r="F242" s="10" t="b" cm="1">
        <f t="array" ref="F242">IF(SUMPRODUCT((Data!$A$2:$A$1420="Water &amp; Sewer")*(Data!$C$2:$C$1420=$A242)*(Data!$E$2:$E$1420&lt;&gt;""))&gt;0, TRUE, FALSE)</f>
        <v>1</v>
      </c>
      <c r="G242" s="10" t="b" cm="1">
        <f t="array" ref="G242">IF(SUMPRODUCT((Data!$A$2:$A$1420="Sanitation")*(Data!$C$2:$C$1420=$A242)*(Data!$E$2:$E$1420&lt;&gt;""))&gt;0, TRUE, FALSE)</f>
        <v>1</v>
      </c>
      <c r="H242" s="10" t="b" cm="1">
        <f t="array" ref="H242">IF(SUMPRODUCT((Data!$A$2:$A$1420="Interface")*(Data!$C$2:$C$1420=$A242)*(Data!$E$2:$E$1420&lt;&gt;"(Blank)"))&gt;0, TRUE, FALSE)</f>
        <v>1</v>
      </c>
      <c r="I242" s="10" t="str">
        <f t="shared" si="12"/>
        <v>Ready</v>
      </c>
      <c r="J242" s="98" t="str">
        <f t="shared" si="14"/>
        <v/>
      </c>
      <c r="K242" s="95" t="str">
        <f>IFERROR(VLOOKUP(A242,'Sheet1 (2)'!$A$2:$I$1048576, 9,0),"Not on BI")</f>
        <v>C00559</v>
      </c>
    </row>
    <row r="243" spans="1:11" ht="14.25" hidden="1" x14ac:dyDescent="0.2">
      <c r="A243" s="100" t="s">
        <v>264</v>
      </c>
      <c r="B243" s="10" t="str">
        <f>IFERROR(VLOOKUP(A243,'Sheet1 (2)'!$A$2:$K$3412,2,0),"Not on BI")</f>
        <v>Yes</v>
      </c>
      <c r="C243" s="10" t="s">
        <v>124</v>
      </c>
      <c r="D243" s="97" t="str">
        <f>IFERROR(VLOOKUP(A243,'Sheet1 (2)'!$A$2:$K$341, 3, 0),"Not on BI")</f>
        <v>2024-02-21</v>
      </c>
      <c r="E243" s="10" t="b" cm="1">
        <f t="array" ref="E243">IF(SUMPRODUCT((Data!$A$2:$A$1420="Electric")*(Data!$C$2:$C$1420=$A243)*(Data!$E$2:$E$1420&lt;&gt;""))&gt;0, TRUE, FALSE)</f>
        <v>1</v>
      </c>
      <c r="F243" s="10" t="b" cm="1">
        <f t="array" ref="F243">IF(SUMPRODUCT((Data!$A$2:$A$1420="Water &amp; Sewer")*(Data!$C$2:$C$1420=$A243)*(Data!$E$2:$E$1420&lt;&gt;""))&gt;0, TRUE, FALSE)</f>
        <v>1</v>
      </c>
      <c r="G243" s="10" t="b" cm="1">
        <f t="array" ref="G243">IF(SUMPRODUCT((Data!$A$2:$A$1420="Sanitation")*(Data!$C$2:$C$1420=$A243)*(Data!$E$2:$E$1420&lt;&gt;""))&gt;0, TRUE, FALSE)</f>
        <v>1</v>
      </c>
      <c r="H243" s="10" t="b" cm="1">
        <f t="array" ref="H243">IF(SUMPRODUCT((Data!$A$2:$A$1420="Interface")*(Data!$C$2:$C$1420=$A243)*(Data!$E$2:$E$1420&lt;&gt;"(Blank)"))&gt;0, TRUE, FALSE)</f>
        <v>1</v>
      </c>
      <c r="I243" s="10" t="str">
        <f t="shared" si="12"/>
        <v>Ready</v>
      </c>
      <c r="J243" s="98" t="str">
        <f t="shared" si="14"/>
        <v/>
      </c>
      <c r="K243" s="95" t="str">
        <f>IFERROR(VLOOKUP(A243,'Sheet1 (2)'!$A$2:$I$1048576, 9,0),"Not on BI")</f>
        <v>C00268</v>
      </c>
    </row>
    <row r="244" spans="1:11" ht="14.25" hidden="1" x14ac:dyDescent="0.2">
      <c r="A244" s="100" t="s">
        <v>265</v>
      </c>
      <c r="B244" s="10" t="str">
        <f>IFERROR(VLOOKUP(A244,'Sheet1 (2)'!$A$2:$K$3412,2,0),"Not on BI")</f>
        <v>Not on BI</v>
      </c>
      <c r="C244" s="10" t="s">
        <v>124</v>
      </c>
      <c r="D244" s="97" t="str">
        <f>IFERROR(VLOOKUP(A244,'Sheet1 (2)'!$A$2:$K$341, 3, 0),"Not on BI")</f>
        <v>Not on BI</v>
      </c>
      <c r="E244" s="10" t="b" cm="1">
        <f t="array" ref="E244">IF(SUMPRODUCT((Data!$A$2:$A$1420="Electric")*(Data!$C$2:$C$1420=$A244)*(Data!$E$2:$E$1420&lt;&gt;""))&gt;0, TRUE, FALSE)</f>
        <v>0</v>
      </c>
      <c r="F244" s="10" t="b" cm="1">
        <f t="array" ref="F244">IF(SUMPRODUCT((Data!$A$2:$A$1420="Water &amp; Sewer")*(Data!$C$2:$C$1420=$A244)*(Data!$E$2:$E$1420&lt;&gt;""))&gt;0, TRUE, FALSE)</f>
        <v>0</v>
      </c>
      <c r="G244" s="10" t="b" cm="1">
        <f t="array" ref="G244">IF(SUMPRODUCT((Data!$A$2:$A$1420="Sanitation")*(Data!$C$2:$C$1420=$A244)*(Data!$E$2:$E$1420&lt;&gt;""))&gt;0, TRUE, FALSE)</f>
        <v>0</v>
      </c>
      <c r="H244" s="10" t="b" cm="1">
        <f t="array" ref="H244">IF(SUMPRODUCT((Data!$A$2:$A$1420="Interface")*(Data!$C$2:$C$1420=$A244)*(Data!$E$2:$E$1420&lt;&gt;"(Blank)"))&gt;0, TRUE, FALSE)</f>
        <v>0</v>
      </c>
      <c r="I244" s="10" t="str">
        <f t="shared" si="12"/>
        <v>Missing</v>
      </c>
      <c r="J244" s="98" t="str">
        <f t="shared" si="14"/>
        <v>Everything</v>
      </c>
      <c r="K244" s="95" t="str">
        <f>IFERROR(VLOOKUP(A244,'Sheet1 (2)'!$A$2:$I$1048576, 9,0),"Not on BI")</f>
        <v>Not on BI</v>
      </c>
    </row>
    <row r="245" spans="1:11" ht="14.25" hidden="1" x14ac:dyDescent="0.2">
      <c r="A245" s="100" t="s">
        <v>266</v>
      </c>
      <c r="B245" s="10" t="str">
        <f>IFERROR(VLOOKUP(A245,'Sheet1 (2)'!$A$2:$K$3412,2,0),"Not on BI")</f>
        <v>Not on BI</v>
      </c>
      <c r="C245" s="10" t="s">
        <v>124</v>
      </c>
      <c r="D245" s="97" t="str">
        <f>IFERROR(VLOOKUP(A245,'Sheet1 (2)'!$A$2:$K$341, 3, 0),"Not on BI")</f>
        <v>Not on BI</v>
      </c>
      <c r="E245" s="10" t="b" cm="1">
        <f t="array" ref="E245">IF(SUMPRODUCT((Data!$A$2:$A$1420="Electric")*(Data!$C$2:$C$1420=$A245)*(Data!$E$2:$E$1420&lt;&gt;""))&gt;0, TRUE, FALSE)</f>
        <v>0</v>
      </c>
      <c r="F245" s="10" t="b" cm="1">
        <f t="array" ref="F245">IF(SUMPRODUCT((Data!$A$2:$A$1420="Water &amp; Sewer")*(Data!$C$2:$C$1420=$A245)*(Data!$E$2:$E$1420&lt;&gt;""))&gt;0, TRUE, FALSE)</f>
        <v>0</v>
      </c>
      <c r="G245" s="10" t="b" cm="1">
        <f t="array" ref="G245">IF(SUMPRODUCT((Data!$A$2:$A$1420="Sanitation")*(Data!$C$2:$C$1420=$A245)*(Data!$E$2:$E$1420&lt;&gt;""))&gt;0, TRUE, FALSE)</f>
        <v>0</v>
      </c>
      <c r="H245" s="10" t="b" cm="1">
        <f t="array" ref="H245">IF(SUMPRODUCT((Data!$A$2:$A$1420="Interface")*(Data!$C$2:$C$1420=$A245)*(Data!$E$2:$E$1420&lt;&gt;"(Blank)"))&gt;0, TRUE, FALSE)</f>
        <v>0</v>
      </c>
      <c r="I245" s="10" t="str">
        <f t="shared" si="12"/>
        <v>Missing</v>
      </c>
      <c r="J245" s="98" t="str">
        <f t="shared" si="14"/>
        <v>Everything</v>
      </c>
      <c r="K245" s="95" t="str">
        <f>IFERROR(VLOOKUP(A245,'Sheet1 (2)'!$A$2:$I$1048576, 9,0),"Not on BI")</f>
        <v>Not on BI</v>
      </c>
    </row>
    <row r="246" spans="1:11" ht="14.25" x14ac:dyDescent="0.2">
      <c r="A246" s="100" t="s">
        <v>267</v>
      </c>
      <c r="B246" s="10" t="str">
        <f>IFERROR(VLOOKUP(A246,'Sheet1 (2)'!$A$2:$K$3412,2,0),"Not on BI")</f>
        <v>Yes</v>
      </c>
      <c r="C246" s="10" t="s">
        <v>124</v>
      </c>
      <c r="D246" s="97" t="str">
        <f>IFERROR(VLOOKUP(A246,'Sheet1 (2)'!$A$2:$K$341, 3, 0),"Not on BI")</f>
        <v>2024-05-08</v>
      </c>
      <c r="E246" s="10" t="b" cm="1">
        <f t="array" ref="E246">IF(SUMPRODUCT((Data!$A$2:$A$1420="Electric")*(Data!$C$2:$C$1420=$A246)*(Data!$E$2:$E$1420&lt;&gt;""))&gt;0, TRUE, FALSE)</f>
        <v>0</v>
      </c>
      <c r="F246" s="10" t="b" cm="1">
        <f t="array" ref="F246">IF(SUMPRODUCT((Data!$A$2:$A$1420="Water &amp; Sewer")*(Data!$C$2:$C$1420=$A246)*(Data!$E$2:$E$1420&lt;&gt;""))&gt;0, TRUE, FALSE)</f>
        <v>1</v>
      </c>
      <c r="G246" s="10" t="b" cm="1">
        <f t="array" ref="G246">IF(SUMPRODUCT((Data!$A$2:$A$1420="Sanitation")*(Data!$C$2:$C$1420=$A246)*(Data!$E$2:$E$1420&lt;&gt;""))&gt;0, TRUE, FALSE)</f>
        <v>1</v>
      </c>
      <c r="H246" s="10" t="b" cm="1">
        <f t="array" ref="H246">IF(SUMPRODUCT((Data!$A$2:$A$1420="Interface")*(Data!$C$2:$C$1420=$A246)*(Data!$E$2:$E$1420&lt;&gt;"(Blank)"))&gt;0, TRUE, FALSE)</f>
        <v>1</v>
      </c>
      <c r="I246" s="10" t="str">
        <f t="shared" si="12"/>
        <v>Missing</v>
      </c>
      <c r="J246" s="98" t="str">
        <f t="shared" si="14"/>
        <v xml:space="preserve">Electric </v>
      </c>
      <c r="K246" s="95" t="str">
        <f>IFERROR(VLOOKUP(A246,'Sheet1 (2)'!$A$2:$I$1048576, 9,0),"Not on BI")</f>
        <v>C00487</v>
      </c>
    </row>
    <row r="247" spans="1:11" ht="14.25" hidden="1" x14ac:dyDescent="0.2">
      <c r="A247" s="100" t="s">
        <v>268</v>
      </c>
      <c r="B247" s="10" t="str">
        <f>IFERROR(VLOOKUP(A247,'Sheet1 (2)'!$A$2:$K$3412,2,0),"Not on BI")</f>
        <v>No</v>
      </c>
      <c r="C247" s="10" t="s">
        <v>124</v>
      </c>
      <c r="D247" s="97" t="str">
        <f>IFERROR(VLOOKUP(A247,'Sheet1 (2)'!$A$2:$K$341, 3, 0),"Not on BI")</f>
        <v/>
      </c>
      <c r="E247" s="10" t="b" cm="1">
        <f t="array" ref="E247">IF(SUMPRODUCT((Data!$A$2:$A$1420="Electric")*(Data!$C$2:$C$1420=$A247)*(Data!$E$2:$E$1420&lt;&gt;""))&gt;0, TRUE, FALSE)</f>
        <v>0</v>
      </c>
      <c r="F247" s="10" t="b" cm="1">
        <f t="array" ref="F247">IF(SUMPRODUCT((Data!$A$2:$A$1420="Water &amp; Sewer")*(Data!$C$2:$C$1420=$A247)*(Data!$E$2:$E$1420&lt;&gt;""))&gt;0, TRUE, FALSE)</f>
        <v>0</v>
      </c>
      <c r="G247" s="10" t="b" cm="1">
        <f t="array" ref="G247">IF(SUMPRODUCT((Data!$A$2:$A$1420="Sanitation")*(Data!$C$2:$C$1420=$A247)*(Data!$E$2:$E$1420&lt;&gt;""))&gt;0, TRUE, FALSE)</f>
        <v>0</v>
      </c>
      <c r="H247" s="10" t="b" cm="1">
        <f t="array" ref="H247">IF(SUMPRODUCT((Data!$A$2:$A$1420="Interface")*(Data!$C$2:$C$1420=$A247)*(Data!$E$2:$E$1420&lt;&gt;"(Blank)"))&gt;0, TRUE, FALSE)</f>
        <v>1</v>
      </c>
      <c r="I247" s="10" t="str">
        <f t="shared" si="12"/>
        <v>Missing</v>
      </c>
      <c r="J247" s="98" t="str">
        <f t="shared" si="14"/>
        <v xml:space="preserve">Electric Water &amp; Sewer Sanitation </v>
      </c>
      <c r="K247" s="95" t="str">
        <f>IFERROR(VLOOKUP(A247,'Sheet1 (2)'!$A$2:$I$1048576, 9,0),"Not on BI")</f>
        <v>C00274</v>
      </c>
    </row>
    <row r="248" spans="1:11" ht="14.25" x14ac:dyDescent="0.2">
      <c r="A248" s="99" t="s">
        <v>269</v>
      </c>
      <c r="B248" s="10" t="str">
        <f>IFERROR(VLOOKUP(A248,'Sheet1 (2)'!$A$2:$K$3412,2,0),"Not on BI")</f>
        <v>Yes</v>
      </c>
      <c r="C248" s="10" t="s">
        <v>124</v>
      </c>
      <c r="D248" s="97" t="str">
        <f>IFERROR(VLOOKUP(A248,'Sheet1 (2)'!$A$2:$K$341, 3, 0),"Not on BI")</f>
        <v>2024-01-16</v>
      </c>
      <c r="E248" s="10" t="b" cm="1">
        <f t="array" ref="E248">IF(SUMPRODUCT((Data!$A$2:$A$1420="Electric")*(Data!$C$2:$C$1420=$A248)*(Data!$E$2:$E$1420&lt;&gt;""))&gt;0, TRUE, FALSE)</f>
        <v>0</v>
      </c>
      <c r="F248" s="10" t="b" cm="1">
        <f t="array" ref="F248">IF(SUMPRODUCT((Data!$A$2:$A$1420="Water &amp; Sewer")*(Data!$C$2:$C$1420=$A248)*(Data!$E$2:$E$1420&lt;&gt;""))&gt;0, TRUE, FALSE)</f>
        <v>1</v>
      </c>
      <c r="G248" s="10" t="b" cm="1">
        <f t="array" ref="G248">IF(SUMPRODUCT((Data!$A$2:$A$1420="Sanitation")*(Data!$C$2:$C$1420=$A248)*(Data!$E$2:$E$1420&lt;&gt;""))&gt;0, TRUE, FALSE)</f>
        <v>1</v>
      </c>
      <c r="H248" s="10" t="b" cm="1">
        <f t="array" ref="H248">IF(SUMPRODUCT((Data!$A$2:$A$1420="Interface")*(Data!$C$2:$C$1420=$A248)*(Data!$E$2:$E$1420&lt;&gt;"(Blank)"))&gt;0, TRUE, FALSE)</f>
        <v>1</v>
      </c>
      <c r="I248" s="10" t="str">
        <f t="shared" si="12"/>
        <v>Missing</v>
      </c>
      <c r="J248" s="98" t="str">
        <f t="shared" si="14"/>
        <v xml:space="preserve">Electric </v>
      </c>
      <c r="K248" s="95" t="str">
        <f>IFERROR(VLOOKUP(A248,'Sheet1 (2)'!$A$2:$I$1048576, 9,0),"Not on BI")</f>
        <v>C00309</v>
      </c>
    </row>
    <row r="249" spans="1:11" ht="14.25" hidden="1" x14ac:dyDescent="0.2">
      <c r="A249" s="99" t="s">
        <v>270</v>
      </c>
      <c r="B249" s="10" t="str">
        <f>IFERROR(VLOOKUP(A249,'Sheet1 (2)'!$A$2:$K$3412,2,0),"Not on BI")</f>
        <v>Yes</v>
      </c>
      <c r="C249" s="10" t="s">
        <v>124</v>
      </c>
      <c r="D249" s="97" t="str">
        <f>IFERROR(VLOOKUP(A249,'Sheet1 (2)'!$A$2:$K$341, 3, 0),"Not on BI")</f>
        <v>2023-12-06</v>
      </c>
      <c r="E249" s="10" t="b" cm="1">
        <f t="array" ref="E249">IF(SUMPRODUCT((Data!$A$2:$A$1420="Electric")*(Data!$C$2:$C$1420=$A249)*(Data!$E$2:$E$1420&lt;&gt;""))&gt;0, TRUE, FALSE)</f>
        <v>1</v>
      </c>
      <c r="F249" s="10" t="b" cm="1">
        <f t="array" ref="F249">IF(SUMPRODUCT((Data!$A$2:$A$1420="Water &amp; Sewer")*(Data!$C$2:$C$1420=$A249)*(Data!$E$2:$E$1420&lt;&gt;""))&gt;0, TRUE, FALSE)</f>
        <v>1</v>
      </c>
      <c r="G249" s="10" t="b" cm="1">
        <f t="array" ref="G249">IF(SUMPRODUCT((Data!$A$2:$A$1420="Sanitation")*(Data!$C$2:$C$1420=$A249)*(Data!$E$2:$E$1420&lt;&gt;""))&gt;0, TRUE, FALSE)</f>
        <v>1</v>
      </c>
      <c r="H249" s="10" t="b" cm="1">
        <f t="array" ref="H249">IF(SUMPRODUCT((Data!$A$2:$A$1420="Interface")*(Data!$C$2:$C$1420=$A249)*(Data!$E$2:$E$1420&lt;&gt;"(Blank)"))&gt;0, TRUE, FALSE)</f>
        <v>1</v>
      </c>
      <c r="I249" s="10" t="str">
        <f t="shared" si="12"/>
        <v>Ready</v>
      </c>
      <c r="J249" s="98" t="str">
        <f t="shared" si="14"/>
        <v/>
      </c>
      <c r="K249" s="95" t="str">
        <f>IFERROR(VLOOKUP(A249,'Sheet1 (2)'!$A$2:$I$1048576, 9,0),"Not on BI")</f>
        <v>C00257</v>
      </c>
    </row>
    <row r="250" spans="1:11" ht="14.25" x14ac:dyDescent="0.2">
      <c r="A250" s="99" t="s">
        <v>271</v>
      </c>
      <c r="B250" s="10" t="str">
        <f>IFERROR(VLOOKUP(A250,'Sheet1 (2)'!$A$2:$K$3412,2,0),"Not on BI")</f>
        <v>Yes</v>
      </c>
      <c r="C250" s="10" t="s">
        <v>124</v>
      </c>
      <c r="D250" s="97" t="str">
        <f>IFERROR(VLOOKUP(A250,'Sheet1 (2)'!$A$2:$K$341, 3, 0),"Not on BI")</f>
        <v>2024-03-13</v>
      </c>
      <c r="E250" s="10" t="b" cm="1">
        <f t="array" ref="E250">IF(SUMPRODUCT((Data!$A$2:$A$1420="Electric")*(Data!$C$2:$C$1420=$A250)*(Data!$E$2:$E$1420&lt;&gt;""))&gt;0, TRUE, FALSE)</f>
        <v>1</v>
      </c>
      <c r="F250" s="10" t="b" cm="1">
        <f t="array" ref="F250">IF(SUMPRODUCT((Data!$A$2:$A$1420="Water &amp; Sewer")*(Data!$C$2:$C$1420=$A250)*(Data!$E$2:$E$1420&lt;&gt;""))&gt;0, TRUE, FALSE)</f>
        <v>0</v>
      </c>
      <c r="G250" s="10" t="b" cm="1">
        <f t="array" ref="G250">IF(SUMPRODUCT((Data!$A$2:$A$1420="Sanitation")*(Data!$C$2:$C$1420=$A250)*(Data!$E$2:$E$1420&lt;&gt;""))&gt;0, TRUE, FALSE)</f>
        <v>0</v>
      </c>
      <c r="H250" s="10" t="b" cm="1">
        <f t="array" ref="H250">IF(SUMPRODUCT((Data!$A$2:$A$1420="Interface")*(Data!$C$2:$C$1420=$A250)*(Data!$E$2:$E$1420&lt;&gt;"(Blank)"))&gt;0, TRUE, FALSE)</f>
        <v>1</v>
      </c>
      <c r="I250" s="10" t="str">
        <f t="shared" si="12"/>
        <v>Missing</v>
      </c>
      <c r="J250" s="98" t="str">
        <f t="shared" si="14"/>
        <v xml:space="preserve">Water &amp; Sewer Sanitation </v>
      </c>
      <c r="K250" s="95" t="str">
        <f>IFERROR(VLOOKUP(A250,'Sheet1 (2)'!$A$2:$I$1048576, 9,0),"Not on BI")</f>
        <v>C00482</v>
      </c>
    </row>
    <row r="251" spans="1:11" ht="14.25" hidden="1" x14ac:dyDescent="0.2">
      <c r="A251" s="99" t="s">
        <v>272</v>
      </c>
      <c r="B251" s="10" t="str">
        <f>IFERROR(VLOOKUP(A251,'Sheet1 (2)'!$A$2:$K$3412,2,0),"Not on BI")</f>
        <v>Yes</v>
      </c>
      <c r="C251" s="10" t="s">
        <v>124</v>
      </c>
      <c r="D251" s="97" t="str">
        <f>IFERROR(VLOOKUP(A251,'Sheet1 (2)'!$A$2:$K$341, 3, 0),"Not on BI")</f>
        <v>2023-12-19</v>
      </c>
      <c r="E251" s="10" t="b" cm="1">
        <f t="array" ref="E251">IF(SUMPRODUCT((Data!$A$2:$A$1420="Electric")*(Data!$C$2:$C$1420=$A251)*(Data!$E$2:$E$1420&lt;&gt;""))&gt;0, TRUE, FALSE)</f>
        <v>1</v>
      </c>
      <c r="F251" s="10" t="b" cm="1">
        <f t="array" ref="F251">IF(SUMPRODUCT((Data!$A$2:$A$1420="Water &amp; Sewer")*(Data!$C$2:$C$1420=$A251)*(Data!$E$2:$E$1420&lt;&gt;""))&gt;0, TRUE, FALSE)</f>
        <v>1</v>
      </c>
      <c r="G251" s="10" t="b" cm="1">
        <f t="array" ref="G251">IF(SUMPRODUCT((Data!$A$2:$A$1420="Sanitation")*(Data!$C$2:$C$1420=$A251)*(Data!$E$2:$E$1420&lt;&gt;""))&gt;0, TRUE, FALSE)</f>
        <v>1</v>
      </c>
      <c r="H251" s="10" t="b" cm="1">
        <f t="array" ref="H251">IF(SUMPRODUCT((Data!$A$2:$A$1420="Interface")*(Data!$C$2:$C$1420=$A251)*(Data!$E$2:$E$1420&lt;&gt;"(Blank)"))&gt;0, TRUE, FALSE)</f>
        <v>1</v>
      </c>
      <c r="I251" s="10" t="str">
        <f t="shared" si="12"/>
        <v>Ready</v>
      </c>
      <c r="J251" s="98" t="str">
        <f t="shared" si="14"/>
        <v/>
      </c>
      <c r="K251" s="95" t="str">
        <f>IFERROR(VLOOKUP(A251,'Sheet1 (2)'!$A$2:$I$1048576, 9,0),"Not on BI")</f>
        <v>C00359</v>
      </c>
    </row>
    <row r="252" spans="1:11" ht="14.25" hidden="1" x14ac:dyDescent="0.2">
      <c r="A252" s="100" t="s">
        <v>273</v>
      </c>
      <c r="B252" s="10" t="str">
        <f>IFERROR(VLOOKUP(A252,'Sheet1 (2)'!$A$2:$K$3412,2,0),"Not on BI")</f>
        <v>Yes</v>
      </c>
      <c r="C252" s="10" t="s">
        <v>124</v>
      </c>
      <c r="D252" s="97" t="str">
        <f>IFERROR(VLOOKUP(A252,'Sheet1 (2)'!$A$2:$K$341, 3, 0),"Not on BI")</f>
        <v>2023-11-15</v>
      </c>
      <c r="E252" s="10" t="b" cm="1">
        <f t="array" ref="E252">IF(SUMPRODUCT((Data!$A$2:$A$1420="Electric")*(Data!$C$2:$C$1420=$A252)*(Data!$E$2:$E$1420&lt;&gt;""))&gt;0, TRUE, FALSE)</f>
        <v>1</v>
      </c>
      <c r="F252" s="10" t="b" cm="1">
        <f t="array" ref="F252">IF(SUMPRODUCT((Data!$A$2:$A$1420="Water &amp; Sewer")*(Data!$C$2:$C$1420=$A252)*(Data!$E$2:$E$1420&lt;&gt;""))&gt;0, TRUE, FALSE)</f>
        <v>1</v>
      </c>
      <c r="G252" s="10" t="b" cm="1">
        <f t="array" ref="G252">IF(SUMPRODUCT((Data!$A$2:$A$1420="Sanitation")*(Data!$C$2:$C$1420=$A252)*(Data!$E$2:$E$1420&lt;&gt;""))&gt;0, TRUE, FALSE)</f>
        <v>1</v>
      </c>
      <c r="H252" s="10" t="b" cm="1">
        <f t="array" ref="H252">IF(SUMPRODUCT((Data!$A$2:$A$1420="Interface")*(Data!$C$2:$C$1420=$A252)*(Data!$E$2:$E$1420&lt;&gt;"(Blank)"))&gt;0, TRUE, FALSE)</f>
        <v>1</v>
      </c>
      <c r="I252" s="10" t="str">
        <f t="shared" si="12"/>
        <v>Ready</v>
      </c>
      <c r="J252" s="98" t="str">
        <f t="shared" si="14"/>
        <v/>
      </c>
      <c r="K252" s="95" t="str">
        <f>IFERROR(VLOOKUP(A252,'Sheet1 (2)'!$A$2:$I$1048576, 9,0),"Not on BI")</f>
        <v>C00296</v>
      </c>
    </row>
    <row r="253" spans="1:11" ht="14.25" hidden="1" x14ac:dyDescent="0.2">
      <c r="A253" s="99" t="s">
        <v>274</v>
      </c>
      <c r="B253" s="10" t="str">
        <f>IFERROR(VLOOKUP(A253,'Sheet1 (2)'!$A$2:$K$3412,2,0),"Not on BI")</f>
        <v>Yes</v>
      </c>
      <c r="C253" s="10" t="s">
        <v>23</v>
      </c>
      <c r="D253" s="97" t="str">
        <f>IFERROR(VLOOKUP(A253,'Sheet1 (2)'!$A$2:$K$341, 3, 0),"Not on BI")</f>
        <v>2023-10-25</v>
      </c>
      <c r="E253" s="10" t="b" cm="1">
        <f t="array" ref="E253">IF(SUMPRODUCT((Data!$A$2:$A$1420="Electric")*(Data!$C$2:$C$1420=$A253)*(Data!$E$2:$E$1420&lt;&gt;""))&gt;0, TRUE, FALSE)</f>
        <v>1</v>
      </c>
      <c r="F253" s="10" t="b" cm="1">
        <f t="array" ref="F253">IF(SUMPRODUCT((Data!$A$2:$A$1420="Water &amp; Sewer")*(Data!$C$2:$C$1420=$A253)*(Data!$E$2:$E$1420&lt;&gt;""))&gt;0, TRUE, FALSE)</f>
        <v>1</v>
      </c>
      <c r="G253" s="10" t="b" cm="1">
        <f t="array" ref="G253">IF(SUMPRODUCT((Data!$A$2:$A$1420="Sanitation")*(Data!$C$2:$C$1420=$A253)*(Data!$E$2:$E$1420&lt;&gt;""))&gt;0, TRUE, FALSE)</f>
        <v>1</v>
      </c>
      <c r="H253" s="10" t="b" cm="1">
        <f t="array" ref="H253">IF(SUMPRODUCT((Data!$A$2:$A$1420="Interface")*(Data!$C$2:$C$1420=$A253)*(Data!$E$2:$E$1420&lt;&gt;"(Blank)"))&gt;0, TRUE, FALSE)</f>
        <v>1</v>
      </c>
      <c r="I253" s="10" t="str">
        <f t="shared" si="12"/>
        <v>Ready</v>
      </c>
      <c r="J253" s="98" t="str">
        <f t="shared" si="14"/>
        <v/>
      </c>
      <c r="K253" s="95" t="str">
        <f>IFERROR(VLOOKUP(A253,'Sheet1 (2)'!$A$2:$I$1048576, 9,0),"Not on BI")</f>
        <v>C00464</v>
      </c>
    </row>
    <row r="254" spans="1:11" ht="14.25" hidden="1" x14ac:dyDescent="0.2">
      <c r="A254" s="99" t="s">
        <v>275</v>
      </c>
      <c r="B254" s="10" t="str">
        <f>IFERROR(VLOOKUP(A254,'Sheet1 (2)'!$A$2:$K$3412,2,0),"Not on BI")</f>
        <v>Yes</v>
      </c>
      <c r="C254" s="10" t="s">
        <v>124</v>
      </c>
      <c r="D254" s="97" t="str">
        <f>IFERROR(VLOOKUP(A254,'Sheet1 (2)'!$A$2:$K$341, 3, 0),"Not on BI")</f>
        <v>2024-03-06</v>
      </c>
      <c r="E254" s="10" t="b" cm="1">
        <f t="array" ref="E254">IF(SUMPRODUCT((Data!$A$2:$A$1420="Electric")*(Data!$C$2:$C$1420=$A254)*(Data!$E$2:$E$1420&lt;&gt;""))&gt;0, TRUE, FALSE)</f>
        <v>1</v>
      </c>
      <c r="F254" s="10" t="b" cm="1">
        <f t="array" ref="F254">IF(SUMPRODUCT((Data!$A$2:$A$1420="Water &amp; Sewer")*(Data!$C$2:$C$1420=$A254)*(Data!$E$2:$E$1420&lt;&gt;""))&gt;0, TRUE, FALSE)</f>
        <v>1</v>
      </c>
      <c r="G254" s="10" t="b" cm="1">
        <f t="array" ref="G254">IF(SUMPRODUCT((Data!$A$2:$A$1420="Sanitation")*(Data!$C$2:$C$1420=$A254)*(Data!$E$2:$E$1420&lt;&gt;""))&gt;0, TRUE, FALSE)</f>
        <v>1</v>
      </c>
      <c r="H254" s="10" t="b" cm="1">
        <f t="array" ref="H254">IF(SUMPRODUCT((Data!$A$2:$A$1420="Interface")*(Data!$C$2:$C$1420=$A254)*(Data!$E$2:$E$1420&lt;&gt;"(Blank)"))&gt;0, TRUE, FALSE)</f>
        <v>1</v>
      </c>
      <c r="I254" s="10" t="str">
        <f t="shared" si="12"/>
        <v>Ready</v>
      </c>
      <c r="J254" s="98" t="str">
        <f t="shared" si="14"/>
        <v/>
      </c>
      <c r="K254" s="95" t="str">
        <f>IFERROR(VLOOKUP(A254,'Sheet1 (2)'!$A$2:$I$1048576, 9,0),"Not on BI")</f>
        <v>C00526</v>
      </c>
    </row>
    <row r="255" spans="1:11" ht="14.25" x14ac:dyDescent="0.2">
      <c r="A255" s="100" t="s">
        <v>276</v>
      </c>
      <c r="B255" s="10" t="str">
        <f>IFERROR(VLOOKUP(A255,'Sheet1 (2)'!$A$2:$K$3412,2,0),"Not on BI")</f>
        <v>Yes</v>
      </c>
      <c r="C255" s="10" t="s">
        <v>124</v>
      </c>
      <c r="D255" s="97" t="str">
        <f>IFERROR(VLOOKUP(A255,'Sheet1 (2)'!$A$2:$K$341, 3, 0),"Not on BI")</f>
        <v>2023-12-19</v>
      </c>
      <c r="E255" s="10" t="b" cm="1">
        <f t="array" ref="E255">IF(SUMPRODUCT((Data!$A$2:$A$1420="Electric")*(Data!$C$2:$C$1420=$A255)*(Data!$E$2:$E$1420&lt;&gt;""))&gt;0, TRUE, FALSE)</f>
        <v>1</v>
      </c>
      <c r="F255" s="10" t="b" cm="1">
        <f t="array" ref="F255">IF(SUMPRODUCT((Data!$A$2:$A$1420="Water &amp; Sewer")*(Data!$C$2:$C$1420=$A255)*(Data!$E$2:$E$1420&lt;&gt;""))&gt;0, TRUE, FALSE)</f>
        <v>1</v>
      </c>
      <c r="G255" s="10" t="b" cm="1">
        <f t="array" ref="G255">IF(SUMPRODUCT((Data!$A$2:$A$1420="Sanitation")*(Data!$C$2:$C$1420=$A255)*(Data!$E$2:$E$1420&lt;&gt;""))&gt;0, TRUE, FALSE)</f>
        <v>0</v>
      </c>
      <c r="H255" s="10" t="b" cm="1">
        <f t="array" ref="H255">IF(SUMPRODUCT((Data!$A$2:$A$1420="Interface")*(Data!$C$2:$C$1420=$A255)*(Data!$E$2:$E$1420&lt;&gt;"(Blank)"))&gt;0, TRUE, FALSE)</f>
        <v>1</v>
      </c>
      <c r="I255" s="10" t="str">
        <f t="shared" si="12"/>
        <v>Missing</v>
      </c>
      <c r="J255" s="98" t="str">
        <f t="shared" si="14"/>
        <v xml:space="preserve">Sanitation </v>
      </c>
      <c r="K255" s="95" t="str">
        <f>IFERROR(VLOOKUP(A255,'Sheet1 (2)'!$A$2:$I$1048576, 9,0),"Not on BI")</f>
        <v>C00552</v>
      </c>
    </row>
    <row r="256" spans="1:11" ht="14.25" x14ac:dyDescent="0.2">
      <c r="A256" s="100" t="s">
        <v>277</v>
      </c>
      <c r="B256" s="10" t="str">
        <f>IFERROR(VLOOKUP(A256,'Sheet1 (2)'!$A$2:$K$3412,2,0),"Not on BI")</f>
        <v>Yes</v>
      </c>
      <c r="C256" s="10" t="s">
        <v>124</v>
      </c>
      <c r="D256" s="97" t="str">
        <f>IFERROR(VLOOKUP(A256,'Sheet1 (2)'!$A$2:$K$341, 3, 0),"Not on BI")</f>
        <v>2024-03-27</v>
      </c>
      <c r="E256" s="10" t="b" cm="1">
        <f t="array" ref="E256">IF(SUMPRODUCT((Data!$A$2:$A$1420="Electric")*(Data!$C$2:$C$1420=$A256)*(Data!$E$2:$E$1420&lt;&gt;""))&gt;0, TRUE, FALSE)</f>
        <v>0</v>
      </c>
      <c r="F256" s="10" t="b" cm="1">
        <f t="array" ref="F256">IF(SUMPRODUCT((Data!$A$2:$A$1420="Water &amp; Sewer")*(Data!$C$2:$C$1420=$A256)*(Data!$E$2:$E$1420&lt;&gt;""))&gt;0, TRUE, FALSE)</f>
        <v>0</v>
      </c>
      <c r="G256" s="10" t="b" cm="1">
        <f t="array" ref="G256">IF(SUMPRODUCT((Data!$A$2:$A$1420="Sanitation")*(Data!$C$2:$C$1420=$A256)*(Data!$E$2:$E$1420&lt;&gt;""))&gt;0, TRUE, FALSE)</f>
        <v>1</v>
      </c>
      <c r="H256" s="10" t="b" cm="1">
        <f t="array" ref="H256">IF(SUMPRODUCT((Data!$A$2:$A$1420="Interface")*(Data!$C$2:$C$1420=$A256)*(Data!$E$2:$E$1420&lt;&gt;"(Blank)"))&gt;0, TRUE, FALSE)</f>
        <v>1</v>
      </c>
      <c r="I256" s="10" t="str">
        <f t="shared" si="12"/>
        <v>Missing</v>
      </c>
      <c r="J256" s="98" t="str">
        <f t="shared" si="14"/>
        <v xml:space="preserve">Electric Water &amp; Sewer </v>
      </c>
      <c r="K256" s="95" t="str">
        <f>IFERROR(VLOOKUP(A256,'Sheet1 (2)'!$A$2:$I$1048576, 9,0),"Not on BI")</f>
        <v>C00367</v>
      </c>
    </row>
    <row r="257" spans="1:11" ht="14.25" x14ac:dyDescent="0.2">
      <c r="A257" s="99" t="s">
        <v>278</v>
      </c>
      <c r="B257" s="10" t="str">
        <f>IFERROR(VLOOKUP(A257,'Sheet1 (2)'!$A$2:$K$3412,2,0),"Not on BI")</f>
        <v>Yes</v>
      </c>
      <c r="C257" s="10" t="s">
        <v>124</v>
      </c>
      <c r="D257" s="97" t="str">
        <f>IFERROR(VLOOKUP(A257,'Sheet1 (2)'!$A$2:$K$341, 3, 0),"Not on BI")</f>
        <v>2024-04-24</v>
      </c>
      <c r="E257" s="10" t="b" cm="1">
        <f t="array" ref="E257">IF(SUMPRODUCT((Data!$A$2:$A$1420="Electric")*(Data!$C$2:$C$1420=$A257)*(Data!$E$2:$E$1420&lt;&gt;""))&gt;0, TRUE, FALSE)</f>
        <v>1</v>
      </c>
      <c r="F257" s="10" t="b" cm="1">
        <f t="array" ref="F257">IF(SUMPRODUCT((Data!$A$2:$A$1420="Water &amp; Sewer")*(Data!$C$2:$C$1420=$A257)*(Data!$E$2:$E$1420&lt;&gt;""))&gt;0, TRUE, FALSE)</f>
        <v>0</v>
      </c>
      <c r="G257" s="10" t="b" cm="1">
        <f t="array" ref="G257">IF(SUMPRODUCT((Data!$A$2:$A$1420="Sanitation")*(Data!$C$2:$C$1420=$A257)*(Data!$E$2:$E$1420&lt;&gt;""))&gt;0, TRUE, FALSE)</f>
        <v>1</v>
      </c>
      <c r="H257" s="10" t="b" cm="1">
        <f t="array" ref="H257">IF(SUMPRODUCT((Data!$A$2:$A$1420="Interface")*(Data!$C$2:$C$1420=$A257)*(Data!$E$2:$E$1420&lt;&gt;"(Blank)"))&gt;0, TRUE, FALSE)</f>
        <v>1</v>
      </c>
      <c r="I257" s="10" t="str">
        <f t="shared" si="12"/>
        <v>Missing</v>
      </c>
      <c r="J257" s="98" t="str">
        <f t="shared" si="14"/>
        <v xml:space="preserve">Water &amp; Sewer </v>
      </c>
      <c r="K257" s="95" t="str">
        <f>IFERROR(VLOOKUP(A257,'Sheet1 (2)'!$A$2:$I$1048576, 9,0),"Not on BI")</f>
        <v>C00456</v>
      </c>
    </row>
    <row r="258" spans="1:11" ht="14.25" hidden="1" x14ac:dyDescent="0.2">
      <c r="A258" s="100" t="s">
        <v>279</v>
      </c>
      <c r="B258" s="10" t="str">
        <f>IFERROR(VLOOKUP(A258,'Sheet1 (2)'!$A$2:$K$3412,2,0),"Not on BI")</f>
        <v>No</v>
      </c>
      <c r="C258" s="10" t="s">
        <v>124</v>
      </c>
      <c r="D258" s="97" t="str">
        <f>IFERROR(VLOOKUP(A258,'Sheet1 (2)'!$A$2:$K$341, 3, 0),"Not on BI")</f>
        <v/>
      </c>
      <c r="E258" s="10" t="b" cm="1">
        <f t="array" ref="E258">IF(SUMPRODUCT((Data!$A$2:$A$1420="Electric")*(Data!$C$2:$C$1420=$A258)*(Data!$E$2:$E$1420&lt;&gt;""))&gt;0, TRUE, FALSE)</f>
        <v>0</v>
      </c>
      <c r="F258" s="10" t="b" cm="1">
        <f t="array" ref="F258">IF(SUMPRODUCT((Data!$A$2:$A$1420="Water &amp; Sewer")*(Data!$C$2:$C$1420=$A258)*(Data!$E$2:$E$1420&lt;&gt;""))&gt;0, TRUE, FALSE)</f>
        <v>0</v>
      </c>
      <c r="G258" s="10" t="b" cm="1">
        <f t="array" ref="G258">IF(SUMPRODUCT((Data!$A$2:$A$1420="Sanitation")*(Data!$C$2:$C$1420=$A258)*(Data!$E$2:$E$1420&lt;&gt;""))&gt;0, TRUE, FALSE)</f>
        <v>0</v>
      </c>
      <c r="H258" s="10" t="b" cm="1">
        <f t="array" ref="H258">IF(SUMPRODUCT((Data!$A$2:$A$1420="Interface")*(Data!$C$2:$C$1420=$A258)*(Data!$E$2:$E$1420&lt;&gt;"(Blank)"))&gt;0, TRUE, FALSE)</f>
        <v>0</v>
      </c>
      <c r="I258" s="10" t="str">
        <f t="shared" si="12"/>
        <v>Missing</v>
      </c>
      <c r="J258" s="98" t="str">
        <f t="shared" si="14"/>
        <v>Everything</v>
      </c>
      <c r="K258" s="95" t="str">
        <f>IFERROR(VLOOKUP(A258,'Sheet1 (2)'!$A$2:$I$1048576, 9,0),"Not on BI")</f>
        <v>C00207</v>
      </c>
    </row>
    <row r="259" spans="1:11" ht="14.25" hidden="1" x14ac:dyDescent="0.2">
      <c r="A259" s="100" t="s">
        <v>280</v>
      </c>
      <c r="B259" s="10" t="str">
        <f>IFERROR(VLOOKUP(A259,'Sheet1 (2)'!$A$2:$K$3412,2,0),"Not on BI")</f>
        <v>No</v>
      </c>
      <c r="C259" s="10" t="s">
        <v>124</v>
      </c>
      <c r="D259" s="97" t="str">
        <f>IFERROR(VLOOKUP(A259,'Sheet1 (2)'!$A$2:$K$341, 3, 0),"Not on BI")</f>
        <v/>
      </c>
      <c r="E259" s="10" t="b" cm="1">
        <f t="array" ref="E259">IF(SUMPRODUCT((Data!$A$2:$A$1420="Electric")*(Data!$C$2:$C$1420=$A259)*(Data!$E$2:$E$1420&lt;&gt;""))&gt;0, TRUE, FALSE)</f>
        <v>0</v>
      </c>
      <c r="F259" s="10" t="b" cm="1">
        <f t="array" ref="F259">IF(SUMPRODUCT((Data!$A$2:$A$1420="Water &amp; Sewer")*(Data!$C$2:$C$1420=$A259)*(Data!$E$2:$E$1420&lt;&gt;""))&gt;0, TRUE, FALSE)</f>
        <v>1</v>
      </c>
      <c r="G259" s="10" t="b" cm="1">
        <f t="array" ref="G259">IF(SUMPRODUCT((Data!$A$2:$A$1420="Sanitation")*(Data!$C$2:$C$1420=$A259)*(Data!$E$2:$E$1420&lt;&gt;""))&gt;0, TRUE, FALSE)</f>
        <v>1</v>
      </c>
      <c r="H259" s="10" t="b" cm="1">
        <f t="array" ref="H259">IF(SUMPRODUCT((Data!$A$2:$A$1420="Interface")*(Data!$C$2:$C$1420=$A259)*(Data!$E$2:$E$1420&lt;&gt;"(Blank)"))&gt;0, TRUE, FALSE)</f>
        <v>1</v>
      </c>
      <c r="I259" s="10" t="str">
        <f t="shared" si="12"/>
        <v>Missing</v>
      </c>
      <c r="J259" s="98" t="str">
        <f t="shared" si="14"/>
        <v xml:space="preserve">Electric </v>
      </c>
      <c r="K259" s="95" t="str">
        <f>IFERROR(VLOOKUP(A259,'Sheet1 (2)'!$A$2:$I$1048576, 9,0),"Not on BI")</f>
        <v>C00300</v>
      </c>
    </row>
    <row r="260" spans="1:11" ht="14.25" hidden="1" x14ac:dyDescent="0.2">
      <c r="A260" s="99" t="s">
        <v>281</v>
      </c>
      <c r="B260" s="10" t="str">
        <f>IFERROR(VLOOKUP(A260,'Sheet1 (2)'!$A$2:$K$3412,2,0),"Not on BI")</f>
        <v>Yes</v>
      </c>
      <c r="C260" s="10" t="s">
        <v>124</v>
      </c>
      <c r="D260" s="97" t="str">
        <f>IFERROR(VLOOKUP(A260,'Sheet1 (2)'!$A$2:$K$341, 3, 0),"Not on BI")</f>
        <v>2024-01-04</v>
      </c>
      <c r="E260" s="10" t="b" cm="1">
        <f t="array" ref="E260">IF(SUMPRODUCT((Data!$A$2:$A$1420="Electric")*(Data!$C$2:$C$1420=$A260)*(Data!$E$2:$E$1420&lt;&gt;""))&gt;0, TRUE, FALSE)</f>
        <v>1</v>
      </c>
      <c r="F260" s="10" t="b" cm="1">
        <f t="array" ref="F260">IF(SUMPRODUCT((Data!$A$2:$A$1420="Water &amp; Sewer")*(Data!$C$2:$C$1420=$A260)*(Data!$E$2:$E$1420&lt;&gt;""))&gt;0, TRUE, FALSE)</f>
        <v>1</v>
      </c>
      <c r="G260" s="10" t="b" cm="1">
        <f t="array" ref="G260">IF(SUMPRODUCT((Data!$A$2:$A$1420="Sanitation")*(Data!$C$2:$C$1420=$A260)*(Data!$E$2:$E$1420&lt;&gt;""))&gt;0, TRUE, FALSE)</f>
        <v>1</v>
      </c>
      <c r="H260" s="10" t="b" cm="1">
        <f t="array" ref="H260">IF(SUMPRODUCT((Data!$A$2:$A$1420="Interface")*(Data!$C$2:$C$1420=$A260)*(Data!$E$2:$E$1420&lt;&gt;"(Blank)"))&gt;0, TRUE, FALSE)</f>
        <v>1</v>
      </c>
      <c r="I260" s="10" t="str">
        <f t="shared" si="12"/>
        <v>Ready</v>
      </c>
      <c r="J260" s="98" t="str">
        <f t="shared" si="14"/>
        <v/>
      </c>
      <c r="K260" s="95" t="str">
        <f>IFERROR(VLOOKUP(A260,'Sheet1 (2)'!$A$2:$I$1048576, 9,0),"Not on BI")</f>
        <v>C00633</v>
      </c>
    </row>
    <row r="261" spans="1:11" ht="14.25" hidden="1" x14ac:dyDescent="0.2">
      <c r="A261" s="99" t="s">
        <v>282</v>
      </c>
      <c r="B261" s="10" t="str">
        <f>IFERROR(VLOOKUP(A261,'Sheet1 (2)'!$A$2:$K$3412,2,0),"Not on BI")</f>
        <v>No</v>
      </c>
      <c r="C261" s="10" t="s">
        <v>124</v>
      </c>
      <c r="D261" s="97" t="str">
        <f>IFERROR(VLOOKUP(A261,'Sheet1 (2)'!$A$2:$K$341, 3, 0),"Not on BI")</f>
        <v/>
      </c>
      <c r="E261" s="10" t="b" cm="1">
        <f t="array" ref="E261">IF(SUMPRODUCT((Data!$A$2:$A$1420="Electric")*(Data!$C$2:$C$1420=$A261)*(Data!$E$2:$E$1420&lt;&gt;""))&gt;0, TRUE, FALSE)</f>
        <v>0</v>
      </c>
      <c r="F261" s="10" t="b" cm="1">
        <f t="array" ref="F261">IF(SUMPRODUCT((Data!$A$2:$A$1420="Water &amp; Sewer")*(Data!$C$2:$C$1420=$A261)*(Data!$E$2:$E$1420&lt;&gt;""))&gt;0, TRUE, FALSE)</f>
        <v>0</v>
      </c>
      <c r="G261" s="10" t="b" cm="1">
        <f t="array" ref="G261">IF(SUMPRODUCT((Data!$A$2:$A$1420="Sanitation")*(Data!$C$2:$C$1420=$A261)*(Data!$E$2:$E$1420&lt;&gt;""))&gt;0, TRUE, FALSE)</f>
        <v>1</v>
      </c>
      <c r="H261" s="10" t="b" cm="1">
        <f t="array" ref="H261">IF(SUMPRODUCT((Data!$A$2:$A$1420="Interface")*(Data!$C$2:$C$1420=$A261)*(Data!$E$2:$E$1420&lt;&gt;"(Blank)"))&gt;0, TRUE, FALSE)</f>
        <v>0</v>
      </c>
      <c r="I261" s="10" t="str">
        <f t="shared" si="12"/>
        <v>Missing</v>
      </c>
      <c r="J261" s="98" t="str">
        <f t="shared" si="14"/>
        <v>Electric Water &amp; Sewer Interface</v>
      </c>
      <c r="K261" s="95" t="str">
        <f>IFERROR(VLOOKUP(A261,'Sheet1 (2)'!$A$2:$I$1048576, 9,0),"Not on BI")</f>
        <v>C00443</v>
      </c>
    </row>
    <row r="262" spans="1:11" ht="14.25" hidden="1" x14ac:dyDescent="0.2">
      <c r="A262" s="99" t="s">
        <v>283</v>
      </c>
      <c r="B262" s="10" t="str">
        <f>IFERROR(VLOOKUP(A262,'Sheet1 (2)'!$A$2:$K$3412,2,0),"Not on BI")</f>
        <v>No</v>
      </c>
      <c r="C262" s="10" t="s">
        <v>124</v>
      </c>
      <c r="D262" s="97" t="str">
        <f>IFERROR(VLOOKUP(A262,'Sheet1 (2)'!$A$2:$K$341, 3, 0),"Not on BI")</f>
        <v/>
      </c>
      <c r="E262" s="10" t="b" cm="1">
        <f t="array" ref="E262">IF(SUMPRODUCT((Data!$A$2:$A$1420="Electric")*(Data!$C$2:$C$1420=$A262)*(Data!$E$2:$E$1420&lt;&gt;""))&gt;0, TRUE, FALSE)</f>
        <v>1</v>
      </c>
      <c r="F262" s="10" t="b" cm="1">
        <f t="array" ref="F262">IF(SUMPRODUCT((Data!$A$2:$A$1420="Water &amp; Sewer")*(Data!$C$2:$C$1420=$A262)*(Data!$E$2:$E$1420&lt;&gt;""))&gt;0, TRUE, FALSE)</f>
        <v>0</v>
      </c>
      <c r="G262" s="10" t="b" cm="1">
        <f t="array" ref="G262">IF(SUMPRODUCT((Data!$A$2:$A$1420="Sanitation")*(Data!$C$2:$C$1420=$A262)*(Data!$E$2:$E$1420&lt;&gt;""))&gt;0, TRUE, FALSE)</f>
        <v>0</v>
      </c>
      <c r="H262" s="10" t="b" cm="1">
        <f t="array" ref="H262">IF(SUMPRODUCT((Data!$A$2:$A$1420="Interface")*(Data!$C$2:$C$1420=$A262)*(Data!$E$2:$E$1420&lt;&gt;"(Blank)"))&gt;0, TRUE, FALSE)</f>
        <v>0</v>
      </c>
      <c r="I262" s="10" t="str">
        <f t="shared" si="12"/>
        <v>Missing</v>
      </c>
      <c r="J262" s="98" t="str">
        <f t="shared" si="14"/>
        <v>Water &amp; Sewer Sanitation Interface</v>
      </c>
      <c r="K262" s="95" t="str">
        <f>IFERROR(VLOOKUP(A262,'Sheet1 (2)'!$A$2:$I$1048576, 9,0),"Not on BI")</f>
        <v>C00558</v>
      </c>
    </row>
    <row r="263" spans="1:11" ht="14.25" x14ac:dyDescent="0.2">
      <c r="A263" s="99" t="s">
        <v>284</v>
      </c>
      <c r="B263" s="10" t="str">
        <f>IFERROR(VLOOKUP(A263,'Sheet1 (2)'!$A$2:$K$3412,2,0),"Not on BI")</f>
        <v>Yes</v>
      </c>
      <c r="C263" s="10" t="s">
        <v>124</v>
      </c>
      <c r="D263" s="97" t="str">
        <f>IFERROR(VLOOKUP(A263,'Sheet1 (2)'!$A$2:$K$341, 3, 0),"Not on BI")</f>
        <v>2024-02-14</v>
      </c>
      <c r="E263" s="10" t="b" cm="1">
        <f t="array" ref="E263">IF(SUMPRODUCT((Data!$A$2:$A$1420="Electric")*(Data!$C$2:$C$1420=$A263)*(Data!$E$2:$E$1420&lt;&gt;""))&gt;0, TRUE, FALSE)</f>
        <v>1</v>
      </c>
      <c r="F263" s="10" t="b" cm="1">
        <f t="array" ref="F263">IF(SUMPRODUCT((Data!$A$2:$A$1420="Water &amp; Sewer")*(Data!$C$2:$C$1420=$A263)*(Data!$E$2:$E$1420&lt;&gt;""))&gt;0, TRUE, FALSE)</f>
        <v>0</v>
      </c>
      <c r="G263" s="10" t="b" cm="1">
        <f t="array" ref="G263">IF(SUMPRODUCT((Data!$A$2:$A$1420="Sanitation")*(Data!$C$2:$C$1420=$A263)*(Data!$E$2:$E$1420&lt;&gt;""))&gt;0, TRUE, FALSE)</f>
        <v>1</v>
      </c>
      <c r="H263" s="10" t="b" cm="1">
        <f t="array" ref="H263">IF(SUMPRODUCT((Data!$A$2:$A$1420="Interface")*(Data!$C$2:$C$1420=$A263)*(Data!$E$2:$E$1420&lt;&gt;"(Blank)"))&gt;0, TRUE, FALSE)</f>
        <v>1</v>
      </c>
      <c r="I263" s="10" t="str">
        <f t="shared" si="12"/>
        <v>Missing</v>
      </c>
      <c r="J263" s="98" t="str">
        <f t="shared" si="14"/>
        <v xml:space="preserve">Water &amp; Sewer </v>
      </c>
      <c r="K263" s="95" t="str">
        <f>IFERROR(VLOOKUP(A263,'Sheet1 (2)'!$A$2:$I$1048576, 9,0),"Not on BI")</f>
        <v>C00390</v>
      </c>
    </row>
    <row r="264" spans="1:11" ht="14.25" hidden="1" x14ac:dyDescent="0.2">
      <c r="A264" s="100" t="s">
        <v>285</v>
      </c>
      <c r="B264" s="10" t="str">
        <f>IFERROR(VLOOKUP(A264,'Sheet1 (2)'!$A$2:$K$3412,2,0),"Not on BI")</f>
        <v>No</v>
      </c>
      <c r="C264" s="10" t="s">
        <v>124</v>
      </c>
      <c r="D264" s="97" t="str">
        <f>IFERROR(VLOOKUP(A264,'Sheet1 (2)'!$A$2:$K$341, 3, 0),"Not on BI")</f>
        <v/>
      </c>
      <c r="E264" s="10" t="b" cm="1">
        <f t="array" ref="E264">IF(SUMPRODUCT((Data!$A$2:$A$1420="Electric")*(Data!$C$2:$C$1420=$A264)*(Data!$E$2:$E$1420&lt;&gt;""))&gt;0, TRUE, FALSE)</f>
        <v>0</v>
      </c>
      <c r="F264" s="10" t="b" cm="1">
        <f t="array" ref="F264">IF(SUMPRODUCT((Data!$A$2:$A$1420="Water &amp; Sewer")*(Data!$C$2:$C$1420=$A264)*(Data!$E$2:$E$1420&lt;&gt;""))&gt;0, TRUE, FALSE)</f>
        <v>0</v>
      </c>
      <c r="G264" s="10" t="b" cm="1">
        <f t="array" ref="G264">IF(SUMPRODUCT((Data!$A$2:$A$1420="Sanitation")*(Data!$C$2:$C$1420=$A264)*(Data!$E$2:$E$1420&lt;&gt;""))&gt;0, TRUE, FALSE)</f>
        <v>0</v>
      </c>
      <c r="H264" s="10" t="b" cm="1">
        <f t="array" ref="H264">IF(SUMPRODUCT((Data!$A$2:$A$1420="Interface")*(Data!$C$2:$C$1420=$A264)*(Data!$E$2:$E$1420&lt;&gt;"(Blank)"))&gt;0, TRUE, FALSE)</f>
        <v>0</v>
      </c>
      <c r="I264" s="10" t="str">
        <f t="shared" si="12"/>
        <v>Missing</v>
      </c>
      <c r="J264" s="98" t="str">
        <f t="shared" si="14"/>
        <v>Everything</v>
      </c>
      <c r="K264" s="95" t="str">
        <f>IFERROR(VLOOKUP(A264,'Sheet1 (2)'!$A$2:$I$1048576, 9,0),"Not on BI")</f>
        <v>C00444</v>
      </c>
    </row>
    <row r="265" spans="1:11" ht="14.25" hidden="1" x14ac:dyDescent="0.2">
      <c r="A265" s="100" t="s">
        <v>286</v>
      </c>
      <c r="B265" s="10" t="str">
        <f>IFERROR(VLOOKUP(A265,'Sheet1 (2)'!$A$2:$K$3412,2,0),"Not on BI")</f>
        <v>No</v>
      </c>
      <c r="C265" s="10" t="s">
        <v>124</v>
      </c>
      <c r="D265" s="97" t="str">
        <f>IFERROR(VLOOKUP(A265,'Sheet1 (2)'!$A$2:$K$341, 3, 0),"Not on BI")</f>
        <v/>
      </c>
      <c r="E265" s="10" t="b" cm="1">
        <f t="array" ref="E265">IF(SUMPRODUCT((Data!$A$2:$A$1420="Electric")*(Data!$C$2:$C$1420=$A265)*(Data!$E$2:$E$1420&lt;&gt;""))&gt;0, TRUE, FALSE)</f>
        <v>0</v>
      </c>
      <c r="F265" s="10" t="b" cm="1">
        <f t="array" ref="F265">IF(SUMPRODUCT((Data!$A$2:$A$1420="Water &amp; Sewer")*(Data!$C$2:$C$1420=$A265)*(Data!$E$2:$E$1420&lt;&gt;""))&gt;0, TRUE, FALSE)</f>
        <v>0</v>
      </c>
      <c r="G265" s="10" t="b" cm="1">
        <f t="array" ref="G265">IF(SUMPRODUCT((Data!$A$2:$A$1420="Sanitation")*(Data!$C$2:$C$1420=$A265)*(Data!$E$2:$E$1420&lt;&gt;""))&gt;0, TRUE, FALSE)</f>
        <v>0</v>
      </c>
      <c r="H265" s="10" t="b" cm="1">
        <f t="array" ref="H265">IF(SUMPRODUCT((Data!$A$2:$A$1420="Interface")*(Data!$C$2:$C$1420=$A265)*(Data!$E$2:$E$1420&lt;&gt;"(Blank)"))&gt;0, TRUE, FALSE)</f>
        <v>0</v>
      </c>
      <c r="I265" s="10" t="str">
        <f t="shared" si="12"/>
        <v>Missing</v>
      </c>
      <c r="J265" s="98" t="str">
        <f t="shared" si="14"/>
        <v>Everything</v>
      </c>
      <c r="K265" s="95" t="str">
        <f>IFERROR(VLOOKUP(A265,'Sheet1 (2)'!$A$2:$I$1048576, 9,0),"Not on BI")</f>
        <v>C00328</v>
      </c>
    </row>
    <row r="266" spans="1:11" ht="14.25" x14ac:dyDescent="0.2">
      <c r="A266" s="100" t="s">
        <v>287</v>
      </c>
      <c r="B266" s="10" t="str">
        <f>IFERROR(VLOOKUP(A266,'Sheet1 (2)'!$A$2:$K$3412,2,0),"Not on BI")</f>
        <v>Yes</v>
      </c>
      <c r="C266" s="10" t="s">
        <v>124</v>
      </c>
      <c r="D266" s="97" t="str">
        <f>IFERROR(VLOOKUP(A266,'Sheet1 (2)'!$A$2:$K$341, 3, 0),"Not on BI")</f>
        <v>2024-04-24</v>
      </c>
      <c r="E266" s="10" t="b" cm="1">
        <f t="array" ref="E266">IF(SUMPRODUCT((Data!$A$2:$A$1420="Electric")*(Data!$C$2:$C$1420=$A266)*(Data!$E$2:$E$1420&lt;&gt;""))&gt;0, TRUE, FALSE)</f>
        <v>0</v>
      </c>
      <c r="F266" s="10" t="b" cm="1">
        <f t="array" ref="F266">IF(SUMPRODUCT((Data!$A$2:$A$1420="Water &amp; Sewer")*(Data!$C$2:$C$1420=$A266)*(Data!$E$2:$E$1420&lt;&gt;""))&gt;0, TRUE, FALSE)</f>
        <v>0</v>
      </c>
      <c r="G266" s="10" t="b" cm="1">
        <f t="array" ref="G266">IF(SUMPRODUCT((Data!$A$2:$A$1420="Sanitation")*(Data!$C$2:$C$1420=$A266)*(Data!$E$2:$E$1420&lt;&gt;""))&gt;0, TRUE, FALSE)</f>
        <v>1</v>
      </c>
      <c r="H266" s="10" t="b" cm="1">
        <f t="array" ref="H266">IF(SUMPRODUCT((Data!$A$2:$A$1420="Interface")*(Data!$C$2:$C$1420=$A266)*(Data!$E$2:$E$1420&lt;&gt;"(Blank)"))&gt;0, TRUE, FALSE)</f>
        <v>1</v>
      </c>
      <c r="I266" s="10" t="str">
        <f t="shared" si="12"/>
        <v>Missing</v>
      </c>
      <c r="J266" s="98" t="str">
        <f t="shared" si="14"/>
        <v xml:space="preserve">Electric Water &amp; Sewer </v>
      </c>
      <c r="K266" s="95" t="str">
        <f>IFERROR(VLOOKUP(A266,'Sheet1 (2)'!$A$2:$I$1048576, 9,0),"Not on BI")</f>
        <v>C00330</v>
      </c>
    </row>
    <row r="267" spans="1:11" ht="14.25" hidden="1" x14ac:dyDescent="0.2">
      <c r="A267" s="99" t="s">
        <v>288</v>
      </c>
      <c r="B267" s="10" t="str">
        <f>IFERROR(VLOOKUP(A267,'Sheet1 (2)'!$A$2:$K$3412,2,0),"Not on BI")</f>
        <v>No</v>
      </c>
      <c r="C267" s="10" t="s">
        <v>124</v>
      </c>
      <c r="D267" s="97" t="str">
        <f>IFERROR(VLOOKUP(A267,'Sheet1 (2)'!$A$2:$K$341, 3, 0),"Not on BI")</f>
        <v/>
      </c>
      <c r="E267" s="10" t="b" cm="1">
        <f t="array" ref="E267">IF(SUMPRODUCT((Data!$A$2:$A$1420="Electric")*(Data!$C$2:$C$1420=$A267)*(Data!$E$2:$E$1420&lt;&gt;""))&gt;0, TRUE, FALSE)</f>
        <v>1</v>
      </c>
      <c r="F267" s="10" t="b" cm="1">
        <f t="array" ref="F267">IF(SUMPRODUCT((Data!$A$2:$A$1420="Water &amp; Sewer")*(Data!$C$2:$C$1420=$A267)*(Data!$E$2:$E$1420&lt;&gt;""))&gt;0, TRUE, FALSE)</f>
        <v>0</v>
      </c>
      <c r="G267" s="10" t="b" cm="1">
        <f t="array" ref="G267">IF(SUMPRODUCT((Data!$A$2:$A$1420="Sanitation")*(Data!$C$2:$C$1420=$A267)*(Data!$E$2:$E$1420&lt;&gt;""))&gt;0, TRUE, FALSE)</f>
        <v>1</v>
      </c>
      <c r="H267" s="10" t="b" cm="1">
        <f t="array" ref="H267">IF(SUMPRODUCT((Data!$A$2:$A$1420="Interface")*(Data!$C$2:$C$1420=$A267)*(Data!$E$2:$E$1420&lt;&gt;"(Blank)"))&gt;0, TRUE, FALSE)</f>
        <v>1</v>
      </c>
      <c r="I267" s="10" t="str">
        <f t="shared" si="12"/>
        <v>Missing</v>
      </c>
      <c r="J267" s="98" t="str">
        <f t="shared" si="14"/>
        <v xml:space="preserve">Water &amp; Sewer </v>
      </c>
      <c r="K267" s="95" t="str">
        <f>IFERROR(VLOOKUP(A267,'Sheet1 (2)'!$A$2:$I$1048576, 9,0),"Not on BI")</f>
        <v>C00389</v>
      </c>
    </row>
    <row r="268" spans="1:11" ht="14.25" x14ac:dyDescent="0.2">
      <c r="A268" s="99" t="s">
        <v>289</v>
      </c>
      <c r="B268" s="10" t="str">
        <f>IFERROR(VLOOKUP(A268,'Sheet1 (2)'!$A$2:$K$3412,2,0),"Not on BI")</f>
        <v>Yes</v>
      </c>
      <c r="C268" s="10" t="s">
        <v>124</v>
      </c>
      <c r="D268" s="97" t="str">
        <f>IFERROR(VLOOKUP(A268,'Sheet1 (2)'!$A$2:$K$341, 3, 0),"Not on BI")</f>
        <v>2023-11-29</v>
      </c>
      <c r="E268" s="10" t="b" cm="1">
        <f t="array" ref="E268">IF(SUMPRODUCT((Data!$A$2:$A$1420="Electric")*(Data!$C$2:$C$1420=$A268)*(Data!$E$2:$E$1420&lt;&gt;""))&gt;0, TRUE, FALSE)</f>
        <v>1</v>
      </c>
      <c r="F268" s="10" t="b" cm="1">
        <f t="array" ref="F268">IF(SUMPRODUCT((Data!$A$2:$A$1420="Water &amp; Sewer")*(Data!$C$2:$C$1420=$A268)*(Data!$E$2:$E$1420&lt;&gt;""))&gt;0, TRUE, FALSE)</f>
        <v>0</v>
      </c>
      <c r="G268" s="10" t="b" cm="1">
        <f t="array" ref="G268">IF(SUMPRODUCT((Data!$A$2:$A$1420="Sanitation")*(Data!$C$2:$C$1420=$A268)*(Data!$E$2:$E$1420&lt;&gt;""))&gt;0, TRUE, FALSE)</f>
        <v>1</v>
      </c>
      <c r="H268" s="10" t="b" cm="1">
        <f t="array" ref="H268">IF(SUMPRODUCT((Data!$A$2:$A$1420="Interface")*(Data!$C$2:$C$1420=$A268)*(Data!$E$2:$E$1420&lt;&gt;"(Blank)"))&gt;0, TRUE, FALSE)</f>
        <v>1</v>
      </c>
      <c r="I268" s="10" t="str">
        <f t="shared" si="12"/>
        <v>Missing</v>
      </c>
      <c r="J268" s="98" t="str">
        <f t="shared" si="14"/>
        <v xml:space="preserve">Water &amp; Sewer </v>
      </c>
      <c r="K268" s="95" t="str">
        <f>IFERROR(VLOOKUP(A268,'Sheet1 (2)'!$A$2:$I$1048576, 9,0),"Not on BI")</f>
        <v>C00258</v>
      </c>
    </row>
    <row r="269" spans="1:11" ht="14.25" hidden="1" x14ac:dyDescent="0.2">
      <c r="A269" s="99" t="s">
        <v>290</v>
      </c>
      <c r="B269" s="10" t="str">
        <f>IFERROR(VLOOKUP(A269,'Sheet1 (2)'!$A$2:$K$3412,2,0),"Not on BI")</f>
        <v>No</v>
      </c>
      <c r="C269" s="10" t="s">
        <v>124</v>
      </c>
      <c r="D269" s="97" t="str">
        <f>IFERROR(VLOOKUP(A269,'Sheet1 (2)'!$A$2:$K$341, 3, 0),"Not on BI")</f>
        <v/>
      </c>
      <c r="E269" s="10" t="b" cm="1">
        <f t="array" ref="E269">IF(SUMPRODUCT((Data!$A$2:$A$1420="Electric")*(Data!$C$2:$C$1420=$A269)*(Data!$E$2:$E$1420&lt;&gt;""))&gt;0, TRUE, FALSE)</f>
        <v>1</v>
      </c>
      <c r="F269" s="10" t="b" cm="1">
        <f t="array" ref="F269">IF(SUMPRODUCT((Data!$A$2:$A$1420="Water &amp; Sewer")*(Data!$C$2:$C$1420=$A269)*(Data!$E$2:$E$1420&lt;&gt;""))&gt;0, TRUE, FALSE)</f>
        <v>1</v>
      </c>
      <c r="G269" s="10" t="b" cm="1">
        <f t="array" ref="G269">IF(SUMPRODUCT((Data!$A$2:$A$1420="Sanitation")*(Data!$C$2:$C$1420=$A269)*(Data!$E$2:$E$1420&lt;&gt;""))&gt;0, TRUE, FALSE)</f>
        <v>0</v>
      </c>
      <c r="H269" s="10" t="b" cm="1">
        <f t="array" ref="H269">IF(SUMPRODUCT((Data!$A$2:$A$1420="Interface")*(Data!$C$2:$C$1420=$A269)*(Data!$E$2:$E$1420&lt;&gt;"(Blank)"))&gt;0, TRUE, FALSE)</f>
        <v>0</v>
      </c>
      <c r="I269" s="10" t="str">
        <f t="shared" si="12"/>
        <v>Missing</v>
      </c>
      <c r="J269" s="98" t="str">
        <f t="shared" si="14"/>
        <v>Sanitation Interface</v>
      </c>
      <c r="K269" s="95" t="str">
        <f>IFERROR(VLOOKUP(A269,'Sheet1 (2)'!$A$2:$I$1048576, 9,0),"Not on BI")</f>
        <v>C00414</v>
      </c>
    </row>
    <row r="270" spans="1:11" ht="14.25" hidden="1" x14ac:dyDescent="0.2">
      <c r="A270" s="100" t="s">
        <v>291</v>
      </c>
      <c r="B270" s="10" t="str">
        <f>IFERROR(VLOOKUP(A270,'Sheet1 (2)'!$A$2:$K$3412,2,0),"Not on BI")</f>
        <v>No</v>
      </c>
      <c r="C270" s="10" t="s">
        <v>124</v>
      </c>
      <c r="D270" s="97" t="str">
        <f>IFERROR(VLOOKUP(A270,'Sheet1 (2)'!$A$2:$K$341, 3, 0),"Not on BI")</f>
        <v/>
      </c>
      <c r="E270" s="10" t="b" cm="1">
        <f t="array" ref="E270">IF(SUMPRODUCT((Data!$A$2:$A$1420="Electric")*(Data!$C$2:$C$1420=$A270)*(Data!$E$2:$E$1420&lt;&gt;""))&gt;0, TRUE, FALSE)</f>
        <v>1</v>
      </c>
      <c r="F270" s="10" t="b" cm="1">
        <f t="array" ref="F270">IF(SUMPRODUCT((Data!$A$2:$A$1420="Water &amp; Sewer")*(Data!$C$2:$C$1420=$A270)*(Data!$E$2:$E$1420&lt;&gt;""))&gt;0, TRUE, FALSE)</f>
        <v>0</v>
      </c>
      <c r="G270" s="10" t="b" cm="1">
        <f t="array" ref="G270">IF(SUMPRODUCT((Data!$A$2:$A$1420="Sanitation")*(Data!$C$2:$C$1420=$A270)*(Data!$E$2:$E$1420&lt;&gt;""))&gt;0, TRUE, FALSE)</f>
        <v>0</v>
      </c>
      <c r="H270" s="10" t="b" cm="1">
        <f t="array" ref="H270">IF(SUMPRODUCT((Data!$A$2:$A$1420="Interface")*(Data!$C$2:$C$1420=$A270)*(Data!$E$2:$E$1420&lt;&gt;"(Blank)"))&gt;0, TRUE, FALSE)</f>
        <v>0</v>
      </c>
      <c r="I270" s="10" t="str">
        <f t="shared" si="12"/>
        <v>Missing</v>
      </c>
      <c r="J270" s="98" t="str">
        <f t="shared" si="14"/>
        <v>Water &amp; Sewer Sanitation Interface</v>
      </c>
      <c r="K270" s="95" t="str">
        <f>IFERROR(VLOOKUP(A270,'Sheet1 (2)'!$A$2:$I$1048576, 9,0),"Not on BI")</f>
        <v>C00480</v>
      </c>
    </row>
    <row r="271" spans="1:11" ht="14.25" x14ac:dyDescent="0.2">
      <c r="A271" s="100" t="s">
        <v>292</v>
      </c>
      <c r="B271" s="10" t="str">
        <f>IFERROR(VLOOKUP(A271,'Sheet1 (2)'!$A$2:$K$3412,2,0),"Not on BI")</f>
        <v>Yes</v>
      </c>
      <c r="C271" s="10" t="s">
        <v>124</v>
      </c>
      <c r="D271" s="97" t="str">
        <f>IFERROR(VLOOKUP(A271,'Sheet1 (2)'!$A$2:$K$341, 3, 0),"Not on BI")</f>
        <v>2024-03-26</v>
      </c>
      <c r="E271" s="10" t="b" cm="1">
        <f t="array" ref="E271">IF(SUMPRODUCT((Data!$A$2:$A$1420="Electric")*(Data!$C$2:$C$1420=$A271)*(Data!$E$2:$E$1420&lt;&gt;""))&gt;0, TRUE, FALSE)</f>
        <v>0</v>
      </c>
      <c r="F271" s="10" t="b" cm="1">
        <f t="array" ref="F271">IF(SUMPRODUCT((Data!$A$2:$A$1420="Water &amp; Sewer")*(Data!$C$2:$C$1420=$A271)*(Data!$E$2:$E$1420&lt;&gt;""))&gt;0, TRUE, FALSE)</f>
        <v>1</v>
      </c>
      <c r="G271" s="10" t="b" cm="1">
        <f t="array" ref="G271">IF(SUMPRODUCT((Data!$A$2:$A$1420="Sanitation")*(Data!$C$2:$C$1420=$A271)*(Data!$E$2:$E$1420&lt;&gt;""))&gt;0, TRUE, FALSE)</f>
        <v>1</v>
      </c>
      <c r="H271" s="10" t="b" cm="1">
        <f t="array" ref="H271">IF(SUMPRODUCT((Data!$A$2:$A$1420="Interface")*(Data!$C$2:$C$1420=$A271)*(Data!$E$2:$E$1420&lt;&gt;"(Blank)"))&gt;0, TRUE, FALSE)</f>
        <v>1</v>
      </c>
      <c r="I271" s="10" t="str">
        <f t="shared" si="12"/>
        <v>Missing</v>
      </c>
      <c r="J271" s="98" t="str">
        <f t="shared" si="14"/>
        <v xml:space="preserve">Electric </v>
      </c>
      <c r="K271" s="95" t="str">
        <f>IFERROR(VLOOKUP(A271,'Sheet1 (2)'!$A$2:$I$1048576, 9,0),"Not on BI")</f>
        <v>C00629</v>
      </c>
    </row>
    <row r="272" spans="1:11" ht="14.25" x14ac:dyDescent="0.2">
      <c r="A272" s="100" t="s">
        <v>293</v>
      </c>
      <c r="B272" s="10" t="str">
        <f>IFERROR(VLOOKUP(A272,'Sheet1 (2)'!$A$2:$K$3412,2,0),"Not on BI")</f>
        <v>Yes</v>
      </c>
      <c r="C272" s="10" t="s">
        <v>124</v>
      </c>
      <c r="D272" s="97" t="str">
        <f>IFERROR(VLOOKUP(A272,'Sheet1 (2)'!$A$2:$K$341, 3, 0),"Not on BI")</f>
        <v>2024-02-28</v>
      </c>
      <c r="E272" s="10" t="b" cm="1">
        <f t="array" ref="E272">IF(SUMPRODUCT((Data!$A$2:$A$1420="Electric")*(Data!$C$2:$C$1420=$A272)*(Data!$E$2:$E$1420&lt;&gt;""))&gt;0, TRUE, FALSE)</f>
        <v>0</v>
      </c>
      <c r="F272" s="10" t="b" cm="1">
        <f t="array" ref="F272">IF(SUMPRODUCT((Data!$A$2:$A$1420="Water &amp; Sewer")*(Data!$C$2:$C$1420=$A272)*(Data!$E$2:$E$1420&lt;&gt;""))&gt;0, TRUE, FALSE)</f>
        <v>1</v>
      </c>
      <c r="G272" s="10" t="b" cm="1">
        <f t="array" ref="G272">IF(SUMPRODUCT((Data!$A$2:$A$1420="Sanitation")*(Data!$C$2:$C$1420=$A272)*(Data!$E$2:$E$1420&lt;&gt;""))&gt;0, TRUE, FALSE)</f>
        <v>1</v>
      </c>
      <c r="H272" s="10" t="b" cm="1">
        <f t="array" ref="H272">IF(SUMPRODUCT((Data!$A$2:$A$1420="Interface")*(Data!$C$2:$C$1420=$A272)*(Data!$E$2:$E$1420&lt;&gt;"(Blank)"))&gt;0, TRUE, FALSE)</f>
        <v>1</v>
      </c>
      <c r="I272" s="10" t="str">
        <f t="shared" si="12"/>
        <v>Missing</v>
      </c>
      <c r="J272" s="98" t="str">
        <f t="shared" si="14"/>
        <v xml:space="preserve">Electric </v>
      </c>
      <c r="K272" s="95" t="str">
        <f>IFERROR(VLOOKUP(A272,'Sheet1 (2)'!$A$2:$I$1048576, 9,0),"Not on BI")</f>
        <v>C00593</v>
      </c>
    </row>
    <row r="273" spans="1:11" ht="14.25" hidden="1" x14ac:dyDescent="0.2">
      <c r="A273" s="100" t="s">
        <v>294</v>
      </c>
      <c r="B273" s="10" t="str">
        <f>IFERROR(VLOOKUP(A273,'Sheet1 (2)'!$A$2:$K$3412,2,0),"Not on BI")</f>
        <v>No</v>
      </c>
      <c r="C273" s="10" t="s">
        <v>124</v>
      </c>
      <c r="D273" s="97" t="str">
        <f>IFERROR(VLOOKUP(A273,'Sheet1 (2)'!$A$2:$K$341, 3, 0),"Not on BI")</f>
        <v/>
      </c>
      <c r="E273" s="10" t="b" cm="1">
        <f t="array" ref="E273">IF(SUMPRODUCT((Data!$A$2:$A$1420="Electric")*(Data!$C$2:$C$1420=$A273)*(Data!$E$2:$E$1420&lt;&gt;""))&gt;0, TRUE, FALSE)</f>
        <v>0</v>
      </c>
      <c r="F273" s="10" t="b" cm="1">
        <f t="array" ref="F273">IF(SUMPRODUCT((Data!$A$2:$A$1420="Water &amp; Sewer")*(Data!$C$2:$C$1420=$A273)*(Data!$E$2:$E$1420&lt;&gt;""))&gt;0, TRUE, FALSE)</f>
        <v>1</v>
      </c>
      <c r="G273" s="10" t="b" cm="1">
        <f t="array" ref="G273">IF(SUMPRODUCT((Data!$A$2:$A$1420="Sanitation")*(Data!$C$2:$C$1420=$A273)*(Data!$E$2:$E$1420&lt;&gt;""))&gt;0, TRUE, FALSE)</f>
        <v>0</v>
      </c>
      <c r="H273" s="10" t="b" cm="1">
        <f t="array" ref="H273">IF(SUMPRODUCT((Data!$A$2:$A$1420="Interface")*(Data!$C$2:$C$1420=$A273)*(Data!$E$2:$E$1420&lt;&gt;"(Blank)"))&gt;0, TRUE, FALSE)</f>
        <v>0</v>
      </c>
      <c r="I273" s="10" t="str">
        <f t="shared" si="12"/>
        <v>Missing</v>
      </c>
      <c r="J273" s="98" t="str">
        <f t="shared" ref="J273:J304" si="15">IF(AND(E273=FALSE, F273=FALSE, G273=FALSE, H273=FALSE), "Everything",
IF(E273=FALSE, "Electric ", "") &amp; IF(F273=FALSE, "Water &amp; Sewer ", "") &amp; IF(G273=FALSE, "Sanitation ", "") &amp; IF(H273=FALSE, "Interface", ""))</f>
        <v>Electric Sanitation Interface</v>
      </c>
      <c r="K273" s="95" t="str">
        <f>IFERROR(VLOOKUP(A273,'Sheet1 (2)'!$A$2:$I$1048576, 9,0),"Not on BI")</f>
        <v>C00486</v>
      </c>
    </row>
    <row r="274" spans="1:11" ht="14.25" hidden="1" x14ac:dyDescent="0.2">
      <c r="A274" s="100" t="s">
        <v>295</v>
      </c>
      <c r="B274" s="10" t="str">
        <f>IFERROR(VLOOKUP(A274,'Sheet1 (2)'!$A$2:$K$3412,2,0),"Not on BI")</f>
        <v>No</v>
      </c>
      <c r="C274" s="10" t="s">
        <v>124</v>
      </c>
      <c r="D274" s="97" t="str">
        <f>IFERROR(VLOOKUP(A274,'Sheet1 (2)'!$A$2:$K$341, 3, 0),"Not on BI")</f>
        <v/>
      </c>
      <c r="E274" s="10" t="b" cm="1">
        <f t="array" ref="E274">IF(SUMPRODUCT((Data!$A$2:$A$1420="Electric")*(Data!$C$2:$C$1420=$A274)*(Data!$E$2:$E$1420&lt;&gt;""))&gt;0, TRUE, FALSE)</f>
        <v>0</v>
      </c>
      <c r="F274" s="10" t="b" cm="1">
        <f t="array" ref="F274">IF(SUMPRODUCT((Data!$A$2:$A$1420="Water &amp; Sewer")*(Data!$C$2:$C$1420=$A274)*(Data!$E$2:$E$1420&lt;&gt;""))&gt;0, TRUE, FALSE)</f>
        <v>0</v>
      </c>
      <c r="G274" s="10" t="b" cm="1">
        <f t="array" ref="G274">IF(SUMPRODUCT((Data!$A$2:$A$1420="Sanitation")*(Data!$C$2:$C$1420=$A274)*(Data!$E$2:$E$1420&lt;&gt;""))&gt;0, TRUE, FALSE)</f>
        <v>0</v>
      </c>
      <c r="H274" s="10" t="b" cm="1">
        <f t="array" ref="H274">IF(SUMPRODUCT((Data!$A$2:$A$1420="Interface")*(Data!$C$2:$C$1420=$A274)*(Data!$E$2:$E$1420&lt;&gt;"(Blank)"))&gt;0, TRUE, FALSE)</f>
        <v>0</v>
      </c>
      <c r="I274" s="10" t="str">
        <f t="shared" si="12"/>
        <v>Missing</v>
      </c>
      <c r="J274" s="98" t="str">
        <f t="shared" si="15"/>
        <v>Everything</v>
      </c>
      <c r="K274" s="95" t="str">
        <f>IFERROR(VLOOKUP(A274,'Sheet1 (2)'!$A$2:$I$1048576, 9,0),"Not on BI")</f>
        <v>C00416</v>
      </c>
    </row>
    <row r="275" spans="1:11" ht="14.25" hidden="1" x14ac:dyDescent="0.2">
      <c r="A275" s="101" t="s">
        <v>296</v>
      </c>
      <c r="B275" s="10" t="str">
        <f>IFERROR(VLOOKUP(A275,'Sheet1 (2)'!$A$2:$K$3412,2,0),"Not on BI")</f>
        <v>No</v>
      </c>
      <c r="C275" s="10" t="s">
        <v>124</v>
      </c>
      <c r="D275" s="97" t="str">
        <f>IFERROR(VLOOKUP(A275,'Sheet1 (2)'!$A$2:$K$341, 3, 0),"Not on BI")</f>
        <v/>
      </c>
      <c r="E275" s="10" t="b" cm="1">
        <f t="array" ref="E275">IF(SUMPRODUCT((Data!$A$2:$A$1420="Electric")*(Data!$C$2:$C$1420=$A275)*(Data!$E$2:$E$1420&lt;&gt;""))&gt;0, TRUE, FALSE)</f>
        <v>0</v>
      </c>
      <c r="F275" s="10" t="b" cm="1">
        <f t="array" ref="F275">IF(SUMPRODUCT((Data!$A$2:$A$1420="Water &amp; Sewer")*(Data!$C$2:$C$1420=$A275)*(Data!$E$2:$E$1420&lt;&gt;""))&gt;0, TRUE, FALSE)</f>
        <v>0</v>
      </c>
      <c r="G275" s="10" t="b" cm="1">
        <f t="array" ref="G275">IF(SUMPRODUCT((Data!$A$2:$A$1420="Sanitation")*(Data!$C$2:$C$1420=$A275)*(Data!$E$2:$E$1420&lt;&gt;""))&gt;0, TRUE, FALSE)</f>
        <v>0</v>
      </c>
      <c r="H275" s="10" t="b" cm="1">
        <f t="array" ref="H275">IF(SUMPRODUCT((Data!$A$2:$A$1420="Interface")*(Data!$C$2:$C$1420=$A275)*(Data!$E$2:$E$1420&lt;&gt;"(Blank)"))&gt;0, TRUE, FALSE)</f>
        <v>0</v>
      </c>
      <c r="I275" s="10" t="str">
        <f t="shared" si="12"/>
        <v>Missing</v>
      </c>
      <c r="J275" s="98" t="str">
        <f t="shared" si="15"/>
        <v>Everything</v>
      </c>
      <c r="K275" s="95" t="str">
        <f>IFERROR(VLOOKUP(A275,'Sheet1 (2)'!$A$2:$I$1048576, 9,0),"Not on BI")</f>
        <v>C00346</v>
      </c>
    </row>
    <row r="276" spans="1:11" ht="14.25" x14ac:dyDescent="0.2">
      <c r="A276" s="102" t="s">
        <v>297</v>
      </c>
      <c r="B276" s="10" t="str">
        <f>IFERROR(VLOOKUP(A276,'Sheet1 (2)'!$A$2:$K$3412,2,0),"Not on BI")</f>
        <v>Yes</v>
      </c>
      <c r="C276" s="10" t="s">
        <v>124</v>
      </c>
      <c r="D276" s="97" t="str">
        <f>IFERROR(VLOOKUP(A276,'Sheet1 (2)'!$A$2:$K$341, 3, 0),"Not on BI")</f>
        <v>2024-02-28</v>
      </c>
      <c r="E276" s="10" t="b" cm="1">
        <f t="array" ref="E276">IF(SUMPRODUCT((Data!$A$2:$A$1420="Electric")*(Data!$C$2:$C$1420=$A276)*(Data!$E$2:$E$1420&lt;&gt;""))&gt;0, TRUE, FALSE)</f>
        <v>1</v>
      </c>
      <c r="F276" s="10" t="b" cm="1">
        <f t="array" ref="F276">IF(SUMPRODUCT((Data!$A$2:$A$1420="Water &amp; Sewer")*(Data!$C$2:$C$1420=$A276)*(Data!$E$2:$E$1420&lt;&gt;""))&gt;0, TRUE, FALSE)</f>
        <v>0</v>
      </c>
      <c r="G276" s="10" t="b" cm="1">
        <f t="array" ref="G276">IF(SUMPRODUCT((Data!$A$2:$A$1420="Sanitation")*(Data!$C$2:$C$1420=$A276)*(Data!$E$2:$E$1420&lt;&gt;""))&gt;0, TRUE, FALSE)</f>
        <v>1</v>
      </c>
      <c r="H276" s="10" t="b" cm="1">
        <f t="array" ref="H276">IF(SUMPRODUCT((Data!$A$2:$A$1420="Interface")*(Data!$C$2:$C$1420=$A276)*(Data!$E$2:$E$1420&lt;&gt;"(Blank)"))&gt;0, TRUE, FALSE)</f>
        <v>1</v>
      </c>
      <c r="I276" s="10" t="str">
        <f t="shared" si="12"/>
        <v>Missing</v>
      </c>
      <c r="J276" s="98" t="str">
        <f t="shared" si="15"/>
        <v xml:space="preserve">Water &amp; Sewer </v>
      </c>
      <c r="K276" s="95" t="str">
        <f>IFERROR(VLOOKUP(A276,'Sheet1 (2)'!$A$2:$I$1048576, 9,0),"Not on BI")</f>
        <v>C00179</v>
      </c>
    </row>
    <row r="277" spans="1:11" ht="14.25" hidden="1" x14ac:dyDescent="0.2">
      <c r="A277" s="101" t="s">
        <v>298</v>
      </c>
      <c r="B277" s="10" t="str">
        <f>IFERROR(VLOOKUP(A277,'Sheet1 (2)'!$A$2:$K$3412,2,0),"Not on BI")</f>
        <v>Yes</v>
      </c>
      <c r="C277" s="10" t="s">
        <v>124</v>
      </c>
      <c r="D277" s="97" t="str">
        <f>IFERROR(VLOOKUP(A277,'Sheet1 (2)'!$A$2:$K$341, 3, 0),"Not on BI")</f>
        <v>2023-12-19</v>
      </c>
      <c r="E277" s="10" t="b" cm="1">
        <f t="array" ref="E277">IF(SUMPRODUCT((Data!$A$2:$A$1420="Electric")*(Data!$C$2:$C$1420=$A277)*(Data!$E$2:$E$1420&lt;&gt;""))&gt;0, TRUE, FALSE)</f>
        <v>1</v>
      </c>
      <c r="F277" s="10" t="b" cm="1">
        <f t="array" ref="F277">IF(SUMPRODUCT((Data!$A$2:$A$1420="Water &amp; Sewer")*(Data!$C$2:$C$1420=$A277)*(Data!$E$2:$E$1420&lt;&gt;""))&gt;0, TRUE, FALSE)</f>
        <v>1</v>
      </c>
      <c r="G277" s="10" t="b" cm="1">
        <f t="array" ref="G277">IF(SUMPRODUCT((Data!$A$2:$A$1420="Sanitation")*(Data!$C$2:$C$1420=$A277)*(Data!$E$2:$E$1420&lt;&gt;""))&gt;0, TRUE, FALSE)</f>
        <v>1</v>
      </c>
      <c r="H277" s="10" t="b" cm="1">
        <f t="array" ref="H277">IF(SUMPRODUCT((Data!$A$2:$A$1420="Interface")*(Data!$C$2:$C$1420=$A277)*(Data!$E$2:$E$1420&lt;&gt;"(Blank)"))&gt;0, TRUE, FALSE)</f>
        <v>1</v>
      </c>
      <c r="I277" s="10" t="str">
        <f t="shared" si="12"/>
        <v>Ready</v>
      </c>
      <c r="J277" s="98" t="str">
        <f t="shared" si="15"/>
        <v/>
      </c>
      <c r="K277" s="95" t="str">
        <f>IFERROR(VLOOKUP(A277,'Sheet1 (2)'!$A$2:$I$1048576, 9,0),"Not on BI")</f>
        <v>C00371</v>
      </c>
    </row>
    <row r="278" spans="1:11" ht="14.25" x14ac:dyDescent="0.2">
      <c r="A278" s="3" t="s">
        <v>299</v>
      </c>
      <c r="B278" s="10" t="str">
        <f>IFERROR(VLOOKUP(A278,'Sheet1 (2)'!$A$2:$K$3412,2,0),"Not on BI")</f>
        <v>Yes</v>
      </c>
      <c r="C278" s="10" t="s">
        <v>124</v>
      </c>
      <c r="D278" s="97" t="str">
        <f>IFERROR(VLOOKUP(A278,'Sheet1 (2)'!$A$2:$K$341, 3, 0),"Not on BI")</f>
        <v>2024-01-31</v>
      </c>
      <c r="E278" s="10" t="b" cm="1">
        <f t="array" ref="E278">IF(SUMPRODUCT((Data!$A$2:$A$1420="Electric")*(Data!$C$2:$C$1420=$A278)*(Data!$E$2:$E$1420&lt;&gt;""))&gt;0, TRUE, FALSE)</f>
        <v>1</v>
      </c>
      <c r="F278" s="10" t="b" cm="1">
        <f t="array" ref="F278">IF(SUMPRODUCT((Data!$A$2:$A$1420="Water &amp; Sewer")*(Data!$C$2:$C$1420=$A278)*(Data!$E$2:$E$1420&lt;&gt;""))&gt;0, TRUE, FALSE)</f>
        <v>0</v>
      </c>
      <c r="G278" s="10" t="b" cm="1">
        <f t="array" ref="G278">IF(SUMPRODUCT((Data!$A$2:$A$1420="Sanitation")*(Data!$C$2:$C$1420=$A278)*(Data!$E$2:$E$1420&lt;&gt;""))&gt;0, TRUE, FALSE)</f>
        <v>1</v>
      </c>
      <c r="H278" s="10" t="b" cm="1">
        <f t="array" ref="H278">IF(SUMPRODUCT((Data!$A$2:$A$1420="Interface")*(Data!$C$2:$C$1420=$A278)*(Data!$E$2:$E$1420&lt;&gt;"(Blank)"))&gt;0, TRUE, FALSE)</f>
        <v>1</v>
      </c>
      <c r="I278" s="10" t="str">
        <f t="shared" si="12"/>
        <v>Missing</v>
      </c>
      <c r="J278" s="98" t="str">
        <f t="shared" si="15"/>
        <v xml:space="preserve">Water &amp; Sewer </v>
      </c>
      <c r="K278" s="95" t="str">
        <f>IFERROR(VLOOKUP(A278,'Sheet1 (2)'!$A$2:$I$1048576, 9,0),"Not on BI")</f>
        <v>C00264</v>
      </c>
    </row>
    <row r="279" spans="1:11" ht="14.25" hidden="1" x14ac:dyDescent="0.2">
      <c r="A279" s="3" t="s">
        <v>300</v>
      </c>
      <c r="B279" s="10" t="str">
        <f>IFERROR(VLOOKUP(A279,'Sheet1 (2)'!$A$2:$K$3412,2,0),"Not on BI")</f>
        <v>No</v>
      </c>
      <c r="C279" s="10" t="s">
        <v>124</v>
      </c>
      <c r="D279" s="97" t="str">
        <f>IFERROR(VLOOKUP(A279,'Sheet1 (2)'!$A$2:$K$341, 3, 0),"Not on BI")</f>
        <v/>
      </c>
      <c r="E279" s="10" t="b" cm="1">
        <f t="array" ref="E279">IF(SUMPRODUCT((Data!$A$2:$A$1420="Electric")*(Data!$C$2:$C$1420=$A279)*(Data!$E$2:$E$1420&lt;&gt;""))&gt;0, TRUE, FALSE)</f>
        <v>0</v>
      </c>
      <c r="F279" s="10" t="b" cm="1">
        <f t="array" ref="F279">IF(SUMPRODUCT((Data!$A$2:$A$1420="Water &amp; Sewer")*(Data!$C$2:$C$1420=$A279)*(Data!$E$2:$E$1420&lt;&gt;""))&gt;0, TRUE, FALSE)</f>
        <v>0</v>
      </c>
      <c r="G279" s="10" t="b" cm="1">
        <f t="array" ref="G279">IF(SUMPRODUCT((Data!$A$2:$A$1420="Sanitation")*(Data!$C$2:$C$1420=$A279)*(Data!$E$2:$E$1420&lt;&gt;""))&gt;0, TRUE, FALSE)</f>
        <v>0</v>
      </c>
      <c r="H279" s="10" t="b" cm="1">
        <f t="array" ref="H279">IF(SUMPRODUCT((Data!$A$2:$A$1420="Interface")*(Data!$C$2:$C$1420=$A279)*(Data!$E$2:$E$1420&lt;&gt;"(Blank)"))&gt;0, TRUE, FALSE)</f>
        <v>0</v>
      </c>
      <c r="I279" s="10" t="str">
        <f t="shared" si="12"/>
        <v>Missing</v>
      </c>
      <c r="J279" s="98" t="str">
        <f t="shared" si="15"/>
        <v>Everything</v>
      </c>
      <c r="K279" s="95" t="str">
        <f>IFERROR(VLOOKUP(A279,'Sheet1 (2)'!$A$2:$I$1048576, 9,0),"Not on BI")</f>
        <v>C00363</v>
      </c>
    </row>
    <row r="280" spans="1:11" ht="14.25" hidden="1" x14ac:dyDescent="0.2">
      <c r="A280" s="3" t="s">
        <v>301</v>
      </c>
      <c r="B280" s="10" t="str">
        <f>IFERROR(VLOOKUP(A280,'Sheet1 (2)'!$A$2:$K$3412,2,0),"Not on BI")</f>
        <v>Not on BI</v>
      </c>
      <c r="C280" s="10" t="s">
        <v>124</v>
      </c>
      <c r="D280" s="97" t="str">
        <f>IFERROR(VLOOKUP(A280,'Sheet1 (2)'!$A$2:$K$341, 3, 0),"Not on BI")</f>
        <v>Not on BI</v>
      </c>
      <c r="E280" s="10" t="b" cm="1">
        <f t="array" ref="E280">IF(SUMPRODUCT((Data!$A$2:$A$1420="Electric")*(Data!$C$2:$C$1420=$A280)*(Data!$E$2:$E$1420&lt;&gt;""))&gt;0, TRUE, FALSE)</f>
        <v>0</v>
      </c>
      <c r="F280" s="10" t="b" cm="1">
        <f t="array" ref="F280">IF(SUMPRODUCT((Data!$A$2:$A$1420="Water &amp; Sewer")*(Data!$C$2:$C$1420=$A280)*(Data!$E$2:$E$1420&lt;&gt;""))&gt;0, TRUE, FALSE)</f>
        <v>0</v>
      </c>
      <c r="G280" s="10" t="b" cm="1">
        <f t="array" ref="G280">IF(SUMPRODUCT((Data!$A$2:$A$1420="Sanitation")*(Data!$C$2:$C$1420=$A280)*(Data!$E$2:$E$1420&lt;&gt;""))&gt;0, TRUE, FALSE)</f>
        <v>0</v>
      </c>
      <c r="H280" s="10" t="b" cm="1">
        <f t="array" ref="H280">IF(SUMPRODUCT((Data!$A$2:$A$1420="Interface")*(Data!$C$2:$C$1420=$A280)*(Data!$E$2:$E$1420&lt;&gt;"(Blank)"))&gt;0, TRUE, FALSE)</f>
        <v>0</v>
      </c>
      <c r="I280" s="10" t="str">
        <f t="shared" si="12"/>
        <v>Missing</v>
      </c>
      <c r="J280" s="98" t="str">
        <f t="shared" si="15"/>
        <v>Everything</v>
      </c>
      <c r="K280" s="95" t="str">
        <f>IFERROR(VLOOKUP(A280,'Sheet1 (2)'!$A$2:$I$1048576, 9,0),"Not on BI")</f>
        <v>Not on BI</v>
      </c>
    </row>
    <row r="281" spans="1:11" ht="14.25" x14ac:dyDescent="0.2">
      <c r="A281" s="3" t="s">
        <v>302</v>
      </c>
      <c r="B281" s="10" t="str">
        <f>IFERROR(VLOOKUP(A281,'Sheet1 (2)'!$A$2:$K$3412,2,0),"Not on BI")</f>
        <v>Yes</v>
      </c>
      <c r="C281" s="10" t="s">
        <v>124</v>
      </c>
      <c r="D281" s="97" t="str">
        <f>IFERROR(VLOOKUP(A281,'Sheet1 (2)'!$A$2:$K$341, 3, 0),"Not on BI")</f>
        <v>2024-04-03</v>
      </c>
      <c r="E281" s="10" t="b" cm="1">
        <f t="array" ref="E281">IF(SUMPRODUCT((Data!$A$2:$A$1420="Electric")*(Data!$C$2:$C$1420=$A281)*(Data!$E$2:$E$1420&lt;&gt;""))&gt;0, TRUE, FALSE)</f>
        <v>1</v>
      </c>
      <c r="F281" s="10" t="b" cm="1">
        <f t="array" ref="F281">IF(SUMPRODUCT((Data!$A$2:$A$1420="Water &amp; Sewer")*(Data!$C$2:$C$1420=$A281)*(Data!$E$2:$E$1420&lt;&gt;""))&gt;0, TRUE, FALSE)</f>
        <v>0</v>
      </c>
      <c r="G281" s="10" t="b" cm="1">
        <f t="array" ref="G281">IF(SUMPRODUCT((Data!$A$2:$A$1420="Sanitation")*(Data!$C$2:$C$1420=$A281)*(Data!$E$2:$E$1420&lt;&gt;""))&gt;0, TRUE, FALSE)</f>
        <v>0</v>
      </c>
      <c r="H281" s="10" t="b" cm="1">
        <f t="array" ref="H281">IF(SUMPRODUCT((Data!$A$2:$A$1420="Interface")*(Data!$C$2:$C$1420=$A281)*(Data!$E$2:$E$1420&lt;&gt;"(Blank)"))&gt;0, TRUE, FALSE)</f>
        <v>1</v>
      </c>
      <c r="I281" s="10" t="str">
        <f t="shared" si="12"/>
        <v>Missing</v>
      </c>
      <c r="J281" s="98" t="str">
        <f t="shared" si="15"/>
        <v xml:space="preserve">Water &amp; Sewer Sanitation </v>
      </c>
      <c r="K281" s="95" t="str">
        <f>IFERROR(VLOOKUP(A281,'Sheet1 (2)'!$A$2:$I$1048576, 9,0),"Not on BI")</f>
        <v>C00326</v>
      </c>
    </row>
    <row r="282" spans="1:11" ht="14.25" hidden="1" x14ac:dyDescent="0.2">
      <c r="A282" s="3" t="s">
        <v>303</v>
      </c>
      <c r="B282" s="10" t="str">
        <f>IFERROR(VLOOKUP(A282,'Sheet1 (2)'!$A$2:$K$3412,2,0),"Not on BI")</f>
        <v>No</v>
      </c>
      <c r="C282" s="10" t="s">
        <v>124</v>
      </c>
      <c r="D282" s="97" t="str">
        <f>IFERROR(VLOOKUP(A282,'Sheet1 (2)'!$A$2:$K$341, 3, 0),"Not on BI")</f>
        <v/>
      </c>
      <c r="E282" s="10" t="b" cm="1">
        <f t="array" ref="E282">IF(SUMPRODUCT((Data!$A$2:$A$1420="Electric")*(Data!$C$2:$C$1420=$A282)*(Data!$E$2:$E$1420&lt;&gt;""))&gt;0, TRUE, FALSE)</f>
        <v>0</v>
      </c>
      <c r="F282" s="10" t="b" cm="1">
        <f t="array" ref="F282">IF(SUMPRODUCT((Data!$A$2:$A$1420="Water &amp; Sewer")*(Data!$C$2:$C$1420=$A282)*(Data!$E$2:$E$1420&lt;&gt;""))&gt;0, TRUE, FALSE)</f>
        <v>0</v>
      </c>
      <c r="G282" s="10" t="b" cm="1">
        <f t="array" ref="G282">IF(SUMPRODUCT((Data!$A$2:$A$1420="Sanitation")*(Data!$C$2:$C$1420=$A282)*(Data!$E$2:$E$1420&lt;&gt;""))&gt;0, TRUE, FALSE)</f>
        <v>0</v>
      </c>
      <c r="H282" s="10" t="b" cm="1">
        <f t="array" ref="H282">IF(SUMPRODUCT((Data!$A$2:$A$1420="Interface")*(Data!$C$2:$C$1420=$A282)*(Data!$E$2:$E$1420&lt;&gt;"(Blank)"))&gt;0, TRUE, FALSE)</f>
        <v>0</v>
      </c>
      <c r="I282" s="10" t="str">
        <f t="shared" si="12"/>
        <v>Missing</v>
      </c>
      <c r="J282" s="98" t="str">
        <f t="shared" si="15"/>
        <v>Everything</v>
      </c>
      <c r="K282" s="95" t="str">
        <f>IFERROR(VLOOKUP(A282,'Sheet1 (2)'!$A$2:$I$1048576, 9,0),"Not on BI")</f>
        <v>C00150</v>
      </c>
    </row>
    <row r="283" spans="1:11" ht="14.25" x14ac:dyDescent="0.2">
      <c r="A283" s="10" t="s">
        <v>304</v>
      </c>
      <c r="B283" s="10" t="str">
        <f>IFERROR(VLOOKUP(A283,'Sheet1 (2)'!$A$2:$K$3412,2,0),"Not on BI")</f>
        <v>Yes</v>
      </c>
      <c r="C283" s="10" t="s">
        <v>124</v>
      </c>
      <c r="D283" s="97" t="str">
        <f>IFERROR(VLOOKUP(A283,'Sheet1 (2)'!$A$2:$K$341, 3, 0),"Not on BI")</f>
        <v>2024-05-08</v>
      </c>
      <c r="E283" s="10" t="b" cm="1">
        <f t="array" ref="E283">IF(SUMPRODUCT((Data!$A$2:$A$1420="Electric")*(Data!$C$2:$C$1420=$A283)*(Data!$E$2:$E$1420&lt;&gt;""))&gt;0, TRUE, FALSE)</f>
        <v>0</v>
      </c>
      <c r="F283" s="10" t="b" cm="1">
        <f t="array" ref="F283">IF(SUMPRODUCT((Data!$A$2:$A$1420="Water &amp; Sewer")*(Data!$C$2:$C$1420=$A283)*(Data!$E$2:$E$1420&lt;&gt;""))&gt;0, TRUE, FALSE)</f>
        <v>0</v>
      </c>
      <c r="G283" s="10" t="b" cm="1">
        <f t="array" ref="G283">IF(SUMPRODUCT((Data!$A$2:$A$1420="Sanitation")*(Data!$C$2:$C$1420=$A283)*(Data!$E$2:$E$1420&lt;&gt;""))&gt;0, TRUE, FALSE)</f>
        <v>0</v>
      </c>
      <c r="H283" s="10" t="b" cm="1">
        <f t="array" ref="H283">IF(SUMPRODUCT((Data!$A$2:$A$1420="Interface")*(Data!$C$2:$C$1420=$A283)*(Data!$E$2:$E$1420&lt;&gt;"(Blank)"))&gt;0, TRUE, FALSE)</f>
        <v>1</v>
      </c>
      <c r="I283" s="10" t="str">
        <f t="shared" si="12"/>
        <v>Missing</v>
      </c>
      <c r="J283" s="98" t="str">
        <f t="shared" si="15"/>
        <v xml:space="preserve">Electric Water &amp; Sewer Sanitation </v>
      </c>
      <c r="K283" s="95" t="str">
        <f>IFERROR(VLOOKUP(A283,'Sheet1 (2)'!$A$2:$I$1048576, 9,0),"Not on BI")</f>
        <v>C00195</v>
      </c>
    </row>
    <row r="284" spans="1:11" ht="14.25" x14ac:dyDescent="0.2">
      <c r="A284" s="3" t="s">
        <v>305</v>
      </c>
      <c r="B284" s="10" t="str">
        <f>IFERROR(VLOOKUP(A284,'Sheet1 (2)'!$A$2:$K$3412,2,0),"Not on BI")</f>
        <v>Yes</v>
      </c>
      <c r="C284" s="10" t="s">
        <v>124</v>
      </c>
      <c r="D284" s="97" t="str">
        <f>IFERROR(VLOOKUP(A284,'Sheet1 (2)'!$A$2:$K$341, 3, 0),"Not on BI")</f>
        <v>2024-02-14</v>
      </c>
      <c r="E284" s="10" t="b" cm="1">
        <f t="array" ref="E284">IF(SUMPRODUCT((Data!$A$2:$A$1420="Electric")*(Data!$C$2:$C$1420=$A284)*(Data!$E$2:$E$1420&lt;&gt;""))&gt;0, TRUE, FALSE)</f>
        <v>0</v>
      </c>
      <c r="F284" s="10" t="b" cm="1">
        <f t="array" ref="F284">IF(SUMPRODUCT((Data!$A$2:$A$1420="Water &amp; Sewer")*(Data!$C$2:$C$1420=$A284)*(Data!$E$2:$E$1420&lt;&gt;""))&gt;0, TRUE, FALSE)</f>
        <v>0</v>
      </c>
      <c r="G284" s="10" t="b" cm="1">
        <f t="array" ref="G284">IF(SUMPRODUCT((Data!$A$2:$A$1420="Sanitation")*(Data!$C$2:$C$1420=$A284)*(Data!$E$2:$E$1420&lt;&gt;""))&gt;0, TRUE, FALSE)</f>
        <v>1</v>
      </c>
      <c r="H284" s="10" t="b" cm="1">
        <f t="array" ref="H284">IF(SUMPRODUCT((Data!$A$2:$A$1420="Interface")*(Data!$C$2:$C$1420=$A284)*(Data!$E$2:$E$1420&lt;&gt;"(Blank)"))&gt;0, TRUE, FALSE)</f>
        <v>1</v>
      </c>
      <c r="I284" s="10" t="str">
        <f t="shared" si="12"/>
        <v>Missing</v>
      </c>
      <c r="J284" s="98" t="str">
        <f t="shared" si="15"/>
        <v xml:space="preserve">Electric Water &amp; Sewer </v>
      </c>
      <c r="K284" s="95" t="str">
        <f>IFERROR(VLOOKUP(A284,'Sheet1 (2)'!$A$2:$I$1048576, 9,0),"Not on BI")</f>
        <v>C00675</v>
      </c>
    </row>
    <row r="285" spans="1:11" ht="14.25" x14ac:dyDescent="0.2">
      <c r="A285" s="3" t="s">
        <v>306</v>
      </c>
      <c r="B285" s="10" t="str">
        <f>IFERROR(VLOOKUP(A285,'Sheet1 (2)'!$A$2:$K$3412,2,0),"Not on BI")</f>
        <v>Yes</v>
      </c>
      <c r="C285" s="10" t="s">
        <v>124</v>
      </c>
      <c r="D285" s="97" t="str">
        <f>IFERROR(VLOOKUP(A285,'Sheet1 (2)'!$A$2:$K$341, 3, 0),"Not on BI")</f>
        <v>2024-05-01</v>
      </c>
      <c r="E285" s="10" t="b" cm="1">
        <f t="array" ref="E285">IF(SUMPRODUCT((Data!$A$2:$A$1420="Electric")*(Data!$C$2:$C$1420=$A285)*(Data!$E$2:$E$1420&lt;&gt;""))&gt;0, TRUE, FALSE)</f>
        <v>0</v>
      </c>
      <c r="F285" s="10" t="b" cm="1">
        <f t="array" ref="F285">IF(SUMPRODUCT((Data!$A$2:$A$1420="Water &amp; Sewer")*(Data!$C$2:$C$1420=$A285)*(Data!$E$2:$E$1420&lt;&gt;""))&gt;0, TRUE, FALSE)</f>
        <v>0</v>
      </c>
      <c r="G285" s="10" t="b" cm="1">
        <f t="array" ref="G285">IF(SUMPRODUCT((Data!$A$2:$A$1420="Sanitation")*(Data!$C$2:$C$1420=$A285)*(Data!$E$2:$E$1420&lt;&gt;""))&gt;0, TRUE, FALSE)</f>
        <v>1</v>
      </c>
      <c r="H285" s="10" t="b" cm="1">
        <f t="array" ref="H285">IF(SUMPRODUCT((Data!$A$2:$A$1420="Interface")*(Data!$C$2:$C$1420=$A285)*(Data!$E$2:$E$1420&lt;&gt;"(Blank)"))&gt;0, TRUE, FALSE)</f>
        <v>1</v>
      </c>
      <c r="I285" s="10" t="str">
        <f t="shared" si="12"/>
        <v>Missing</v>
      </c>
      <c r="J285" s="98" t="str">
        <f t="shared" si="15"/>
        <v xml:space="preserve">Electric Water &amp; Sewer </v>
      </c>
      <c r="K285" s="95" t="str">
        <f>IFERROR(VLOOKUP(A285,'Sheet1 (2)'!$A$2:$I$1048576, 9,0),"Not on BI")</f>
        <v>C00519</v>
      </c>
    </row>
    <row r="286" spans="1:11" ht="14.25" hidden="1" x14ac:dyDescent="0.2">
      <c r="A286" s="3" t="s">
        <v>307</v>
      </c>
      <c r="B286" s="10" t="str">
        <f>IFERROR(VLOOKUP(A286,'Sheet1 (2)'!$A$2:$K$3412,2,0),"Not on BI")</f>
        <v>Yes</v>
      </c>
      <c r="C286" s="10" t="s">
        <v>124</v>
      </c>
      <c r="D286" s="97" t="str">
        <f>IFERROR(VLOOKUP(A286,'Sheet1 (2)'!$A$2:$K$341, 3, 0),"Not on BI")</f>
        <v>2024-03-13</v>
      </c>
      <c r="E286" s="10" t="b" cm="1">
        <f t="array" ref="E286">IF(SUMPRODUCT((Data!$A$2:$A$1420="Electric")*(Data!$C$2:$C$1420=$A286)*(Data!$E$2:$E$1420&lt;&gt;""))&gt;0, TRUE, FALSE)</f>
        <v>1</v>
      </c>
      <c r="F286" s="10" t="b" cm="1">
        <f t="array" ref="F286">IF(SUMPRODUCT((Data!$A$2:$A$1420="Water &amp; Sewer")*(Data!$C$2:$C$1420=$A286)*(Data!$E$2:$E$1420&lt;&gt;""))&gt;0, TRUE, FALSE)</f>
        <v>1</v>
      </c>
      <c r="G286" s="10" t="b" cm="1">
        <f t="array" ref="G286">IF(SUMPRODUCT((Data!$A$2:$A$1420="Sanitation")*(Data!$C$2:$C$1420=$A286)*(Data!$E$2:$E$1420&lt;&gt;""))&gt;0, TRUE, FALSE)</f>
        <v>1</v>
      </c>
      <c r="H286" s="10" t="b" cm="1">
        <f t="array" ref="H286">IF(SUMPRODUCT((Data!$A$2:$A$1420="Interface")*(Data!$C$2:$C$1420=$A286)*(Data!$E$2:$E$1420&lt;&gt;"(Blank)"))&gt;0, TRUE, FALSE)</f>
        <v>1</v>
      </c>
      <c r="I286" s="10" t="str">
        <f t="shared" si="12"/>
        <v>Ready</v>
      </c>
      <c r="J286" s="98" t="str">
        <f t="shared" si="15"/>
        <v/>
      </c>
      <c r="K286" s="95" t="str">
        <f>IFERROR(VLOOKUP(A286,'Sheet1 (2)'!$A$2:$I$1048576, 9,0),"Not on BI")</f>
        <v>C00594</v>
      </c>
    </row>
    <row r="287" spans="1:11" ht="14.25" hidden="1" x14ac:dyDescent="0.2">
      <c r="A287" s="3" t="s">
        <v>308</v>
      </c>
      <c r="B287" s="10" t="str">
        <f>IFERROR(VLOOKUP(A287,'Sheet1 (2)'!$A$2:$K$3412,2,0),"Not on BI")</f>
        <v>Not on BI</v>
      </c>
      <c r="C287" s="10" t="s">
        <v>124</v>
      </c>
      <c r="D287" s="97" t="str">
        <f>IFERROR(VLOOKUP(A287,'Sheet1 (2)'!$A$2:$K$341, 3, 0),"Not on BI")</f>
        <v>Not on BI</v>
      </c>
      <c r="E287" s="10" t="b" cm="1">
        <f t="array" ref="E287">IF(SUMPRODUCT((Data!$A$2:$A$1420="Electric")*(Data!$C$2:$C$1420=$A287)*(Data!$E$2:$E$1420&lt;&gt;""))&gt;0, TRUE, FALSE)</f>
        <v>0</v>
      </c>
      <c r="F287" s="10" t="b" cm="1">
        <f t="array" ref="F287">IF(SUMPRODUCT((Data!$A$2:$A$1420="Water &amp; Sewer")*(Data!$C$2:$C$1420=$A287)*(Data!$E$2:$E$1420&lt;&gt;""))&gt;0, TRUE, FALSE)</f>
        <v>0</v>
      </c>
      <c r="G287" s="10" t="b" cm="1">
        <f t="array" ref="G287">IF(SUMPRODUCT((Data!$A$2:$A$1420="Sanitation")*(Data!$C$2:$C$1420=$A287)*(Data!$E$2:$E$1420&lt;&gt;""))&gt;0, TRUE, FALSE)</f>
        <v>0</v>
      </c>
      <c r="H287" s="10" t="b" cm="1">
        <f t="array" ref="H287">IF(SUMPRODUCT((Data!$A$2:$A$1420="Interface")*(Data!$C$2:$C$1420=$A287)*(Data!$E$2:$E$1420&lt;&gt;"(Blank)"))&gt;0, TRUE, FALSE)</f>
        <v>0</v>
      </c>
      <c r="I287" s="10" t="str">
        <f t="shared" si="12"/>
        <v>Missing</v>
      </c>
      <c r="J287" s="98" t="str">
        <f t="shared" si="15"/>
        <v>Everything</v>
      </c>
      <c r="K287" s="95" t="str">
        <f>IFERROR(VLOOKUP(A287,'Sheet1 (2)'!$A$2:$I$1048576, 9,0),"Not on BI")</f>
        <v>Not on BI</v>
      </c>
    </row>
    <row r="288" spans="1:11" ht="14.25" x14ac:dyDescent="0.2">
      <c r="A288" s="3" t="s">
        <v>309</v>
      </c>
      <c r="B288" s="10" t="str">
        <f>IFERROR(VLOOKUP(A288,'Sheet1 (2)'!$A$2:$K$3412,2,0),"Not on BI")</f>
        <v>Yes</v>
      </c>
      <c r="C288" s="10" t="s">
        <v>124</v>
      </c>
      <c r="D288" s="97" t="str">
        <f>IFERROR(VLOOKUP(A288,'Sheet1 (2)'!$A$2:$K$341, 3, 0),"Not on BI")</f>
        <v>2024-04-17</v>
      </c>
      <c r="E288" s="10" t="b" cm="1">
        <f t="array" ref="E288">IF(SUMPRODUCT((Data!$A$2:$A$1420="Electric")*(Data!$C$2:$C$1420=$A288)*(Data!$E$2:$E$1420&lt;&gt;""))&gt;0, TRUE, FALSE)</f>
        <v>0</v>
      </c>
      <c r="F288" s="10" t="b" cm="1">
        <f t="array" ref="F288">IF(SUMPRODUCT((Data!$A$2:$A$1420="Water &amp; Sewer")*(Data!$C$2:$C$1420=$A288)*(Data!$E$2:$E$1420&lt;&gt;""))&gt;0, TRUE, FALSE)</f>
        <v>0</v>
      </c>
      <c r="G288" s="10" t="b" cm="1">
        <f t="array" ref="G288">IF(SUMPRODUCT((Data!$A$2:$A$1420="Sanitation")*(Data!$C$2:$C$1420=$A288)*(Data!$E$2:$E$1420&lt;&gt;""))&gt;0, TRUE, FALSE)</f>
        <v>1</v>
      </c>
      <c r="H288" s="10" t="b" cm="1">
        <f t="array" ref="H288">IF(SUMPRODUCT((Data!$A$2:$A$1420="Interface")*(Data!$C$2:$C$1420=$A288)*(Data!$E$2:$E$1420&lt;&gt;"(Blank)"))&gt;0, TRUE, FALSE)</f>
        <v>1</v>
      </c>
      <c r="I288" s="10" t="str">
        <f t="shared" si="12"/>
        <v>Missing</v>
      </c>
      <c r="J288" s="98" t="str">
        <f t="shared" si="15"/>
        <v xml:space="preserve">Electric Water &amp; Sewer </v>
      </c>
      <c r="K288" s="95" t="str">
        <f>IFERROR(VLOOKUP(A288,'Sheet1 (2)'!$A$2:$I$1048576, 9,0),"Not on BI")</f>
        <v>C00599</v>
      </c>
    </row>
    <row r="289" spans="1:11" ht="14.25" hidden="1" x14ac:dyDescent="0.2">
      <c r="A289" s="3" t="s">
        <v>310</v>
      </c>
      <c r="B289" s="10" t="str">
        <f>IFERROR(VLOOKUP(A289,'Sheet1 (2)'!$A$2:$K$3412,2,0),"Not on BI")</f>
        <v>No</v>
      </c>
      <c r="C289" s="10" t="s">
        <v>124</v>
      </c>
      <c r="D289" s="97" t="str">
        <f>IFERROR(VLOOKUP(A289,'Sheet1 (2)'!$A$2:$K$341, 3, 0),"Not on BI")</f>
        <v/>
      </c>
      <c r="E289" s="10" t="b" cm="1">
        <f t="array" ref="E289">IF(SUMPRODUCT((Data!$A$2:$A$1420="Electric")*(Data!$C$2:$C$1420=$A289)*(Data!$E$2:$E$1420&lt;&gt;""))&gt;0, TRUE, FALSE)</f>
        <v>0</v>
      </c>
      <c r="F289" s="10" t="b" cm="1">
        <f t="array" ref="F289">IF(SUMPRODUCT((Data!$A$2:$A$1420="Water &amp; Sewer")*(Data!$C$2:$C$1420=$A289)*(Data!$E$2:$E$1420&lt;&gt;""))&gt;0, TRUE, FALSE)</f>
        <v>0</v>
      </c>
      <c r="G289" s="10" t="b" cm="1">
        <f t="array" ref="G289">IF(SUMPRODUCT((Data!$A$2:$A$1420="Sanitation")*(Data!$C$2:$C$1420=$A289)*(Data!$E$2:$E$1420&lt;&gt;""))&gt;0, TRUE, FALSE)</f>
        <v>0</v>
      </c>
      <c r="H289" s="10" t="b" cm="1">
        <f t="array" ref="H289">IF(SUMPRODUCT((Data!$A$2:$A$1420="Interface")*(Data!$C$2:$C$1420=$A289)*(Data!$E$2:$E$1420&lt;&gt;"(Blank)"))&gt;0, TRUE, FALSE)</f>
        <v>0</v>
      </c>
      <c r="I289" s="10" t="str">
        <f t="shared" si="12"/>
        <v>Missing</v>
      </c>
      <c r="J289" s="98" t="str">
        <f t="shared" si="15"/>
        <v>Everything</v>
      </c>
      <c r="K289" s="95" t="str">
        <f>IFERROR(VLOOKUP(A289,'Sheet1 (2)'!$A$2:$I$1048576, 9,0),"Not on BI")</f>
        <v>C00607</v>
      </c>
    </row>
    <row r="290" spans="1:11" ht="14.25" x14ac:dyDescent="0.2">
      <c r="A290" s="10" t="s">
        <v>311</v>
      </c>
      <c r="B290" s="10" t="str">
        <f>IFERROR(VLOOKUP(A290,'Sheet1 (2)'!$A$2:$K$3412,2,0),"Not on BI")</f>
        <v>Yes</v>
      </c>
      <c r="C290" s="10" t="s">
        <v>124</v>
      </c>
      <c r="D290" s="97" t="str">
        <f>IFERROR(VLOOKUP(A290,'Sheet1 (2)'!$A$2:$K$341, 3, 0),"Not on BI")</f>
        <v>2024-04-17</v>
      </c>
      <c r="E290" s="10" t="b" cm="1">
        <f t="array" ref="E290">IF(SUMPRODUCT((Data!$A$2:$A$1420="Electric")*(Data!$C$2:$C$1420=$A290)*(Data!$E$2:$E$1420&lt;&gt;""))&gt;0, TRUE, FALSE)</f>
        <v>0</v>
      </c>
      <c r="F290" s="10" t="b" cm="1">
        <f t="array" ref="F290">IF(SUMPRODUCT((Data!$A$2:$A$1420="Water &amp; Sewer")*(Data!$C$2:$C$1420=$A290)*(Data!$E$2:$E$1420&lt;&gt;""))&gt;0, TRUE, FALSE)</f>
        <v>1</v>
      </c>
      <c r="G290" s="10" t="b" cm="1">
        <f t="array" ref="G290">IF(SUMPRODUCT((Data!$A$2:$A$1420="Sanitation")*(Data!$C$2:$C$1420=$A290)*(Data!$E$2:$E$1420&lt;&gt;""))&gt;0, TRUE, FALSE)</f>
        <v>0</v>
      </c>
      <c r="H290" s="10" t="b" cm="1">
        <f t="array" ref="H290">IF(SUMPRODUCT((Data!$A$2:$A$1420="Interface")*(Data!$C$2:$C$1420=$A290)*(Data!$E$2:$E$1420&lt;&gt;"(Blank)"))&gt;0, TRUE, FALSE)</f>
        <v>1</v>
      </c>
      <c r="I290" s="10" t="str">
        <f t="shared" si="12"/>
        <v>Missing</v>
      </c>
      <c r="J290" s="98" t="str">
        <f t="shared" si="15"/>
        <v xml:space="preserve">Electric Sanitation </v>
      </c>
      <c r="K290" s="95" t="str">
        <f>IFERROR(VLOOKUP(A290,'Sheet1 (2)'!$A$2:$I$1048576, 9,0),"Not on BI")</f>
        <v>C00524</v>
      </c>
    </row>
    <row r="291" spans="1:11" ht="14.25" hidden="1" x14ac:dyDescent="0.2">
      <c r="A291" s="3" t="s">
        <v>312</v>
      </c>
      <c r="B291" s="10" t="str">
        <f>IFERROR(VLOOKUP(A291,'Sheet1 (2)'!$A$2:$K$3412,2,0),"Not on BI")</f>
        <v>No</v>
      </c>
      <c r="C291" s="10" t="s">
        <v>124</v>
      </c>
      <c r="D291" s="97" t="str">
        <f>IFERROR(VLOOKUP(A291,'Sheet1 (2)'!$A$2:$K$341, 3, 0),"Not on BI")</f>
        <v/>
      </c>
      <c r="E291" s="10" t="b" cm="1">
        <f t="array" ref="E291">IF(SUMPRODUCT((Data!$A$2:$A$1420="Electric")*(Data!$C$2:$C$1420=$A291)*(Data!$E$2:$E$1420&lt;&gt;""))&gt;0, TRUE, FALSE)</f>
        <v>0</v>
      </c>
      <c r="F291" s="10" t="b" cm="1">
        <f t="array" ref="F291">IF(SUMPRODUCT((Data!$A$2:$A$1420="Water &amp; Sewer")*(Data!$C$2:$C$1420=$A291)*(Data!$E$2:$E$1420&lt;&gt;""))&gt;0, TRUE, FALSE)</f>
        <v>0</v>
      </c>
      <c r="G291" s="10" t="b" cm="1">
        <f t="array" ref="G291">IF(SUMPRODUCT((Data!$A$2:$A$1420="Sanitation")*(Data!$C$2:$C$1420=$A291)*(Data!$E$2:$E$1420&lt;&gt;""))&gt;0, TRUE, FALSE)</f>
        <v>0</v>
      </c>
      <c r="H291" s="10" t="b" cm="1">
        <f t="array" ref="H291">IF(SUMPRODUCT((Data!$A$2:$A$1420="Interface")*(Data!$C$2:$C$1420=$A291)*(Data!$E$2:$E$1420&lt;&gt;"(Blank)"))&gt;0, TRUE, FALSE)</f>
        <v>0</v>
      </c>
      <c r="I291" s="10" t="str">
        <f t="shared" si="12"/>
        <v>Missing</v>
      </c>
      <c r="J291" s="98" t="str">
        <f t="shared" si="15"/>
        <v>Everything</v>
      </c>
      <c r="K291" s="95" t="str">
        <f>IFERROR(VLOOKUP(A291,'Sheet1 (2)'!$A$2:$I$1048576, 9,0),"Not on BI")</f>
        <v>C00477</v>
      </c>
    </row>
    <row r="292" spans="1:11" ht="14.25" hidden="1" x14ac:dyDescent="0.2">
      <c r="A292" s="3" t="s">
        <v>313</v>
      </c>
      <c r="B292" s="10" t="str">
        <f>IFERROR(VLOOKUP(A292,'Sheet1 (2)'!$A$2:$K$3412,2,0),"Not on BI")</f>
        <v>No</v>
      </c>
      <c r="C292" s="10" t="s">
        <v>124</v>
      </c>
      <c r="D292" s="97" t="str">
        <f>IFERROR(VLOOKUP(A292,'Sheet1 (2)'!$A$2:$K$341, 3, 0),"Not on BI")</f>
        <v/>
      </c>
      <c r="E292" s="10" t="b" cm="1">
        <f t="array" ref="E292">IF(SUMPRODUCT((Data!$A$2:$A$1420="Electric")*(Data!$C$2:$C$1420=$A292)*(Data!$E$2:$E$1420&lt;&gt;""))&gt;0, TRUE, FALSE)</f>
        <v>0</v>
      </c>
      <c r="F292" s="10" t="b" cm="1">
        <f t="array" ref="F292">IF(SUMPRODUCT((Data!$A$2:$A$1420="Water &amp; Sewer")*(Data!$C$2:$C$1420=$A292)*(Data!$E$2:$E$1420&lt;&gt;""))&gt;0, TRUE, FALSE)</f>
        <v>0</v>
      </c>
      <c r="G292" s="10" t="b" cm="1">
        <f t="array" ref="G292">IF(SUMPRODUCT((Data!$A$2:$A$1420="Sanitation")*(Data!$C$2:$C$1420=$A292)*(Data!$E$2:$E$1420&lt;&gt;""))&gt;0, TRUE, FALSE)</f>
        <v>0</v>
      </c>
      <c r="H292" s="10" t="b" cm="1">
        <f t="array" ref="H292">IF(SUMPRODUCT((Data!$A$2:$A$1420="Interface")*(Data!$C$2:$C$1420=$A292)*(Data!$E$2:$E$1420&lt;&gt;"(Blank)"))&gt;0, TRUE, FALSE)</f>
        <v>0</v>
      </c>
      <c r="I292" s="10" t="str">
        <f t="shared" si="12"/>
        <v>Missing</v>
      </c>
      <c r="J292" s="98" t="str">
        <f t="shared" si="15"/>
        <v>Everything</v>
      </c>
      <c r="K292" s="95" t="str">
        <f>IFERROR(VLOOKUP(A292,'Sheet1 (2)'!$A$2:$I$1048576, 9,0),"Not on BI")</f>
        <v>C00571</v>
      </c>
    </row>
    <row r="293" spans="1:11" ht="14.25" hidden="1" x14ac:dyDescent="0.2">
      <c r="A293" s="3" t="s">
        <v>314</v>
      </c>
      <c r="B293" s="10" t="str">
        <f>IFERROR(VLOOKUP(A293,'Sheet1 (2)'!$A$2:$K$3412,2,0),"Not on BI")</f>
        <v>No</v>
      </c>
      <c r="C293" s="10" t="s">
        <v>124</v>
      </c>
      <c r="D293" s="97" t="str">
        <f>IFERROR(VLOOKUP(A293,'Sheet1 (2)'!$A$2:$K$341, 3, 0),"Not on BI")</f>
        <v/>
      </c>
      <c r="E293" s="10" t="b" cm="1">
        <f t="array" ref="E293">IF(SUMPRODUCT((Data!$A$2:$A$1420="Electric")*(Data!$C$2:$C$1420=$A293)*(Data!$E$2:$E$1420&lt;&gt;""))&gt;0, TRUE, FALSE)</f>
        <v>0</v>
      </c>
      <c r="F293" s="10" t="b" cm="1">
        <f t="array" ref="F293">IF(SUMPRODUCT((Data!$A$2:$A$1420="Water &amp; Sewer")*(Data!$C$2:$C$1420=$A293)*(Data!$E$2:$E$1420&lt;&gt;""))&gt;0, TRUE, FALSE)</f>
        <v>0</v>
      </c>
      <c r="G293" s="10" t="b" cm="1">
        <f t="array" ref="G293">IF(SUMPRODUCT((Data!$A$2:$A$1420="Sanitation")*(Data!$C$2:$C$1420=$A293)*(Data!$E$2:$E$1420&lt;&gt;""))&gt;0, TRUE, FALSE)</f>
        <v>0</v>
      </c>
      <c r="H293" s="10" t="b" cm="1">
        <f t="array" ref="H293">IF(SUMPRODUCT((Data!$A$2:$A$1420="Interface")*(Data!$C$2:$C$1420=$A293)*(Data!$E$2:$E$1420&lt;&gt;"(Blank)"))&gt;0, TRUE, FALSE)</f>
        <v>0</v>
      </c>
      <c r="I293" s="10" t="str">
        <f t="shared" si="12"/>
        <v>Missing</v>
      </c>
      <c r="J293" s="98" t="str">
        <f t="shared" si="15"/>
        <v>Everything</v>
      </c>
      <c r="K293" s="95" t="str">
        <f>IFERROR(VLOOKUP(A293,'Sheet1 (2)'!$A$2:$I$1048576, 9,0),"Not on BI")</f>
        <v>C00393</v>
      </c>
    </row>
    <row r="294" spans="1:11" ht="14.25" hidden="1" x14ac:dyDescent="0.2">
      <c r="A294" s="10" t="s">
        <v>315</v>
      </c>
      <c r="B294" s="10" t="str">
        <f>IFERROR(VLOOKUP(A294,'Sheet1 (2)'!$A$2:$K$3412,2,0),"Not on BI")</f>
        <v>No</v>
      </c>
      <c r="C294" s="10" t="s">
        <v>124</v>
      </c>
      <c r="D294" s="97" t="str">
        <f>IFERROR(VLOOKUP(A294,'Sheet1 (2)'!$A$2:$K$341, 3, 0),"Not on BI")</f>
        <v/>
      </c>
      <c r="E294" s="10" t="b" cm="1">
        <f t="array" ref="E294">IF(SUMPRODUCT((Data!$A$2:$A$1420="Electric")*(Data!$C$2:$C$1420=$A294)*(Data!$E$2:$E$1420&lt;&gt;""))&gt;0, TRUE, FALSE)</f>
        <v>0</v>
      </c>
      <c r="F294" s="10" t="b" cm="1">
        <f t="array" ref="F294">IF(SUMPRODUCT((Data!$A$2:$A$1420="Water &amp; Sewer")*(Data!$C$2:$C$1420=$A294)*(Data!$E$2:$E$1420&lt;&gt;""))&gt;0, TRUE, FALSE)</f>
        <v>0</v>
      </c>
      <c r="G294" s="10" t="b" cm="1">
        <f t="array" ref="G294">IF(SUMPRODUCT((Data!$A$2:$A$1420="Sanitation")*(Data!$C$2:$C$1420=$A294)*(Data!$E$2:$E$1420&lt;&gt;""))&gt;0, TRUE, FALSE)</f>
        <v>0</v>
      </c>
      <c r="H294" s="10" t="b" cm="1">
        <f t="array" ref="H294">IF(SUMPRODUCT((Data!$A$2:$A$1420="Interface")*(Data!$C$2:$C$1420=$A294)*(Data!$E$2:$E$1420&lt;&gt;"(Blank)"))&gt;0, TRUE, FALSE)</f>
        <v>0</v>
      </c>
      <c r="I294" s="10" t="str">
        <f t="shared" ref="I294:I357" si="16">IF(AND(E294, F294, G294, H294), "Ready", "Missing")</f>
        <v>Missing</v>
      </c>
      <c r="J294" s="98" t="str">
        <f t="shared" si="15"/>
        <v>Everything</v>
      </c>
      <c r="K294" s="95" t="str">
        <f>IFERROR(VLOOKUP(A294,'Sheet1 (2)'!$A$2:$I$1048576, 9,0),"Not on BI")</f>
        <v>C00490</v>
      </c>
    </row>
    <row r="295" spans="1:11" ht="14.25" hidden="1" x14ac:dyDescent="0.2">
      <c r="A295" s="10" t="s">
        <v>316</v>
      </c>
      <c r="B295" s="10" t="str">
        <f>IFERROR(VLOOKUP(A295,'Sheet1 (2)'!$A$2:$K$3412,2,0),"Not on BI")</f>
        <v>Not on BI</v>
      </c>
      <c r="C295" s="10" t="s">
        <v>124</v>
      </c>
      <c r="D295" s="97" t="str">
        <f>IFERROR(VLOOKUP(A295,'Sheet1 (2)'!$A$2:$K$341, 3, 0),"Not on BI")</f>
        <v>Not on BI</v>
      </c>
      <c r="E295" s="10" t="b" cm="1">
        <f t="array" ref="E295">IF(SUMPRODUCT((Data!$A$2:$A$1420="Electric")*(Data!$C$2:$C$1420=$A295)*(Data!$E$2:$E$1420&lt;&gt;""))&gt;0, TRUE, FALSE)</f>
        <v>0</v>
      </c>
      <c r="F295" s="10" t="b" cm="1">
        <f t="array" ref="F295">IF(SUMPRODUCT((Data!$A$2:$A$1420="Water &amp; Sewer")*(Data!$C$2:$C$1420=$A295)*(Data!$E$2:$E$1420&lt;&gt;""))&gt;0, TRUE, FALSE)</f>
        <v>0</v>
      </c>
      <c r="G295" s="10" t="b" cm="1">
        <f t="array" ref="G295">IF(SUMPRODUCT((Data!$A$2:$A$1420="Sanitation")*(Data!$C$2:$C$1420=$A295)*(Data!$E$2:$E$1420&lt;&gt;""))&gt;0, TRUE, FALSE)</f>
        <v>0</v>
      </c>
      <c r="H295" s="10" t="b" cm="1">
        <f t="array" ref="H295">IF(SUMPRODUCT((Data!$A$2:$A$1420="Interface")*(Data!$C$2:$C$1420=$A295)*(Data!$E$2:$E$1420&lt;&gt;"(Blank)"))&gt;0, TRUE, FALSE)</f>
        <v>0</v>
      </c>
      <c r="I295" s="10" t="str">
        <f t="shared" si="16"/>
        <v>Missing</v>
      </c>
      <c r="J295" s="98" t="str">
        <f t="shared" si="15"/>
        <v>Everything</v>
      </c>
      <c r="K295" s="95" t="str">
        <f>IFERROR(VLOOKUP(A295,'Sheet1 (2)'!$A$2:$I$1048576, 9,0),"Not on BI")</f>
        <v>Not on BI</v>
      </c>
    </row>
    <row r="296" spans="1:11" ht="14.25" hidden="1" x14ac:dyDescent="0.2">
      <c r="A296" s="10" t="s">
        <v>317</v>
      </c>
      <c r="B296" s="10" t="str">
        <f>IFERROR(VLOOKUP(A296,'Sheet1 (2)'!$A$2:$K$3412,2,0),"Not on BI")</f>
        <v>Not on BI</v>
      </c>
      <c r="C296" s="10" t="s">
        <v>124</v>
      </c>
      <c r="D296" s="97" t="str">
        <f>IFERROR(VLOOKUP(A296,'Sheet1 (2)'!$A$2:$K$341, 3, 0),"Not on BI")</f>
        <v>Not on BI</v>
      </c>
      <c r="E296" s="10" t="b" cm="1">
        <f t="array" ref="E296">IF(SUMPRODUCT((Data!$A$2:$A$1420="Electric")*(Data!$C$2:$C$1420=$A296)*(Data!$E$2:$E$1420&lt;&gt;""))&gt;0, TRUE, FALSE)</f>
        <v>0</v>
      </c>
      <c r="F296" s="10" t="b" cm="1">
        <f t="array" ref="F296">IF(SUMPRODUCT((Data!$A$2:$A$1420="Water &amp; Sewer")*(Data!$C$2:$C$1420=$A296)*(Data!$E$2:$E$1420&lt;&gt;""))&gt;0, TRUE, FALSE)</f>
        <v>0</v>
      </c>
      <c r="G296" s="10" t="b" cm="1">
        <f t="array" ref="G296">IF(SUMPRODUCT((Data!$A$2:$A$1420="Sanitation")*(Data!$C$2:$C$1420=$A296)*(Data!$E$2:$E$1420&lt;&gt;""))&gt;0, TRUE, FALSE)</f>
        <v>0</v>
      </c>
      <c r="H296" s="10" t="b" cm="1">
        <f t="array" ref="H296">IF(SUMPRODUCT((Data!$A$2:$A$1420="Interface")*(Data!$C$2:$C$1420=$A296)*(Data!$E$2:$E$1420&lt;&gt;"(Blank)"))&gt;0, TRUE, FALSE)</f>
        <v>0</v>
      </c>
      <c r="I296" s="10" t="str">
        <f t="shared" si="16"/>
        <v>Missing</v>
      </c>
      <c r="J296" s="98" t="str">
        <f t="shared" si="15"/>
        <v>Everything</v>
      </c>
      <c r="K296" s="95" t="str">
        <f>IFERROR(VLOOKUP(A296,'Sheet1 (2)'!$A$2:$I$1048576, 9,0),"Not on BI")</f>
        <v>Not on BI</v>
      </c>
    </row>
    <row r="297" spans="1:11" ht="14.25" hidden="1" x14ac:dyDescent="0.2">
      <c r="A297" s="10" t="s">
        <v>318</v>
      </c>
      <c r="B297" s="10" t="str">
        <f>IFERROR(VLOOKUP(A297,'Sheet1 (2)'!$A$2:$K$3412,2,0),"Not on BI")</f>
        <v>No</v>
      </c>
      <c r="C297" s="10" t="s">
        <v>124</v>
      </c>
      <c r="D297" s="97" t="str">
        <f>IFERROR(VLOOKUP(A297,'Sheet1 (2)'!$A$2:$K$341, 3, 0),"Not on BI")</f>
        <v/>
      </c>
      <c r="E297" s="10" t="b" cm="1">
        <f t="array" ref="E297">IF(SUMPRODUCT((Data!$A$2:$A$1420="Electric")*(Data!$C$2:$C$1420=$A297)*(Data!$E$2:$E$1420&lt;&gt;""))&gt;0, TRUE, FALSE)</f>
        <v>0</v>
      </c>
      <c r="F297" s="10" t="b" cm="1">
        <f t="array" ref="F297">IF(SUMPRODUCT((Data!$A$2:$A$1420="Water &amp; Sewer")*(Data!$C$2:$C$1420=$A297)*(Data!$E$2:$E$1420&lt;&gt;""))&gt;0, TRUE, FALSE)</f>
        <v>1</v>
      </c>
      <c r="G297" s="10" t="b" cm="1">
        <f t="array" ref="G297">IF(SUMPRODUCT((Data!$A$2:$A$1420="Sanitation")*(Data!$C$2:$C$1420=$A297)*(Data!$E$2:$E$1420&lt;&gt;""))&gt;0, TRUE, FALSE)</f>
        <v>0</v>
      </c>
      <c r="H297" s="10" t="b" cm="1">
        <f t="array" ref="H297">IF(SUMPRODUCT((Data!$A$2:$A$1420="Interface")*(Data!$C$2:$C$1420=$A297)*(Data!$E$2:$E$1420&lt;&gt;"(Blank)"))&gt;0, TRUE, FALSE)</f>
        <v>1</v>
      </c>
      <c r="I297" s="10" t="str">
        <f t="shared" si="16"/>
        <v>Missing</v>
      </c>
      <c r="J297" s="98" t="str">
        <f t="shared" si="15"/>
        <v xml:space="preserve">Electric Sanitation </v>
      </c>
      <c r="K297" s="95" t="str">
        <f>IFERROR(VLOOKUP(A297,'Sheet1 (2)'!$A$2:$I$1048576, 9,0),"Not on BI")</f>
        <v>C00518</v>
      </c>
    </row>
    <row r="298" spans="1:11" ht="14.25" hidden="1" x14ac:dyDescent="0.2">
      <c r="A298" s="10" t="s">
        <v>319</v>
      </c>
      <c r="B298" s="10" t="str">
        <f>IFERROR(VLOOKUP(A298,'Sheet1 (2)'!$A$2:$K$3412,2,0),"Not on BI")</f>
        <v>No</v>
      </c>
      <c r="C298" s="10" t="s">
        <v>124</v>
      </c>
      <c r="D298" s="97" t="str">
        <f>IFERROR(VLOOKUP(A298,'Sheet1 (2)'!$A$2:$K$341, 3, 0),"Not on BI")</f>
        <v/>
      </c>
      <c r="E298" s="10" t="b" cm="1">
        <f t="array" ref="E298">IF(SUMPRODUCT((Data!$A$2:$A$1420="Electric")*(Data!$C$2:$C$1420=$A298)*(Data!$E$2:$E$1420&lt;&gt;""))&gt;0, TRUE, FALSE)</f>
        <v>0</v>
      </c>
      <c r="F298" s="10" t="b" cm="1">
        <f t="array" ref="F298">IF(SUMPRODUCT((Data!$A$2:$A$1420="Water &amp; Sewer")*(Data!$C$2:$C$1420=$A298)*(Data!$E$2:$E$1420&lt;&gt;""))&gt;0, TRUE, FALSE)</f>
        <v>0</v>
      </c>
      <c r="G298" s="10" t="b" cm="1">
        <f t="array" ref="G298">IF(SUMPRODUCT((Data!$A$2:$A$1420="Sanitation")*(Data!$C$2:$C$1420=$A298)*(Data!$E$2:$E$1420&lt;&gt;""))&gt;0, TRUE, FALSE)</f>
        <v>0</v>
      </c>
      <c r="H298" s="10" t="b" cm="1">
        <f t="array" ref="H298">IF(SUMPRODUCT((Data!$A$2:$A$1420="Interface")*(Data!$C$2:$C$1420=$A298)*(Data!$E$2:$E$1420&lt;&gt;"(Blank)"))&gt;0, TRUE, FALSE)</f>
        <v>0</v>
      </c>
      <c r="I298" s="10" t="str">
        <f t="shared" si="16"/>
        <v>Missing</v>
      </c>
      <c r="J298" s="98" t="str">
        <f t="shared" si="15"/>
        <v>Everything</v>
      </c>
      <c r="K298" s="95" t="str">
        <f>IFERROR(VLOOKUP(A298,'Sheet1 (2)'!$A$2:$I$1048576, 9,0),"Not on BI")</f>
        <v>C00648</v>
      </c>
    </row>
    <row r="299" spans="1:11" ht="14.25" hidden="1" x14ac:dyDescent="0.2">
      <c r="A299" s="10" t="s">
        <v>320</v>
      </c>
      <c r="B299" s="10" t="str">
        <f>IFERROR(VLOOKUP(A299,'Sheet1 (2)'!$A$2:$K$3412,2,0),"Not on BI")</f>
        <v>No</v>
      </c>
      <c r="C299" s="10" t="s">
        <v>124</v>
      </c>
      <c r="D299" s="97" t="str">
        <f>IFERROR(VLOOKUP(A299,'Sheet1 (2)'!$A$2:$K$341, 3, 0),"Not on BI")</f>
        <v/>
      </c>
      <c r="E299" s="10" t="b" cm="1">
        <f t="array" ref="E299">IF(SUMPRODUCT((Data!$A$2:$A$1420="Electric")*(Data!$C$2:$C$1420=$A299)*(Data!$E$2:$E$1420&lt;&gt;""))&gt;0, TRUE, FALSE)</f>
        <v>0</v>
      </c>
      <c r="F299" s="10" t="b" cm="1">
        <f t="array" ref="F299">IF(SUMPRODUCT((Data!$A$2:$A$1420="Water &amp; Sewer")*(Data!$C$2:$C$1420=$A299)*(Data!$E$2:$E$1420&lt;&gt;""))&gt;0, TRUE, FALSE)</f>
        <v>0</v>
      </c>
      <c r="G299" s="10" t="b" cm="1">
        <f t="array" ref="G299">IF(SUMPRODUCT((Data!$A$2:$A$1420="Sanitation")*(Data!$C$2:$C$1420=$A299)*(Data!$E$2:$E$1420&lt;&gt;""))&gt;0, TRUE, FALSE)</f>
        <v>0</v>
      </c>
      <c r="H299" s="10" t="b" cm="1">
        <f t="array" ref="H299">IF(SUMPRODUCT((Data!$A$2:$A$1420="Interface")*(Data!$C$2:$C$1420=$A299)*(Data!$E$2:$E$1420&lt;&gt;"(Blank)"))&gt;0, TRUE, FALSE)</f>
        <v>0</v>
      </c>
      <c r="I299" s="10" t="str">
        <f t="shared" si="16"/>
        <v>Missing</v>
      </c>
      <c r="J299" s="98" t="str">
        <f t="shared" si="15"/>
        <v>Everything</v>
      </c>
      <c r="K299" s="95" t="str">
        <f>IFERROR(VLOOKUP(A299,'Sheet1 (2)'!$A$2:$I$1048576, 9,0),"Not on BI")</f>
        <v>C00409</v>
      </c>
    </row>
    <row r="300" spans="1:11" ht="14.25" hidden="1" x14ac:dyDescent="0.2">
      <c r="A300" s="10" t="s">
        <v>321</v>
      </c>
      <c r="B300" s="10" t="str">
        <f>IFERROR(VLOOKUP(A300,'Sheet1 (2)'!$A$2:$K$3412,2,0),"Not on BI")</f>
        <v>No</v>
      </c>
      <c r="C300" s="10" t="s">
        <v>124</v>
      </c>
      <c r="D300" s="97" t="str">
        <f>IFERROR(VLOOKUP(A300,'Sheet1 (2)'!$A$2:$K$341, 3, 0),"Not on BI")</f>
        <v/>
      </c>
      <c r="E300" s="10" t="b" cm="1">
        <f t="array" ref="E300">IF(SUMPRODUCT((Data!$A$2:$A$1420="Electric")*(Data!$C$2:$C$1420=$A300)*(Data!$E$2:$E$1420&lt;&gt;""))&gt;0, TRUE, FALSE)</f>
        <v>0</v>
      </c>
      <c r="F300" s="10" t="b" cm="1">
        <f t="array" ref="F300">IF(SUMPRODUCT((Data!$A$2:$A$1420="Water &amp; Sewer")*(Data!$C$2:$C$1420=$A300)*(Data!$E$2:$E$1420&lt;&gt;""))&gt;0, TRUE, FALSE)</f>
        <v>0</v>
      </c>
      <c r="G300" s="10" t="b" cm="1">
        <f t="array" ref="G300">IF(SUMPRODUCT((Data!$A$2:$A$1420="Sanitation")*(Data!$C$2:$C$1420=$A300)*(Data!$E$2:$E$1420&lt;&gt;""))&gt;0, TRUE, FALSE)</f>
        <v>0</v>
      </c>
      <c r="H300" s="10" t="b" cm="1">
        <f t="array" ref="H300">IF(SUMPRODUCT((Data!$A$2:$A$1420="Interface")*(Data!$C$2:$C$1420=$A300)*(Data!$E$2:$E$1420&lt;&gt;"(Blank)"))&gt;0, TRUE, FALSE)</f>
        <v>0</v>
      </c>
      <c r="I300" s="10" t="str">
        <f t="shared" si="16"/>
        <v>Missing</v>
      </c>
      <c r="J300" s="98" t="str">
        <f t="shared" si="15"/>
        <v>Everything</v>
      </c>
      <c r="K300" s="95" t="str">
        <f>IFERROR(VLOOKUP(A300,'Sheet1 (2)'!$A$2:$I$1048576, 9,0),"Not on BI")</f>
        <v>C00584</v>
      </c>
    </row>
    <row r="301" spans="1:11" ht="14.25" hidden="1" x14ac:dyDescent="0.2">
      <c r="A301" s="10" t="s">
        <v>322</v>
      </c>
      <c r="B301" s="10" t="str">
        <f>IFERROR(VLOOKUP(A301,'Sheet1 (2)'!$A$2:$K$3412,2,0),"Not on BI")</f>
        <v>No</v>
      </c>
      <c r="C301" s="10" t="s">
        <v>124</v>
      </c>
      <c r="D301" s="97" t="str">
        <f>IFERROR(VLOOKUP(A301,'Sheet1 (2)'!$A$2:$K$341, 3, 0),"Not on BI")</f>
        <v/>
      </c>
      <c r="E301" s="10" t="b" cm="1">
        <f t="array" ref="E301">IF(SUMPRODUCT((Data!$A$2:$A$1420="Electric")*(Data!$C$2:$C$1420=$A301)*(Data!$E$2:$E$1420&lt;&gt;""))&gt;0, TRUE, FALSE)</f>
        <v>0</v>
      </c>
      <c r="F301" s="10" t="b" cm="1">
        <f t="array" ref="F301">IF(SUMPRODUCT((Data!$A$2:$A$1420="Water &amp; Sewer")*(Data!$C$2:$C$1420=$A301)*(Data!$E$2:$E$1420&lt;&gt;""))&gt;0, TRUE, FALSE)</f>
        <v>0</v>
      </c>
      <c r="G301" s="10" t="b" cm="1">
        <f t="array" ref="G301">IF(SUMPRODUCT((Data!$A$2:$A$1420="Sanitation")*(Data!$C$2:$C$1420=$A301)*(Data!$E$2:$E$1420&lt;&gt;""))&gt;0, TRUE, FALSE)</f>
        <v>0</v>
      </c>
      <c r="H301" s="10" t="b" cm="1">
        <f t="array" ref="H301">IF(SUMPRODUCT((Data!$A$2:$A$1420="Interface")*(Data!$C$2:$C$1420=$A301)*(Data!$E$2:$E$1420&lt;&gt;"(Blank)"))&gt;0, TRUE, FALSE)</f>
        <v>0</v>
      </c>
      <c r="I301" s="10" t="str">
        <f t="shared" si="16"/>
        <v>Missing</v>
      </c>
      <c r="J301" s="98" t="str">
        <f t="shared" si="15"/>
        <v>Everything</v>
      </c>
      <c r="K301" s="95" t="str">
        <f>IFERROR(VLOOKUP(A301,'Sheet1 (2)'!$A$2:$I$1048576, 9,0),"Not on BI")</f>
        <v>C00511</v>
      </c>
    </row>
    <row r="302" spans="1:11" ht="14.25" hidden="1" x14ac:dyDescent="0.2">
      <c r="A302" s="10" t="s">
        <v>323</v>
      </c>
      <c r="B302" s="10" t="str">
        <f>IFERROR(VLOOKUP(A302,'Sheet1 (2)'!$A$2:$K$3412,2,0),"Not on BI")</f>
        <v>No</v>
      </c>
      <c r="C302" s="10" t="s">
        <v>124</v>
      </c>
      <c r="D302" s="97" t="str">
        <f>IFERROR(VLOOKUP(A302,'Sheet1 (2)'!$A$2:$K$341, 3, 0),"Not on BI")</f>
        <v/>
      </c>
      <c r="E302" s="10" t="b" cm="1">
        <f t="array" ref="E302">IF(SUMPRODUCT((Data!$A$2:$A$1420="Electric")*(Data!$C$2:$C$1420=$A302)*(Data!$E$2:$E$1420&lt;&gt;""))&gt;0, TRUE, FALSE)</f>
        <v>0</v>
      </c>
      <c r="F302" s="10" t="b" cm="1">
        <f t="array" ref="F302">IF(SUMPRODUCT((Data!$A$2:$A$1420="Water &amp; Sewer")*(Data!$C$2:$C$1420=$A302)*(Data!$E$2:$E$1420&lt;&gt;""))&gt;0, TRUE, FALSE)</f>
        <v>0</v>
      </c>
      <c r="G302" s="10" t="b" cm="1">
        <f t="array" ref="G302">IF(SUMPRODUCT((Data!$A$2:$A$1420="Sanitation")*(Data!$C$2:$C$1420=$A302)*(Data!$E$2:$E$1420&lt;&gt;""))&gt;0, TRUE, FALSE)</f>
        <v>0</v>
      </c>
      <c r="H302" s="10" t="b" cm="1">
        <f t="array" ref="H302">IF(SUMPRODUCT((Data!$A$2:$A$1420="Interface")*(Data!$C$2:$C$1420=$A302)*(Data!$E$2:$E$1420&lt;&gt;"(Blank)"))&gt;0, TRUE, FALSE)</f>
        <v>0</v>
      </c>
      <c r="I302" s="10" t="str">
        <f t="shared" si="16"/>
        <v>Missing</v>
      </c>
      <c r="J302" s="98" t="str">
        <f t="shared" si="15"/>
        <v>Everything</v>
      </c>
      <c r="K302" s="95" t="str">
        <f>IFERROR(VLOOKUP(A302,'Sheet1 (2)'!$A$2:$I$1048576, 9,0),"Not on BI")</f>
        <v>C00458</v>
      </c>
    </row>
    <row r="303" spans="1:11" ht="14.25" hidden="1" x14ac:dyDescent="0.2">
      <c r="A303" s="10" t="s">
        <v>324</v>
      </c>
      <c r="B303" s="10" t="str">
        <f>IFERROR(VLOOKUP(A303,'Sheet1 (2)'!$A$2:$K$3412,2,0),"Not on BI")</f>
        <v>No</v>
      </c>
      <c r="C303" s="10" t="s">
        <v>124</v>
      </c>
      <c r="D303" s="97" t="str">
        <f>IFERROR(VLOOKUP(A303,'Sheet1 (2)'!$A$2:$K$341, 3, 0),"Not on BI")</f>
        <v/>
      </c>
      <c r="E303" s="10" t="b" cm="1">
        <f t="array" ref="E303">IF(SUMPRODUCT((Data!$A$2:$A$1420="Electric")*(Data!$C$2:$C$1420=$A303)*(Data!$E$2:$E$1420&lt;&gt;""))&gt;0, TRUE, FALSE)</f>
        <v>0</v>
      </c>
      <c r="F303" s="10" t="b" cm="1">
        <f t="array" ref="F303">IF(SUMPRODUCT((Data!$A$2:$A$1420="Water &amp; Sewer")*(Data!$C$2:$C$1420=$A303)*(Data!$E$2:$E$1420&lt;&gt;""))&gt;0, TRUE, FALSE)</f>
        <v>0</v>
      </c>
      <c r="G303" s="10" t="b" cm="1">
        <f t="array" ref="G303">IF(SUMPRODUCT((Data!$A$2:$A$1420="Sanitation")*(Data!$C$2:$C$1420=$A303)*(Data!$E$2:$E$1420&lt;&gt;""))&gt;0, TRUE, FALSE)</f>
        <v>0</v>
      </c>
      <c r="H303" s="10" t="b" cm="1">
        <f t="array" ref="H303">IF(SUMPRODUCT((Data!$A$2:$A$1420="Interface")*(Data!$C$2:$C$1420=$A303)*(Data!$E$2:$E$1420&lt;&gt;"(Blank)"))&gt;0, TRUE, FALSE)</f>
        <v>0</v>
      </c>
      <c r="I303" s="10" t="str">
        <f t="shared" si="16"/>
        <v>Missing</v>
      </c>
      <c r="J303" s="98" t="str">
        <f t="shared" si="15"/>
        <v>Everything</v>
      </c>
      <c r="K303" s="95" t="str">
        <f>IFERROR(VLOOKUP(A303,'Sheet1 (2)'!$A$2:$I$1048576, 9,0),"Not on BI")</f>
        <v>C00442</v>
      </c>
    </row>
    <row r="304" spans="1:11" ht="14.25" hidden="1" x14ac:dyDescent="0.2">
      <c r="A304" s="10" t="s">
        <v>325</v>
      </c>
      <c r="B304" s="10" t="str">
        <f>IFERROR(VLOOKUP(A304,'Sheet1 (2)'!$A$2:$K$3412,2,0),"Not on BI")</f>
        <v>No</v>
      </c>
      <c r="C304" s="10" t="s">
        <v>124</v>
      </c>
      <c r="D304" s="97" t="str">
        <f>IFERROR(VLOOKUP(A304,'Sheet1 (2)'!$A$2:$K$341, 3, 0),"Not on BI")</f>
        <v/>
      </c>
      <c r="E304" s="10" t="b" cm="1">
        <f t="array" ref="E304">IF(SUMPRODUCT((Data!$A$2:$A$1420="Electric")*(Data!$C$2:$C$1420=$A304)*(Data!$E$2:$E$1420&lt;&gt;""))&gt;0, TRUE, FALSE)</f>
        <v>0</v>
      </c>
      <c r="F304" s="10" t="b" cm="1">
        <f t="array" ref="F304">IF(SUMPRODUCT((Data!$A$2:$A$1420="Water &amp; Sewer")*(Data!$C$2:$C$1420=$A304)*(Data!$E$2:$E$1420&lt;&gt;""))&gt;0, TRUE, FALSE)</f>
        <v>0</v>
      </c>
      <c r="G304" s="10" t="b" cm="1">
        <f t="array" ref="G304">IF(SUMPRODUCT((Data!$A$2:$A$1420="Sanitation")*(Data!$C$2:$C$1420=$A304)*(Data!$E$2:$E$1420&lt;&gt;""))&gt;0, TRUE, FALSE)</f>
        <v>0</v>
      </c>
      <c r="H304" s="10" t="b" cm="1">
        <f t="array" ref="H304">IF(SUMPRODUCT((Data!$A$2:$A$1420="Interface")*(Data!$C$2:$C$1420=$A304)*(Data!$E$2:$E$1420&lt;&gt;"(Blank)"))&gt;0, TRUE, FALSE)</f>
        <v>0</v>
      </c>
      <c r="I304" s="10" t="str">
        <f t="shared" si="16"/>
        <v>Missing</v>
      </c>
      <c r="J304" s="98" t="str">
        <f t="shared" si="15"/>
        <v>Everything</v>
      </c>
      <c r="K304" s="95" t="str">
        <f>IFERROR(VLOOKUP(A304,'Sheet1 (2)'!$A$2:$I$1048576, 9,0),"Not on BI")</f>
        <v>C00215</v>
      </c>
    </row>
    <row r="305" spans="1:11" ht="14.25" hidden="1" x14ac:dyDescent="0.2">
      <c r="A305" s="10" t="s">
        <v>326</v>
      </c>
      <c r="B305" s="10" t="str">
        <f>IFERROR(VLOOKUP(A305,'Sheet1 (2)'!$A$2:$K$3412,2,0),"Not on BI")</f>
        <v>Not on BI</v>
      </c>
      <c r="C305" s="10" t="s">
        <v>124</v>
      </c>
      <c r="D305" s="97" t="str">
        <f>IFERROR(VLOOKUP(A305,'Sheet1 (2)'!$A$2:$K$341, 3, 0),"Not on BI")</f>
        <v>Not on BI</v>
      </c>
      <c r="E305" s="10" t="b" cm="1">
        <f t="array" ref="E305">IF(SUMPRODUCT((Data!$A$2:$A$1420="Electric")*(Data!$C$2:$C$1420=$A305)*(Data!$E$2:$E$1420&lt;&gt;""))&gt;0, TRUE, FALSE)</f>
        <v>0</v>
      </c>
      <c r="F305" s="10" t="b" cm="1">
        <f t="array" ref="F305">IF(SUMPRODUCT((Data!$A$2:$A$1420="Water &amp; Sewer")*(Data!$C$2:$C$1420=$A305)*(Data!$E$2:$E$1420&lt;&gt;""))&gt;0, TRUE, FALSE)</f>
        <v>0</v>
      </c>
      <c r="G305" s="10" t="b" cm="1">
        <f t="array" ref="G305">IF(SUMPRODUCT((Data!$A$2:$A$1420="Sanitation")*(Data!$C$2:$C$1420=$A305)*(Data!$E$2:$E$1420&lt;&gt;""))&gt;0, TRUE, FALSE)</f>
        <v>0</v>
      </c>
      <c r="H305" s="10" t="b" cm="1">
        <f t="array" ref="H305">IF(SUMPRODUCT((Data!$A$2:$A$1420="Interface")*(Data!$C$2:$C$1420=$A305)*(Data!$E$2:$E$1420&lt;&gt;"(Blank)"))&gt;0, TRUE, FALSE)</f>
        <v>0</v>
      </c>
      <c r="I305" s="10" t="str">
        <f t="shared" si="16"/>
        <v>Missing</v>
      </c>
      <c r="J305" s="98" t="str">
        <f t="shared" ref="J305:J332" si="17">IF(AND(E305=FALSE, F305=FALSE, G305=FALSE, H305=FALSE), "Everything",
IF(E305=FALSE, "Electric ", "") &amp; IF(F305=FALSE, "Water &amp; Sewer ", "") &amp; IF(G305=FALSE, "Sanitation ", "") &amp; IF(H305=FALSE, "Interface", ""))</f>
        <v>Everything</v>
      </c>
      <c r="K305" s="95" t="str">
        <f>IFERROR(VLOOKUP(A305,'Sheet1 (2)'!$A$2:$I$1048576, 9,0),"Not on BI")</f>
        <v>Not on BI</v>
      </c>
    </row>
    <row r="306" spans="1:11" ht="14.25" hidden="1" x14ac:dyDescent="0.2">
      <c r="A306" s="10" t="s">
        <v>327</v>
      </c>
      <c r="B306" s="10" t="str">
        <f>IFERROR(VLOOKUP(A306,'Sheet1 (2)'!$A$2:$K$3412,2,0),"Not on BI")</f>
        <v>No</v>
      </c>
      <c r="C306" s="10" t="s">
        <v>124</v>
      </c>
      <c r="D306" s="97" t="str">
        <f>IFERROR(VLOOKUP(A306,'Sheet1 (2)'!$A$2:$K$341, 3, 0),"Not on BI")</f>
        <v/>
      </c>
      <c r="E306" s="10" t="b" cm="1">
        <f t="array" ref="E306">IF(SUMPRODUCT((Data!$A$2:$A$1420="Electric")*(Data!$C$2:$C$1420=$A306)*(Data!$E$2:$E$1420&lt;&gt;""))&gt;0, TRUE, FALSE)</f>
        <v>0</v>
      </c>
      <c r="F306" s="10" t="b" cm="1">
        <f t="array" ref="F306">IF(SUMPRODUCT((Data!$A$2:$A$1420="Water &amp; Sewer")*(Data!$C$2:$C$1420=$A306)*(Data!$E$2:$E$1420&lt;&gt;""))&gt;0, TRUE, FALSE)</f>
        <v>0</v>
      </c>
      <c r="G306" s="10" t="b" cm="1">
        <f t="array" ref="G306">IF(SUMPRODUCT((Data!$A$2:$A$1420="Sanitation")*(Data!$C$2:$C$1420=$A306)*(Data!$E$2:$E$1420&lt;&gt;""))&gt;0, TRUE, FALSE)</f>
        <v>0</v>
      </c>
      <c r="H306" s="10" t="b" cm="1">
        <f t="array" ref="H306">IF(SUMPRODUCT((Data!$A$2:$A$1420="Interface")*(Data!$C$2:$C$1420=$A306)*(Data!$E$2:$E$1420&lt;&gt;"(Blank)"))&gt;0, TRUE, FALSE)</f>
        <v>0</v>
      </c>
      <c r="I306" s="10" t="str">
        <f t="shared" si="16"/>
        <v>Missing</v>
      </c>
      <c r="J306" s="98" t="str">
        <f t="shared" si="17"/>
        <v>Everything</v>
      </c>
      <c r="K306" s="95" t="str">
        <f>IFERROR(VLOOKUP(A306,'Sheet1 (2)'!$A$2:$I$1048576, 9,0),"Not on BI")</f>
        <v>C00261</v>
      </c>
    </row>
    <row r="307" spans="1:11" ht="14.25" hidden="1" x14ac:dyDescent="0.2">
      <c r="A307" s="10" t="s">
        <v>328</v>
      </c>
      <c r="B307" s="10" t="str">
        <f>IFERROR(VLOOKUP(A307,'Sheet1 (2)'!$A$2:$K$3412,2,0),"Not on BI")</f>
        <v>Not on BI</v>
      </c>
      <c r="C307" s="10" t="s">
        <v>124</v>
      </c>
      <c r="D307" s="97" t="str">
        <f>IFERROR(VLOOKUP(A307,'Sheet1 (2)'!$A$2:$K$341, 3, 0),"Not on BI")</f>
        <v>Not on BI</v>
      </c>
      <c r="E307" s="10" t="b" cm="1">
        <f t="array" ref="E307">IF(SUMPRODUCT((Data!$A$2:$A$1420="Electric")*(Data!$C$2:$C$1420=$A307)*(Data!$E$2:$E$1420&lt;&gt;""))&gt;0, TRUE, FALSE)</f>
        <v>0</v>
      </c>
      <c r="F307" s="10" t="b" cm="1">
        <f t="array" ref="F307">IF(SUMPRODUCT((Data!$A$2:$A$1420="Water &amp; Sewer")*(Data!$C$2:$C$1420=$A307)*(Data!$E$2:$E$1420&lt;&gt;""))&gt;0, TRUE, FALSE)</f>
        <v>0</v>
      </c>
      <c r="G307" s="10" t="b" cm="1">
        <f t="array" ref="G307">IF(SUMPRODUCT((Data!$A$2:$A$1420="Sanitation")*(Data!$C$2:$C$1420=$A307)*(Data!$E$2:$E$1420&lt;&gt;""))&gt;0, TRUE, FALSE)</f>
        <v>0</v>
      </c>
      <c r="H307" s="10" t="b" cm="1">
        <f t="array" ref="H307">IF(SUMPRODUCT((Data!$A$2:$A$1420="Interface")*(Data!$C$2:$C$1420=$A307)*(Data!$E$2:$E$1420&lt;&gt;"(Blank)"))&gt;0, TRUE, FALSE)</f>
        <v>0</v>
      </c>
      <c r="I307" s="10" t="str">
        <f t="shared" si="16"/>
        <v>Missing</v>
      </c>
      <c r="J307" s="98" t="str">
        <f t="shared" si="17"/>
        <v>Everything</v>
      </c>
      <c r="K307" s="95" t="str">
        <f>IFERROR(VLOOKUP(A307,'Sheet1 (2)'!$A$2:$I$1048576, 9,0),"Not on BI")</f>
        <v>Not on BI</v>
      </c>
    </row>
    <row r="308" spans="1:11" ht="14.25" hidden="1" x14ac:dyDescent="0.2">
      <c r="A308" s="10" t="s">
        <v>329</v>
      </c>
      <c r="B308" s="10" t="str">
        <f>IFERROR(VLOOKUP(A308,'Sheet1 (2)'!$A$2:$K$3412,2,0),"Not on BI")</f>
        <v>No</v>
      </c>
      <c r="C308" s="10" t="s">
        <v>124</v>
      </c>
      <c r="D308" s="97" t="str">
        <f>IFERROR(VLOOKUP(A308,'Sheet1 (2)'!$A$2:$K$341, 3, 0),"Not on BI")</f>
        <v/>
      </c>
      <c r="E308" s="10" t="b" cm="1">
        <f t="array" ref="E308">IF(SUMPRODUCT((Data!$A$2:$A$1420="Electric")*(Data!$C$2:$C$1420=$A308)*(Data!$E$2:$E$1420&lt;&gt;""))&gt;0, TRUE, FALSE)</f>
        <v>0</v>
      </c>
      <c r="F308" s="10" t="b" cm="1">
        <f t="array" ref="F308">IF(SUMPRODUCT((Data!$A$2:$A$1420="Water &amp; Sewer")*(Data!$C$2:$C$1420=$A308)*(Data!$E$2:$E$1420&lt;&gt;""))&gt;0, TRUE, FALSE)</f>
        <v>1</v>
      </c>
      <c r="G308" s="10" t="b" cm="1">
        <f t="array" ref="G308">IF(SUMPRODUCT((Data!$A$2:$A$1420="Sanitation")*(Data!$C$2:$C$1420=$A308)*(Data!$E$2:$E$1420&lt;&gt;""))&gt;0, TRUE, FALSE)</f>
        <v>0</v>
      </c>
      <c r="H308" s="10" t="b" cm="1">
        <f t="array" ref="H308">IF(SUMPRODUCT((Data!$A$2:$A$1420="Interface")*(Data!$C$2:$C$1420=$A308)*(Data!$E$2:$E$1420&lt;&gt;"(Blank)"))&gt;0, TRUE, FALSE)</f>
        <v>0</v>
      </c>
      <c r="I308" s="10" t="str">
        <f t="shared" si="16"/>
        <v>Missing</v>
      </c>
      <c r="J308" s="98" t="str">
        <f t="shared" si="17"/>
        <v>Electric Sanitation Interface</v>
      </c>
      <c r="K308" s="95" t="str">
        <f>IFERROR(VLOOKUP(A308,'Sheet1 (2)'!$A$2:$I$1048576, 9,0),"Not on BI")</f>
        <v>C00469</v>
      </c>
    </row>
    <row r="309" spans="1:11" ht="14.25" hidden="1" x14ac:dyDescent="0.2">
      <c r="A309" s="10" t="s">
        <v>330</v>
      </c>
      <c r="B309" s="10" t="str">
        <f>IFERROR(VLOOKUP(A309,'Sheet1 (2)'!$A$2:$K$3412,2,0),"Not on BI")</f>
        <v>Not on BI</v>
      </c>
      <c r="C309" s="10" t="s">
        <v>124</v>
      </c>
      <c r="D309" s="97" t="str">
        <f>IFERROR(VLOOKUP(A309,'Sheet1 (2)'!$A$2:$K$341, 3, 0),"Not on BI")</f>
        <v>Not on BI</v>
      </c>
      <c r="E309" s="10" t="b" cm="1">
        <f t="array" ref="E309">IF(SUMPRODUCT((Data!$A$2:$A$1420="Electric")*(Data!$C$2:$C$1420=$A309)*(Data!$E$2:$E$1420&lt;&gt;""))&gt;0, TRUE, FALSE)</f>
        <v>0</v>
      </c>
      <c r="F309" s="10" t="b" cm="1">
        <f t="array" ref="F309">IF(SUMPRODUCT((Data!$A$2:$A$1420="Water &amp; Sewer")*(Data!$C$2:$C$1420=$A309)*(Data!$E$2:$E$1420&lt;&gt;""))&gt;0, TRUE, FALSE)</f>
        <v>0</v>
      </c>
      <c r="G309" s="10" t="b" cm="1">
        <f t="array" ref="G309">IF(SUMPRODUCT((Data!$A$2:$A$1420="Sanitation")*(Data!$C$2:$C$1420=$A309)*(Data!$E$2:$E$1420&lt;&gt;""))&gt;0, TRUE, FALSE)</f>
        <v>0</v>
      </c>
      <c r="H309" s="10" t="b" cm="1">
        <f t="array" ref="H309">IF(SUMPRODUCT((Data!$A$2:$A$1420="Interface")*(Data!$C$2:$C$1420=$A309)*(Data!$E$2:$E$1420&lt;&gt;"(Blank)"))&gt;0, TRUE, FALSE)</f>
        <v>0</v>
      </c>
      <c r="I309" s="10" t="str">
        <f t="shared" si="16"/>
        <v>Missing</v>
      </c>
      <c r="J309" s="98" t="str">
        <f t="shared" si="17"/>
        <v>Everything</v>
      </c>
      <c r="K309" s="95" t="str">
        <f>IFERROR(VLOOKUP(A309,'Sheet1 (2)'!$A$2:$I$1048576, 9,0),"Not on BI")</f>
        <v>Not on BI</v>
      </c>
    </row>
    <row r="310" spans="1:11" ht="14.25" hidden="1" x14ac:dyDescent="0.2">
      <c r="A310" s="10" t="s">
        <v>331</v>
      </c>
      <c r="B310" s="10" t="str">
        <f>IFERROR(VLOOKUP(A310,'Sheet1 (2)'!$A$2:$K$3412,2,0),"Not on BI")</f>
        <v>No</v>
      </c>
      <c r="C310" s="10" t="s">
        <v>124</v>
      </c>
      <c r="D310" s="97" t="str">
        <f>IFERROR(VLOOKUP(A310,'Sheet1 (2)'!$A$2:$K$341, 3, 0),"Not on BI")</f>
        <v/>
      </c>
      <c r="E310" s="10" t="b" cm="1">
        <f t="array" ref="E310">IF(SUMPRODUCT((Data!$A$2:$A$1420="Electric")*(Data!$C$2:$C$1420=$A310)*(Data!$E$2:$E$1420&lt;&gt;""))&gt;0, TRUE, FALSE)</f>
        <v>0</v>
      </c>
      <c r="F310" s="10" t="b" cm="1">
        <f t="array" ref="F310">IF(SUMPRODUCT((Data!$A$2:$A$1420="Water &amp; Sewer")*(Data!$C$2:$C$1420=$A310)*(Data!$E$2:$E$1420&lt;&gt;""))&gt;0, TRUE, FALSE)</f>
        <v>1</v>
      </c>
      <c r="G310" s="10" t="b" cm="1">
        <f t="array" ref="G310">IF(SUMPRODUCT((Data!$A$2:$A$1420="Sanitation")*(Data!$C$2:$C$1420=$A310)*(Data!$E$2:$E$1420&lt;&gt;""))&gt;0, TRUE, FALSE)</f>
        <v>0</v>
      </c>
      <c r="H310" s="10" t="b" cm="1">
        <f t="array" ref="H310">IF(SUMPRODUCT((Data!$A$2:$A$1420="Interface")*(Data!$C$2:$C$1420=$A310)*(Data!$E$2:$E$1420&lt;&gt;"(Blank)"))&gt;0, TRUE, FALSE)</f>
        <v>0</v>
      </c>
      <c r="I310" s="10" t="str">
        <f t="shared" si="16"/>
        <v>Missing</v>
      </c>
      <c r="J310" s="98" t="str">
        <f t="shared" si="17"/>
        <v>Electric Sanitation Interface</v>
      </c>
      <c r="K310" s="95" t="str">
        <f>IFERROR(VLOOKUP(A310,'Sheet1 (2)'!$A$2:$I$1048576, 9,0),"Not on BI")</f>
        <v>C00244</v>
      </c>
    </row>
    <row r="311" spans="1:11" ht="14.25" hidden="1" x14ac:dyDescent="0.2">
      <c r="A311" s="10" t="s">
        <v>332</v>
      </c>
      <c r="B311" s="10" t="str">
        <f>IFERROR(VLOOKUP(A311,'Sheet1 (2)'!$A$2:$K$3412,2,0),"Not on BI")</f>
        <v>No</v>
      </c>
      <c r="C311" s="10" t="s">
        <v>124</v>
      </c>
      <c r="D311" s="97" t="str">
        <f>IFERROR(VLOOKUP(A311,'Sheet1 (2)'!$A$2:$K$341, 3, 0),"Not on BI")</f>
        <v/>
      </c>
      <c r="E311" s="10" t="b" cm="1">
        <f t="array" ref="E311">IF(SUMPRODUCT((Data!$A$2:$A$1420="Electric")*(Data!$C$2:$C$1420=$A311)*(Data!$E$2:$E$1420&lt;&gt;""))&gt;0, TRUE, FALSE)</f>
        <v>0</v>
      </c>
      <c r="F311" s="10" t="b" cm="1">
        <f t="array" ref="F311">IF(SUMPRODUCT((Data!$A$2:$A$1420="Water &amp; Sewer")*(Data!$C$2:$C$1420=$A311)*(Data!$E$2:$E$1420&lt;&gt;""))&gt;0, TRUE, FALSE)</f>
        <v>0</v>
      </c>
      <c r="G311" s="10" t="b" cm="1">
        <f t="array" ref="G311">IF(SUMPRODUCT((Data!$A$2:$A$1420="Sanitation")*(Data!$C$2:$C$1420=$A311)*(Data!$E$2:$E$1420&lt;&gt;""))&gt;0, TRUE, FALSE)</f>
        <v>0</v>
      </c>
      <c r="H311" s="10" t="b" cm="1">
        <f t="array" ref="H311">IF(SUMPRODUCT((Data!$A$2:$A$1420="Interface")*(Data!$C$2:$C$1420=$A311)*(Data!$E$2:$E$1420&lt;&gt;"(Blank)"))&gt;0, TRUE, FALSE)</f>
        <v>0</v>
      </c>
      <c r="I311" s="10" t="str">
        <f t="shared" si="16"/>
        <v>Missing</v>
      </c>
      <c r="J311" s="98" t="str">
        <f t="shared" si="17"/>
        <v>Everything</v>
      </c>
      <c r="K311" s="95" t="str">
        <f>IFERROR(VLOOKUP(A311,'Sheet1 (2)'!$A$2:$I$1048576, 9,0),"Not on BI")</f>
        <v>C00340</v>
      </c>
    </row>
    <row r="312" spans="1:11" ht="14.25" hidden="1" x14ac:dyDescent="0.2">
      <c r="A312" s="10" t="s">
        <v>333</v>
      </c>
      <c r="B312" s="10" t="str">
        <f>IFERROR(VLOOKUP(A312,'Sheet1 (2)'!$A$2:$K$3412,2,0),"Not on BI")</f>
        <v>No</v>
      </c>
      <c r="C312" s="10" t="s">
        <v>124</v>
      </c>
      <c r="D312" s="97" t="str">
        <f>IFERROR(VLOOKUP(A312,'Sheet1 (2)'!$A$2:$K$341, 3, 0),"Not on BI")</f>
        <v/>
      </c>
      <c r="E312" s="10" t="b" cm="1">
        <f t="array" ref="E312">IF(SUMPRODUCT((Data!$A$2:$A$1420="Electric")*(Data!$C$2:$C$1420=$A312)*(Data!$E$2:$E$1420&lt;&gt;""))&gt;0, TRUE, FALSE)</f>
        <v>0</v>
      </c>
      <c r="F312" s="10" t="b" cm="1">
        <f t="array" ref="F312">IF(SUMPRODUCT((Data!$A$2:$A$1420="Water &amp; Sewer")*(Data!$C$2:$C$1420=$A312)*(Data!$E$2:$E$1420&lt;&gt;""))&gt;0, TRUE, FALSE)</f>
        <v>0</v>
      </c>
      <c r="G312" s="10" t="b" cm="1">
        <f t="array" ref="G312">IF(SUMPRODUCT((Data!$A$2:$A$1420="Sanitation")*(Data!$C$2:$C$1420=$A312)*(Data!$E$2:$E$1420&lt;&gt;""))&gt;0, TRUE, FALSE)</f>
        <v>0</v>
      </c>
      <c r="H312" s="10" t="b" cm="1">
        <f t="array" ref="H312">IF(SUMPRODUCT((Data!$A$2:$A$1420="Interface")*(Data!$C$2:$C$1420=$A312)*(Data!$E$2:$E$1420&lt;&gt;"(Blank)"))&gt;0, TRUE, FALSE)</f>
        <v>0</v>
      </c>
      <c r="I312" s="10" t="str">
        <f t="shared" si="16"/>
        <v>Missing</v>
      </c>
      <c r="J312" s="98" t="str">
        <f t="shared" si="17"/>
        <v>Everything</v>
      </c>
      <c r="K312" s="95" t="str">
        <f>IFERROR(VLOOKUP(A312,'Sheet1 (2)'!$A$2:$I$1048576, 9,0),"Not on BI")</f>
        <v>C00566</v>
      </c>
    </row>
    <row r="313" spans="1:11" ht="14.25" hidden="1" x14ac:dyDescent="0.2">
      <c r="A313" s="10" t="s">
        <v>334</v>
      </c>
      <c r="B313" s="10" t="str">
        <f>IFERROR(VLOOKUP(A313,'Sheet1 (2)'!$A$2:$K$3412,2,0),"Not on BI")</f>
        <v>Not on BI</v>
      </c>
      <c r="C313" s="10" t="s">
        <v>124</v>
      </c>
      <c r="D313" s="97" t="str">
        <f>IFERROR(VLOOKUP(A313,'Sheet1 (2)'!$A$2:$K$341, 3, 0),"Not on BI")</f>
        <v>Not on BI</v>
      </c>
      <c r="E313" s="10" t="b" cm="1">
        <f t="array" ref="E313">IF(SUMPRODUCT((Data!$A$2:$A$1420="Electric")*(Data!$C$2:$C$1420=$A313)*(Data!$E$2:$E$1420&lt;&gt;""))&gt;0, TRUE, FALSE)</f>
        <v>0</v>
      </c>
      <c r="F313" s="10" t="b" cm="1">
        <f t="array" ref="F313">IF(SUMPRODUCT((Data!$A$2:$A$1420="Water &amp; Sewer")*(Data!$C$2:$C$1420=$A313)*(Data!$E$2:$E$1420&lt;&gt;""))&gt;0, TRUE, FALSE)</f>
        <v>0</v>
      </c>
      <c r="G313" s="10" t="b" cm="1">
        <f t="array" ref="G313">IF(SUMPRODUCT((Data!$A$2:$A$1420="Sanitation")*(Data!$C$2:$C$1420=$A313)*(Data!$E$2:$E$1420&lt;&gt;""))&gt;0, TRUE, FALSE)</f>
        <v>0</v>
      </c>
      <c r="H313" s="10" t="b" cm="1">
        <f t="array" ref="H313">IF(SUMPRODUCT((Data!$A$2:$A$1420="Interface")*(Data!$C$2:$C$1420=$A313)*(Data!$E$2:$E$1420&lt;&gt;"(Blank)"))&gt;0, TRUE, FALSE)</f>
        <v>0</v>
      </c>
      <c r="I313" s="10" t="str">
        <f t="shared" si="16"/>
        <v>Missing</v>
      </c>
      <c r="J313" s="98" t="str">
        <f t="shared" si="17"/>
        <v>Everything</v>
      </c>
      <c r="K313" s="95" t="str">
        <f>IFERROR(VLOOKUP(A313,'Sheet1 (2)'!$A$2:$I$1048576, 9,0),"Not on BI")</f>
        <v>Not on BI</v>
      </c>
    </row>
    <row r="314" spans="1:11" ht="14.25" hidden="1" x14ac:dyDescent="0.2">
      <c r="A314" s="10" t="s">
        <v>335</v>
      </c>
      <c r="B314" s="10" t="str">
        <f>IFERROR(VLOOKUP(A314,'Sheet1 (2)'!$A$2:$K$3412,2,0),"Not on BI")</f>
        <v>Not on BI</v>
      </c>
      <c r="C314" s="10" t="s">
        <v>124</v>
      </c>
      <c r="D314" s="97" t="str">
        <f>IFERROR(VLOOKUP(A314,'Sheet1 (2)'!$A$2:$K$341, 3, 0),"Not on BI")</f>
        <v>Not on BI</v>
      </c>
      <c r="E314" s="10" t="b" cm="1">
        <f t="array" ref="E314">IF(SUMPRODUCT((Data!$A$2:$A$1420="Electric")*(Data!$C$2:$C$1420=$A314)*(Data!$E$2:$E$1420&lt;&gt;""))&gt;0, TRUE, FALSE)</f>
        <v>0</v>
      </c>
      <c r="F314" s="10" t="b" cm="1">
        <f t="array" ref="F314">IF(SUMPRODUCT((Data!$A$2:$A$1420="Water &amp; Sewer")*(Data!$C$2:$C$1420=$A314)*(Data!$E$2:$E$1420&lt;&gt;""))&gt;0, TRUE, FALSE)</f>
        <v>0</v>
      </c>
      <c r="G314" s="10" t="b" cm="1">
        <f t="array" ref="G314">IF(SUMPRODUCT((Data!$A$2:$A$1420="Sanitation")*(Data!$C$2:$C$1420=$A314)*(Data!$E$2:$E$1420&lt;&gt;""))&gt;0, TRUE, FALSE)</f>
        <v>0</v>
      </c>
      <c r="H314" s="10" t="b" cm="1">
        <f t="array" ref="H314">IF(SUMPRODUCT((Data!$A$2:$A$1420="Interface")*(Data!$C$2:$C$1420=$A314)*(Data!$E$2:$E$1420&lt;&gt;"(Blank)"))&gt;0, TRUE, FALSE)</f>
        <v>0</v>
      </c>
      <c r="I314" s="10" t="str">
        <f t="shared" si="16"/>
        <v>Missing</v>
      </c>
      <c r="J314" s="98" t="str">
        <f t="shared" si="17"/>
        <v>Everything</v>
      </c>
      <c r="K314" s="95" t="str">
        <f>IFERROR(VLOOKUP(A314,'Sheet1 (2)'!$A$2:$I$1048576, 9,0),"Not on BI")</f>
        <v>Not on BI</v>
      </c>
    </row>
    <row r="315" spans="1:11" ht="14.25" hidden="1" x14ac:dyDescent="0.2">
      <c r="A315" s="10" t="s">
        <v>336</v>
      </c>
      <c r="B315" s="10" t="str">
        <f>IFERROR(VLOOKUP(A315,'Sheet1 (2)'!$A$2:$K$3412,2,0),"Not on BI")</f>
        <v>No</v>
      </c>
      <c r="C315" s="10" t="s">
        <v>124</v>
      </c>
      <c r="D315" s="97" t="str">
        <f>IFERROR(VLOOKUP(A315,'Sheet1 (2)'!$A$2:$K$341, 3, 0),"Not on BI")</f>
        <v/>
      </c>
      <c r="E315" s="10" t="b" cm="1">
        <f t="array" ref="E315">IF(SUMPRODUCT((Data!$A$2:$A$1420="Electric")*(Data!$C$2:$C$1420=$A315)*(Data!$E$2:$E$1420&lt;&gt;""))&gt;0, TRUE, FALSE)</f>
        <v>0</v>
      </c>
      <c r="F315" s="10" t="b" cm="1">
        <f t="array" ref="F315">IF(SUMPRODUCT((Data!$A$2:$A$1420="Water &amp; Sewer")*(Data!$C$2:$C$1420=$A315)*(Data!$E$2:$E$1420&lt;&gt;""))&gt;0, TRUE, FALSE)</f>
        <v>0</v>
      </c>
      <c r="G315" s="10" t="b" cm="1">
        <f t="array" ref="G315">IF(SUMPRODUCT((Data!$A$2:$A$1420="Sanitation")*(Data!$C$2:$C$1420=$A315)*(Data!$E$2:$E$1420&lt;&gt;""))&gt;0, TRUE, FALSE)</f>
        <v>0</v>
      </c>
      <c r="H315" s="10" t="b" cm="1">
        <f t="array" ref="H315">IF(SUMPRODUCT((Data!$A$2:$A$1420="Interface")*(Data!$C$2:$C$1420=$A315)*(Data!$E$2:$E$1420&lt;&gt;"(Blank)"))&gt;0, TRUE, FALSE)</f>
        <v>0</v>
      </c>
      <c r="I315" s="10" t="str">
        <f t="shared" si="16"/>
        <v>Missing</v>
      </c>
      <c r="J315" s="98" t="str">
        <f t="shared" si="17"/>
        <v>Everything</v>
      </c>
      <c r="K315" s="95" t="str">
        <f>IFERROR(VLOOKUP(A315,'Sheet1 (2)'!$A$2:$I$1048576, 9,0),"Not on BI")</f>
        <v>C00402</v>
      </c>
    </row>
    <row r="316" spans="1:11" ht="14.25" hidden="1" x14ac:dyDescent="0.2">
      <c r="A316" s="10" t="s">
        <v>337</v>
      </c>
      <c r="B316" s="10" t="str">
        <f>IFERROR(VLOOKUP(A316,'Sheet1 (2)'!$A$2:$K$3412,2,0),"Not on BI")</f>
        <v>No</v>
      </c>
      <c r="C316" s="10" t="s">
        <v>124</v>
      </c>
      <c r="D316" s="97" t="str">
        <f>IFERROR(VLOOKUP(A316,'Sheet1 (2)'!$A$2:$K$341, 3, 0),"Not on BI")</f>
        <v/>
      </c>
      <c r="E316" s="10" t="b" cm="1">
        <f t="array" ref="E316">IF(SUMPRODUCT((Data!$A$2:$A$1420="Electric")*(Data!$C$2:$C$1420=$A316)*(Data!$E$2:$E$1420&lt;&gt;""))&gt;0, TRUE, FALSE)</f>
        <v>0</v>
      </c>
      <c r="F316" s="10" t="b" cm="1">
        <f t="array" ref="F316">IF(SUMPRODUCT((Data!$A$2:$A$1420="Water &amp; Sewer")*(Data!$C$2:$C$1420=$A316)*(Data!$E$2:$E$1420&lt;&gt;""))&gt;0, TRUE, FALSE)</f>
        <v>0</v>
      </c>
      <c r="G316" s="10" t="b" cm="1">
        <f t="array" ref="G316">IF(SUMPRODUCT((Data!$A$2:$A$1420="Sanitation")*(Data!$C$2:$C$1420=$A316)*(Data!$E$2:$E$1420&lt;&gt;""))&gt;0, TRUE, FALSE)</f>
        <v>0</v>
      </c>
      <c r="H316" s="10" t="b" cm="1">
        <f t="array" ref="H316">IF(SUMPRODUCT((Data!$A$2:$A$1420="Interface")*(Data!$C$2:$C$1420=$A316)*(Data!$E$2:$E$1420&lt;&gt;"(Blank)"))&gt;0, TRUE, FALSE)</f>
        <v>0</v>
      </c>
      <c r="I316" s="10" t="str">
        <f t="shared" si="16"/>
        <v>Missing</v>
      </c>
      <c r="J316" s="98" t="str">
        <f t="shared" si="17"/>
        <v>Everything</v>
      </c>
      <c r="K316" s="95" t="str">
        <f>IFERROR(VLOOKUP(A316,'Sheet1 (2)'!$A$2:$I$1048576, 9,0),"Not on BI")</f>
        <v>C00276</v>
      </c>
    </row>
    <row r="317" spans="1:11" ht="14.25" hidden="1" x14ac:dyDescent="0.2">
      <c r="A317" s="10" t="s">
        <v>338</v>
      </c>
      <c r="B317" s="10" t="str">
        <f>IFERROR(VLOOKUP(A317,'Sheet1 (2)'!$A$2:$K$3412,2,0),"Not on BI")</f>
        <v>No</v>
      </c>
      <c r="C317" s="10" t="s">
        <v>124</v>
      </c>
      <c r="D317" s="97" t="str">
        <f>IFERROR(VLOOKUP(A317,'Sheet1 (2)'!$A$2:$K$341, 3, 0),"Not on BI")</f>
        <v/>
      </c>
      <c r="E317" s="10" t="b" cm="1">
        <f t="array" ref="E317">IF(SUMPRODUCT((Data!$A$2:$A$1420="Electric")*(Data!$C$2:$C$1420=$A317)*(Data!$E$2:$E$1420&lt;&gt;""))&gt;0, TRUE, FALSE)</f>
        <v>0</v>
      </c>
      <c r="F317" s="10" t="b" cm="1">
        <f t="array" ref="F317">IF(SUMPRODUCT((Data!$A$2:$A$1420="Water &amp; Sewer")*(Data!$C$2:$C$1420=$A317)*(Data!$E$2:$E$1420&lt;&gt;""))&gt;0, TRUE, FALSE)</f>
        <v>0</v>
      </c>
      <c r="G317" s="10" t="b" cm="1">
        <f t="array" ref="G317">IF(SUMPRODUCT((Data!$A$2:$A$1420="Sanitation")*(Data!$C$2:$C$1420=$A317)*(Data!$E$2:$E$1420&lt;&gt;""))&gt;0, TRUE, FALSE)</f>
        <v>0</v>
      </c>
      <c r="H317" s="10" t="b" cm="1">
        <f t="array" ref="H317">IF(SUMPRODUCT((Data!$A$2:$A$1420="Interface")*(Data!$C$2:$C$1420=$A317)*(Data!$E$2:$E$1420&lt;&gt;"(Blank)"))&gt;0, TRUE, FALSE)</f>
        <v>0</v>
      </c>
      <c r="I317" s="10" t="str">
        <f t="shared" si="16"/>
        <v>Missing</v>
      </c>
      <c r="J317" s="98" t="str">
        <f t="shared" si="17"/>
        <v>Everything</v>
      </c>
      <c r="K317" s="95" t="str">
        <f>IFERROR(VLOOKUP(A317,'Sheet1 (2)'!$A$2:$I$1048576, 9,0),"Not on BI")</f>
        <v>C00536</v>
      </c>
    </row>
    <row r="318" spans="1:11" ht="14.25" hidden="1" x14ac:dyDescent="0.2">
      <c r="A318" s="10" t="s">
        <v>339</v>
      </c>
      <c r="B318" s="10" t="str">
        <f>IFERROR(VLOOKUP(A318,'Sheet1 (2)'!$A$2:$K$3412,2,0),"Not on BI")</f>
        <v>No</v>
      </c>
      <c r="C318" s="10" t="s">
        <v>124</v>
      </c>
      <c r="D318" s="97" t="str">
        <f>IFERROR(VLOOKUP(A318,'Sheet1 (2)'!$A$2:$K$341, 3, 0),"Not on BI")</f>
        <v/>
      </c>
      <c r="E318" s="10" t="b" cm="1">
        <f t="array" ref="E318">IF(SUMPRODUCT((Data!$A$2:$A$1420="Electric")*(Data!$C$2:$C$1420=$A318)*(Data!$E$2:$E$1420&lt;&gt;""))&gt;0, TRUE, FALSE)</f>
        <v>0</v>
      </c>
      <c r="F318" s="10" t="b" cm="1">
        <f t="array" ref="F318">IF(SUMPRODUCT((Data!$A$2:$A$1420="Water &amp; Sewer")*(Data!$C$2:$C$1420=$A318)*(Data!$E$2:$E$1420&lt;&gt;""))&gt;0, TRUE, FALSE)</f>
        <v>0</v>
      </c>
      <c r="G318" s="10" t="b" cm="1">
        <f t="array" ref="G318">IF(SUMPRODUCT((Data!$A$2:$A$1420="Sanitation")*(Data!$C$2:$C$1420=$A318)*(Data!$E$2:$E$1420&lt;&gt;""))&gt;0, TRUE, FALSE)</f>
        <v>0</v>
      </c>
      <c r="H318" s="10" t="b" cm="1">
        <f t="array" ref="H318">IF(SUMPRODUCT((Data!$A$2:$A$1420="Interface")*(Data!$C$2:$C$1420=$A318)*(Data!$E$2:$E$1420&lt;&gt;"(Blank)"))&gt;0, TRUE, FALSE)</f>
        <v>0</v>
      </c>
      <c r="I318" s="10" t="str">
        <f t="shared" si="16"/>
        <v>Missing</v>
      </c>
      <c r="J318" s="98" t="str">
        <f t="shared" si="17"/>
        <v>Everything</v>
      </c>
      <c r="K318" s="95" t="str">
        <f>IFERROR(VLOOKUP(A318,'Sheet1 (2)'!$A$2:$I$1048576, 9,0),"Not on BI")</f>
        <v>C00324</v>
      </c>
    </row>
    <row r="319" spans="1:11" ht="14.25" hidden="1" x14ac:dyDescent="0.2">
      <c r="A319" s="10" t="s">
        <v>340</v>
      </c>
      <c r="B319" s="10" t="str">
        <f>IFERROR(VLOOKUP(A319,'Sheet1 (2)'!$A$2:$K$3412,2,0),"Not on BI")</f>
        <v>No</v>
      </c>
      <c r="C319" s="10" t="s">
        <v>124</v>
      </c>
      <c r="D319" s="97" t="str">
        <f>IFERROR(VLOOKUP(A319,'Sheet1 (2)'!$A$2:$K$341, 3, 0),"Not on BI")</f>
        <v/>
      </c>
      <c r="E319" s="10" t="b" cm="1">
        <f t="array" ref="E319">IF(SUMPRODUCT((Data!$A$2:$A$1420="Electric")*(Data!$C$2:$C$1420=$A319)*(Data!$E$2:$E$1420&lt;&gt;""))&gt;0, TRUE, FALSE)</f>
        <v>0</v>
      </c>
      <c r="F319" s="10" t="b" cm="1">
        <f t="array" ref="F319">IF(SUMPRODUCT((Data!$A$2:$A$1420="Water &amp; Sewer")*(Data!$C$2:$C$1420=$A319)*(Data!$E$2:$E$1420&lt;&gt;""))&gt;0, TRUE, FALSE)</f>
        <v>0</v>
      </c>
      <c r="G319" s="10" t="b" cm="1">
        <f t="array" ref="G319">IF(SUMPRODUCT((Data!$A$2:$A$1420="Sanitation")*(Data!$C$2:$C$1420=$A319)*(Data!$E$2:$E$1420&lt;&gt;""))&gt;0, TRUE, FALSE)</f>
        <v>0</v>
      </c>
      <c r="H319" s="10" t="b" cm="1">
        <f t="array" ref="H319">IF(SUMPRODUCT((Data!$A$2:$A$1420="Interface")*(Data!$C$2:$C$1420=$A319)*(Data!$E$2:$E$1420&lt;&gt;"(Blank)"))&gt;0, TRUE, FALSE)</f>
        <v>0</v>
      </c>
      <c r="I319" s="10" t="str">
        <f t="shared" si="16"/>
        <v>Missing</v>
      </c>
      <c r="J319" s="98" t="str">
        <f t="shared" si="17"/>
        <v>Everything</v>
      </c>
      <c r="K319" s="95" t="str">
        <f>IFERROR(VLOOKUP(A319,'Sheet1 (2)'!$A$2:$I$1048576, 9,0),"Not on BI")</f>
        <v>C00216</v>
      </c>
    </row>
    <row r="320" spans="1:11" ht="14.25" hidden="1" x14ac:dyDescent="0.2">
      <c r="A320" s="10" t="s">
        <v>341</v>
      </c>
      <c r="B320" s="10" t="str">
        <f>IFERROR(VLOOKUP(A320,'Sheet1 (2)'!$A$2:$K$3412,2,0),"Not on BI")</f>
        <v>No</v>
      </c>
      <c r="C320" s="10" t="s">
        <v>124</v>
      </c>
      <c r="D320" s="97" t="str">
        <f>IFERROR(VLOOKUP(A320,'Sheet1 (2)'!$A$2:$K$341, 3, 0),"Not on BI")</f>
        <v/>
      </c>
      <c r="E320" s="10" t="b" cm="1">
        <f t="array" ref="E320">IF(SUMPRODUCT((Data!$A$2:$A$1420="Electric")*(Data!$C$2:$C$1420=$A320)*(Data!$E$2:$E$1420&lt;&gt;""))&gt;0, TRUE, FALSE)</f>
        <v>0</v>
      </c>
      <c r="F320" s="10" t="b" cm="1">
        <f t="array" ref="F320">IF(SUMPRODUCT((Data!$A$2:$A$1420="Water &amp; Sewer")*(Data!$C$2:$C$1420=$A320)*(Data!$E$2:$E$1420&lt;&gt;""))&gt;0, TRUE, FALSE)</f>
        <v>0</v>
      </c>
      <c r="G320" s="10" t="b" cm="1">
        <f t="array" ref="G320">IF(SUMPRODUCT((Data!$A$2:$A$1420="Sanitation")*(Data!$C$2:$C$1420=$A320)*(Data!$E$2:$E$1420&lt;&gt;""))&gt;0, TRUE, FALSE)</f>
        <v>0</v>
      </c>
      <c r="H320" s="10" t="b" cm="1">
        <f t="array" ref="H320">IF(SUMPRODUCT((Data!$A$2:$A$1420="Interface")*(Data!$C$2:$C$1420=$A320)*(Data!$E$2:$E$1420&lt;&gt;"(Blank)"))&gt;0, TRUE, FALSE)</f>
        <v>0</v>
      </c>
      <c r="I320" s="10" t="str">
        <f t="shared" si="16"/>
        <v>Missing</v>
      </c>
      <c r="J320" s="98" t="str">
        <f t="shared" si="17"/>
        <v>Everything</v>
      </c>
      <c r="K320" s="95" t="str">
        <f>IFERROR(VLOOKUP(A320,'Sheet1 (2)'!$A$2:$I$1048576, 9,0),"Not on BI")</f>
        <v>C00515</v>
      </c>
    </row>
    <row r="321" spans="1:11" ht="14.25" hidden="1" x14ac:dyDescent="0.2">
      <c r="A321" s="10" t="s">
        <v>342</v>
      </c>
      <c r="B321" s="10" t="str">
        <f>IFERROR(VLOOKUP(A321,'Sheet1 (2)'!$A$2:$K$3412,2,0),"Not on BI")</f>
        <v>Not on BI</v>
      </c>
      <c r="C321" s="10" t="s">
        <v>124</v>
      </c>
      <c r="D321" s="97" t="str">
        <f>IFERROR(VLOOKUP(A321,'Sheet1 (2)'!$A$2:$K$341, 3, 0),"Not on BI")</f>
        <v>Not on BI</v>
      </c>
      <c r="E321" s="10" t="b" cm="1">
        <f t="array" ref="E321">IF(SUMPRODUCT((Data!$A$2:$A$1420="Electric")*(Data!$C$2:$C$1420=$A321)*(Data!$E$2:$E$1420&lt;&gt;""))&gt;0, TRUE, FALSE)</f>
        <v>0</v>
      </c>
      <c r="F321" s="10" t="b" cm="1">
        <f t="array" ref="F321">IF(SUMPRODUCT((Data!$A$2:$A$1420="Water &amp; Sewer")*(Data!$C$2:$C$1420=$A321)*(Data!$E$2:$E$1420&lt;&gt;""))&gt;0, TRUE, FALSE)</f>
        <v>0</v>
      </c>
      <c r="G321" s="10" t="b" cm="1">
        <f t="array" ref="G321">IF(SUMPRODUCT((Data!$A$2:$A$1420="Sanitation")*(Data!$C$2:$C$1420=$A321)*(Data!$E$2:$E$1420&lt;&gt;""))&gt;0, TRUE, FALSE)</f>
        <v>0</v>
      </c>
      <c r="H321" s="10" t="b" cm="1">
        <f t="array" ref="H321">IF(SUMPRODUCT((Data!$A$2:$A$1420="Interface")*(Data!$C$2:$C$1420=$A321)*(Data!$E$2:$E$1420&lt;&gt;"(Blank)"))&gt;0, TRUE, FALSE)</f>
        <v>0</v>
      </c>
      <c r="I321" s="10" t="str">
        <f t="shared" si="16"/>
        <v>Missing</v>
      </c>
      <c r="J321" s="98" t="str">
        <f t="shared" si="17"/>
        <v>Everything</v>
      </c>
      <c r="K321" s="95" t="str">
        <f>IFERROR(VLOOKUP(A321,'Sheet1 (2)'!$A$2:$I$1048576, 9,0),"Not on BI")</f>
        <v>Not on BI</v>
      </c>
    </row>
    <row r="322" spans="1:11" ht="14.25" hidden="1" x14ac:dyDescent="0.2">
      <c r="A322" s="10" t="s">
        <v>343</v>
      </c>
      <c r="B322" s="10" t="str">
        <f>IFERROR(VLOOKUP(A322,'Sheet1 (2)'!$A$2:$K$3412,2,0),"Not on BI")</f>
        <v>No</v>
      </c>
      <c r="C322" s="10" t="s">
        <v>124</v>
      </c>
      <c r="D322" s="97" t="str">
        <f>IFERROR(VLOOKUP(A322,'Sheet1 (2)'!$A$2:$K$341, 3, 0),"Not on BI")</f>
        <v/>
      </c>
      <c r="E322" s="10" t="b" cm="1">
        <f t="array" ref="E322">IF(SUMPRODUCT((Data!$A$2:$A$1420="Electric")*(Data!$C$2:$C$1420=$A322)*(Data!$E$2:$E$1420&lt;&gt;""))&gt;0, TRUE, FALSE)</f>
        <v>0</v>
      </c>
      <c r="F322" s="10" t="b" cm="1">
        <f t="array" ref="F322">IF(SUMPRODUCT((Data!$A$2:$A$1420="Water &amp; Sewer")*(Data!$C$2:$C$1420=$A322)*(Data!$E$2:$E$1420&lt;&gt;""))&gt;0, TRUE, FALSE)</f>
        <v>1</v>
      </c>
      <c r="G322" s="10" t="b" cm="1">
        <f t="array" ref="G322">IF(SUMPRODUCT((Data!$A$2:$A$1420="Sanitation")*(Data!$C$2:$C$1420=$A322)*(Data!$E$2:$E$1420&lt;&gt;""))&gt;0, TRUE, FALSE)</f>
        <v>0</v>
      </c>
      <c r="H322" s="10" t="b" cm="1">
        <f t="array" ref="H322">IF(SUMPRODUCT((Data!$A$2:$A$1420="Interface")*(Data!$C$2:$C$1420=$A322)*(Data!$E$2:$E$1420&lt;&gt;"(Blank)"))&gt;0, TRUE, FALSE)</f>
        <v>0</v>
      </c>
      <c r="I322" s="10" t="str">
        <f t="shared" si="16"/>
        <v>Missing</v>
      </c>
      <c r="J322" s="98" t="str">
        <f t="shared" si="17"/>
        <v>Electric Sanitation Interface</v>
      </c>
      <c r="K322" s="95" t="str">
        <f>IFERROR(VLOOKUP(A322,'Sheet1 (2)'!$A$2:$I$1048576, 9,0),"Not on BI")</f>
        <v>C00130</v>
      </c>
    </row>
    <row r="323" spans="1:11" ht="14.25" hidden="1" x14ac:dyDescent="0.2">
      <c r="A323" s="10" t="s">
        <v>344</v>
      </c>
      <c r="B323" s="10" t="str">
        <f>IFERROR(VLOOKUP(A323,'Sheet1 (2)'!$A$2:$K$3412,2,0),"Not on BI")</f>
        <v>Not on BI</v>
      </c>
      <c r="C323" s="10" t="s">
        <v>124</v>
      </c>
      <c r="D323" s="97" t="str">
        <f>IFERROR(VLOOKUP(A323,'Sheet1 (2)'!$A$2:$K$341, 3, 0),"Not on BI")</f>
        <v>Not on BI</v>
      </c>
      <c r="E323" s="10" t="b" cm="1">
        <f t="array" ref="E323">IF(SUMPRODUCT((Data!$A$2:$A$1420="Electric")*(Data!$C$2:$C$1420=$A323)*(Data!$E$2:$E$1420&lt;&gt;""))&gt;0, TRUE, FALSE)</f>
        <v>0</v>
      </c>
      <c r="F323" s="10" t="b" cm="1">
        <f t="array" ref="F323">IF(SUMPRODUCT((Data!$A$2:$A$1420="Water &amp; Sewer")*(Data!$C$2:$C$1420=$A323)*(Data!$E$2:$E$1420&lt;&gt;""))&gt;0, TRUE, FALSE)</f>
        <v>0</v>
      </c>
      <c r="G323" s="10" t="b" cm="1">
        <f t="array" ref="G323">IF(SUMPRODUCT((Data!$A$2:$A$1420="Sanitation")*(Data!$C$2:$C$1420=$A323)*(Data!$E$2:$E$1420&lt;&gt;""))&gt;0, TRUE, FALSE)</f>
        <v>0</v>
      </c>
      <c r="H323" s="10" t="b" cm="1">
        <f t="array" ref="H323">IF(SUMPRODUCT((Data!$A$2:$A$1420="Interface")*(Data!$C$2:$C$1420=$A323)*(Data!$E$2:$E$1420&lt;&gt;"(Blank)"))&gt;0, TRUE, FALSE)</f>
        <v>0</v>
      </c>
      <c r="I323" s="10" t="str">
        <f t="shared" si="16"/>
        <v>Missing</v>
      </c>
      <c r="J323" s="98" t="str">
        <f t="shared" si="17"/>
        <v>Everything</v>
      </c>
      <c r="K323" s="95" t="str">
        <f>IFERROR(VLOOKUP(A323,'Sheet1 (2)'!$A$2:$I$1048576, 9,0),"Not on BI")</f>
        <v>Not on BI</v>
      </c>
    </row>
    <row r="324" spans="1:11" ht="14.25" hidden="1" x14ac:dyDescent="0.2">
      <c r="A324" s="10" t="s">
        <v>345</v>
      </c>
      <c r="B324" s="10" t="str">
        <f>IFERROR(VLOOKUP(A324,'Sheet1 (2)'!$A$2:$K$3412,2,0),"Not on BI")</f>
        <v>No</v>
      </c>
      <c r="C324" s="10" t="s">
        <v>124</v>
      </c>
      <c r="D324" s="97" t="str">
        <f>IFERROR(VLOOKUP(A324,'Sheet1 (2)'!$A$2:$K$341, 3, 0),"Not on BI")</f>
        <v/>
      </c>
      <c r="E324" s="10" t="b" cm="1">
        <f t="array" ref="E324">IF(SUMPRODUCT((Data!$A$2:$A$1420="Electric")*(Data!$C$2:$C$1420=$A324)*(Data!$E$2:$E$1420&lt;&gt;""))&gt;0, TRUE, FALSE)</f>
        <v>0</v>
      </c>
      <c r="F324" s="10" t="b" cm="1">
        <f t="array" ref="F324">IF(SUMPRODUCT((Data!$A$2:$A$1420="Water &amp; Sewer")*(Data!$C$2:$C$1420=$A324)*(Data!$E$2:$E$1420&lt;&gt;""))&gt;0, TRUE, FALSE)</f>
        <v>0</v>
      </c>
      <c r="G324" s="10" t="b" cm="1">
        <f t="array" ref="G324">IF(SUMPRODUCT((Data!$A$2:$A$1420="Sanitation")*(Data!$C$2:$C$1420=$A324)*(Data!$E$2:$E$1420&lt;&gt;""))&gt;0, TRUE, FALSE)</f>
        <v>0</v>
      </c>
      <c r="H324" s="10" t="b" cm="1">
        <f t="array" ref="H324">IF(SUMPRODUCT((Data!$A$2:$A$1420="Interface")*(Data!$C$2:$C$1420=$A324)*(Data!$E$2:$E$1420&lt;&gt;"(Blank)"))&gt;0, TRUE, FALSE)</f>
        <v>0</v>
      </c>
      <c r="I324" s="10" t="str">
        <f t="shared" si="16"/>
        <v>Missing</v>
      </c>
      <c r="J324" s="98" t="str">
        <f t="shared" si="17"/>
        <v>Everything</v>
      </c>
      <c r="K324" s="95" t="str">
        <f>IFERROR(VLOOKUP(A324,'Sheet1 (2)'!$A$2:$I$1048576, 9,0),"Not on BI")</f>
        <v>C00530</v>
      </c>
    </row>
    <row r="325" spans="1:11" ht="14.25" hidden="1" x14ac:dyDescent="0.2">
      <c r="A325" s="10" t="s">
        <v>346</v>
      </c>
      <c r="B325" s="10" t="str">
        <f>IFERROR(VLOOKUP(A325,'Sheet1 (2)'!$A$2:$K$3412,2,0),"Not on BI")</f>
        <v>No</v>
      </c>
      <c r="C325" s="10" t="s">
        <v>124</v>
      </c>
      <c r="D325" s="97" t="str">
        <f>IFERROR(VLOOKUP(A325,'Sheet1 (2)'!$A$2:$K$341, 3, 0),"Not on BI")</f>
        <v/>
      </c>
      <c r="E325" s="10" t="b" cm="1">
        <f t="array" ref="E325">IF(SUMPRODUCT((Data!$A$2:$A$1420="Electric")*(Data!$C$2:$C$1420=$A325)*(Data!$E$2:$E$1420&lt;&gt;""))&gt;0, TRUE, FALSE)</f>
        <v>0</v>
      </c>
      <c r="F325" s="10" t="b" cm="1">
        <f t="array" ref="F325">IF(SUMPRODUCT((Data!$A$2:$A$1420="Water &amp; Sewer")*(Data!$C$2:$C$1420=$A325)*(Data!$E$2:$E$1420&lt;&gt;""))&gt;0, TRUE, FALSE)</f>
        <v>0</v>
      </c>
      <c r="G325" s="10" t="b" cm="1">
        <f t="array" ref="G325">IF(SUMPRODUCT((Data!$A$2:$A$1420="Sanitation")*(Data!$C$2:$C$1420=$A325)*(Data!$E$2:$E$1420&lt;&gt;""))&gt;0, TRUE, FALSE)</f>
        <v>0</v>
      </c>
      <c r="H325" s="10" t="b" cm="1">
        <f t="array" ref="H325">IF(SUMPRODUCT((Data!$A$2:$A$1420="Interface")*(Data!$C$2:$C$1420=$A325)*(Data!$E$2:$E$1420&lt;&gt;"(Blank)"))&gt;0, TRUE, FALSE)</f>
        <v>0</v>
      </c>
      <c r="I325" s="10" t="str">
        <f t="shared" si="16"/>
        <v>Missing</v>
      </c>
      <c r="J325" s="98" t="str">
        <f t="shared" si="17"/>
        <v>Everything</v>
      </c>
      <c r="K325" s="95" t="str">
        <f>IFERROR(VLOOKUP(A325,'Sheet1 (2)'!$A$2:$I$1048576, 9,0),"Not on BI")</f>
        <v>C00554</v>
      </c>
    </row>
    <row r="326" spans="1:11" ht="14.25" hidden="1" x14ac:dyDescent="0.2">
      <c r="A326" s="10" t="s">
        <v>347</v>
      </c>
      <c r="B326" s="10" t="str">
        <f>IFERROR(VLOOKUP(A326,'Sheet1 (2)'!$A$2:$K$3412,2,0),"Not on BI")</f>
        <v>Not on BI</v>
      </c>
      <c r="C326" s="10" t="s">
        <v>124</v>
      </c>
      <c r="D326" s="97" t="str">
        <f>IFERROR(VLOOKUP(A326,'Sheet1 (2)'!$A$2:$K$341, 3, 0),"Not on BI")</f>
        <v>Not on BI</v>
      </c>
      <c r="E326" s="10" t="b" cm="1">
        <f t="array" ref="E326">IF(SUMPRODUCT((Data!$A$2:$A$1420="Electric")*(Data!$C$2:$C$1420=$A326)*(Data!$E$2:$E$1420&lt;&gt;""))&gt;0, TRUE, FALSE)</f>
        <v>0</v>
      </c>
      <c r="F326" s="10" t="b" cm="1">
        <f t="array" ref="F326">IF(SUMPRODUCT((Data!$A$2:$A$1420="Water &amp; Sewer")*(Data!$C$2:$C$1420=$A326)*(Data!$E$2:$E$1420&lt;&gt;""))&gt;0, TRUE, FALSE)</f>
        <v>0</v>
      </c>
      <c r="G326" s="10" t="b" cm="1">
        <f t="array" ref="G326">IF(SUMPRODUCT((Data!$A$2:$A$1420="Sanitation")*(Data!$C$2:$C$1420=$A326)*(Data!$E$2:$E$1420&lt;&gt;""))&gt;0, TRUE, FALSE)</f>
        <v>0</v>
      </c>
      <c r="H326" s="10" t="b" cm="1">
        <f t="array" ref="H326">IF(SUMPRODUCT((Data!$A$2:$A$1420="Interface")*(Data!$C$2:$C$1420=$A326)*(Data!$E$2:$E$1420&lt;&gt;"(Blank)"))&gt;0, TRUE, FALSE)</f>
        <v>0</v>
      </c>
      <c r="I326" s="10" t="str">
        <f t="shared" si="16"/>
        <v>Missing</v>
      </c>
      <c r="J326" s="98" t="str">
        <f t="shared" si="17"/>
        <v>Everything</v>
      </c>
      <c r="K326" s="95" t="str">
        <f>IFERROR(VLOOKUP(A326,'Sheet1 (2)'!$A$2:$I$1048576, 9,0),"Not on BI")</f>
        <v>Not on BI</v>
      </c>
    </row>
    <row r="327" spans="1:11" ht="14.25" hidden="1" x14ac:dyDescent="0.2">
      <c r="A327" s="10" t="s">
        <v>348</v>
      </c>
      <c r="B327" s="10" t="str">
        <f>IFERROR(VLOOKUP(A327,'Sheet1 (2)'!$A$2:$K$3412,2,0),"Not on BI")</f>
        <v>No</v>
      </c>
      <c r="C327" s="10" t="s">
        <v>124</v>
      </c>
      <c r="D327" s="97" t="str">
        <f>IFERROR(VLOOKUP(A327,'Sheet1 (2)'!$A$2:$K$341, 3, 0),"Not on BI")</f>
        <v/>
      </c>
      <c r="E327" s="10" t="b" cm="1">
        <f t="array" ref="E327">IF(SUMPRODUCT((Data!$A$2:$A$1420="Electric")*(Data!$C$2:$C$1420=$A327)*(Data!$E$2:$E$1420&lt;&gt;""))&gt;0, TRUE, FALSE)</f>
        <v>0</v>
      </c>
      <c r="F327" s="10" t="b" cm="1">
        <f t="array" ref="F327">IF(SUMPRODUCT((Data!$A$2:$A$1420="Water &amp; Sewer")*(Data!$C$2:$C$1420=$A327)*(Data!$E$2:$E$1420&lt;&gt;""))&gt;0, TRUE, FALSE)</f>
        <v>0</v>
      </c>
      <c r="G327" s="10" t="b" cm="1">
        <f t="array" ref="G327">IF(SUMPRODUCT((Data!$A$2:$A$1420="Sanitation")*(Data!$C$2:$C$1420=$A327)*(Data!$E$2:$E$1420&lt;&gt;""))&gt;0, TRUE, FALSE)</f>
        <v>0</v>
      </c>
      <c r="H327" s="10" t="b" cm="1">
        <f t="array" ref="H327">IF(SUMPRODUCT((Data!$A$2:$A$1420="Interface")*(Data!$C$2:$C$1420=$A327)*(Data!$E$2:$E$1420&lt;&gt;"(Blank)"))&gt;0, TRUE, FALSE)</f>
        <v>0</v>
      </c>
      <c r="I327" s="10" t="str">
        <f t="shared" si="16"/>
        <v>Missing</v>
      </c>
      <c r="J327" s="98" t="str">
        <f t="shared" si="17"/>
        <v>Everything</v>
      </c>
      <c r="K327" s="95" t="str">
        <f>IFERROR(VLOOKUP(A327,'Sheet1 (2)'!$A$2:$I$1048576, 9,0),"Not on BI")</f>
        <v>C00534</v>
      </c>
    </row>
    <row r="328" spans="1:11" ht="14.25" hidden="1" x14ac:dyDescent="0.2">
      <c r="A328" s="10" t="s">
        <v>349</v>
      </c>
      <c r="B328" s="10" t="str">
        <f>IFERROR(VLOOKUP(A328,'Sheet1 (2)'!$A$2:$K$3412,2,0),"Not on BI")</f>
        <v>No</v>
      </c>
      <c r="C328" s="10" t="s">
        <v>124</v>
      </c>
      <c r="D328" s="97" t="str">
        <f>IFERROR(VLOOKUP(A328,'Sheet1 (2)'!$A$2:$K$341, 3, 0),"Not on BI")</f>
        <v/>
      </c>
      <c r="E328" s="10" t="b" cm="1">
        <f t="array" ref="E328">IF(SUMPRODUCT((Data!$A$2:$A$1420="Electric")*(Data!$C$2:$C$1420=$A328)*(Data!$E$2:$E$1420&lt;&gt;""))&gt;0, TRUE, FALSE)</f>
        <v>0</v>
      </c>
      <c r="F328" s="10" t="b" cm="1">
        <f t="array" ref="F328">IF(SUMPRODUCT((Data!$A$2:$A$1420="Water &amp; Sewer")*(Data!$C$2:$C$1420=$A328)*(Data!$E$2:$E$1420&lt;&gt;""))&gt;0, TRUE, FALSE)</f>
        <v>1</v>
      </c>
      <c r="G328" s="10" t="b" cm="1">
        <f t="array" ref="G328">IF(SUMPRODUCT((Data!$A$2:$A$1420="Sanitation")*(Data!$C$2:$C$1420=$A328)*(Data!$E$2:$E$1420&lt;&gt;""))&gt;0, TRUE, FALSE)</f>
        <v>0</v>
      </c>
      <c r="H328" s="10" t="b" cm="1">
        <f t="array" ref="H328">IF(SUMPRODUCT((Data!$A$2:$A$1420="Interface")*(Data!$C$2:$C$1420=$A328)*(Data!$E$2:$E$1420&lt;&gt;"(Blank)"))&gt;0, TRUE, FALSE)</f>
        <v>0</v>
      </c>
      <c r="I328" s="10" t="str">
        <f t="shared" si="16"/>
        <v>Missing</v>
      </c>
      <c r="J328" s="98" t="str">
        <f t="shared" si="17"/>
        <v>Electric Sanitation Interface</v>
      </c>
      <c r="K328" s="95" t="str">
        <f>IFERROR(VLOOKUP(A328,'Sheet1 (2)'!$A$2:$I$1048576, 9,0),"Not on BI")</f>
        <v>C00248</v>
      </c>
    </row>
    <row r="329" spans="1:11" ht="14.25" hidden="1" x14ac:dyDescent="0.2">
      <c r="A329" s="10" t="s">
        <v>350</v>
      </c>
      <c r="B329" s="10" t="str">
        <f>IFERROR(VLOOKUP(A329,'Sheet1 (2)'!$A$2:$K$3412,2,0),"Not on BI")</f>
        <v>Not on BI</v>
      </c>
      <c r="C329" s="10" t="s">
        <v>124</v>
      </c>
      <c r="D329" s="97" t="str">
        <f>IFERROR(VLOOKUP(A329,'Sheet1 (2)'!$A$2:$K$341, 3, 0),"Not on BI")</f>
        <v>Not on BI</v>
      </c>
      <c r="E329" s="10" t="b" cm="1">
        <f t="array" ref="E329">IF(SUMPRODUCT((Data!$A$2:$A$1420="Electric")*(Data!$C$2:$C$1420=$A329)*(Data!$E$2:$E$1420&lt;&gt;""))&gt;0, TRUE, FALSE)</f>
        <v>0</v>
      </c>
      <c r="F329" s="10" t="b" cm="1">
        <f t="array" ref="F329">IF(SUMPRODUCT((Data!$A$2:$A$1420="Water &amp; Sewer")*(Data!$C$2:$C$1420=$A329)*(Data!$E$2:$E$1420&lt;&gt;""))&gt;0, TRUE, FALSE)</f>
        <v>0</v>
      </c>
      <c r="G329" s="10" t="b" cm="1">
        <f t="array" ref="G329">IF(SUMPRODUCT((Data!$A$2:$A$1420="Sanitation")*(Data!$C$2:$C$1420=$A329)*(Data!$E$2:$E$1420&lt;&gt;""))&gt;0, TRUE, FALSE)</f>
        <v>0</v>
      </c>
      <c r="H329" s="10" t="b" cm="1">
        <f t="array" ref="H329">IF(SUMPRODUCT((Data!$A$2:$A$1420="Interface")*(Data!$C$2:$C$1420=$A329)*(Data!$E$2:$E$1420&lt;&gt;"(Blank)"))&gt;0, TRUE, FALSE)</f>
        <v>0</v>
      </c>
      <c r="I329" s="10" t="str">
        <f t="shared" si="16"/>
        <v>Missing</v>
      </c>
      <c r="J329" s="98" t="str">
        <f t="shared" si="17"/>
        <v>Everything</v>
      </c>
      <c r="K329" s="95" t="str">
        <f>IFERROR(VLOOKUP(A329,'Sheet1 (2)'!$A$2:$I$1048576, 9,0),"Not on BI")</f>
        <v>Not on BI</v>
      </c>
    </row>
    <row r="330" spans="1:11" ht="14.25" hidden="1" x14ac:dyDescent="0.2">
      <c r="A330" s="10" t="s">
        <v>351</v>
      </c>
      <c r="B330" s="10" t="str">
        <f>IFERROR(VLOOKUP(A330,'Sheet1 (2)'!$A$2:$K$3412,2,0),"Not on BI")</f>
        <v>Not on BI</v>
      </c>
      <c r="C330" s="10" t="s">
        <v>124</v>
      </c>
      <c r="D330" s="97" t="str">
        <f>IFERROR(VLOOKUP(A330,'Sheet1 (2)'!$A$2:$K$341, 3, 0),"Not on BI")</f>
        <v>Not on BI</v>
      </c>
      <c r="E330" s="10" t="b" cm="1">
        <f t="array" ref="E330">IF(SUMPRODUCT((Data!$A$2:$A$1420="Electric")*(Data!$C$2:$C$1420=$A330)*(Data!$E$2:$E$1420&lt;&gt;""))&gt;0, TRUE, FALSE)</f>
        <v>0</v>
      </c>
      <c r="F330" s="10" t="b" cm="1">
        <f t="array" ref="F330">IF(SUMPRODUCT((Data!$A$2:$A$1420="Water &amp; Sewer")*(Data!$C$2:$C$1420=$A330)*(Data!$E$2:$E$1420&lt;&gt;""))&gt;0, TRUE, FALSE)</f>
        <v>0</v>
      </c>
      <c r="G330" s="10" t="b" cm="1">
        <f t="array" ref="G330">IF(SUMPRODUCT((Data!$A$2:$A$1420="Sanitation")*(Data!$C$2:$C$1420=$A330)*(Data!$E$2:$E$1420&lt;&gt;""))&gt;0, TRUE, FALSE)</f>
        <v>0</v>
      </c>
      <c r="H330" s="10" t="b" cm="1">
        <f t="array" ref="H330">IF(SUMPRODUCT((Data!$A$2:$A$1420="Interface")*(Data!$C$2:$C$1420=$A330)*(Data!$E$2:$E$1420&lt;&gt;"(Blank)"))&gt;0, TRUE, FALSE)</f>
        <v>0</v>
      </c>
      <c r="I330" s="10" t="str">
        <f t="shared" si="16"/>
        <v>Missing</v>
      </c>
      <c r="J330" s="98" t="str">
        <f t="shared" si="17"/>
        <v>Everything</v>
      </c>
      <c r="K330" s="95" t="str">
        <f>IFERROR(VLOOKUP(A330,'Sheet1 (2)'!$A$2:$I$1048576, 9,0),"Not on BI")</f>
        <v>Not on BI</v>
      </c>
    </row>
    <row r="331" spans="1:11" ht="14.25" hidden="1" x14ac:dyDescent="0.2">
      <c r="A331" s="10" t="s">
        <v>352</v>
      </c>
      <c r="B331" s="10" t="str">
        <f>IFERROR(VLOOKUP(A331,'Sheet1 (2)'!$A$2:$K$3412,2,0),"Not on BI")</f>
        <v>Not on BI</v>
      </c>
      <c r="C331" s="10" t="s">
        <v>124</v>
      </c>
      <c r="D331" s="97" t="str">
        <f>IFERROR(VLOOKUP(A331,'Sheet1 (2)'!$A$2:$K$341, 3, 0),"Not on BI")</f>
        <v>Not on BI</v>
      </c>
      <c r="E331" s="10" t="b" cm="1">
        <f t="array" ref="E331">IF(SUMPRODUCT((Data!$A$2:$A$1420="Electric")*(Data!$C$2:$C$1420=$A331)*(Data!$E$2:$E$1420&lt;&gt;""))&gt;0, TRUE, FALSE)</f>
        <v>0</v>
      </c>
      <c r="F331" s="10" t="b" cm="1">
        <f t="array" ref="F331">IF(SUMPRODUCT((Data!$A$2:$A$1420="Water &amp; Sewer")*(Data!$C$2:$C$1420=$A331)*(Data!$E$2:$E$1420&lt;&gt;""))&gt;0, TRUE, FALSE)</f>
        <v>0</v>
      </c>
      <c r="G331" s="10" t="b" cm="1">
        <f t="array" ref="G331">IF(SUMPRODUCT((Data!$A$2:$A$1420="Sanitation")*(Data!$C$2:$C$1420=$A331)*(Data!$E$2:$E$1420&lt;&gt;""))&gt;0, TRUE, FALSE)</f>
        <v>0</v>
      </c>
      <c r="H331" s="10" t="b" cm="1">
        <f t="array" ref="H331">IF(SUMPRODUCT((Data!$A$2:$A$1420="Interface")*(Data!$C$2:$C$1420=$A331)*(Data!$E$2:$E$1420&lt;&gt;"(Blank)"))&gt;0, TRUE, FALSE)</f>
        <v>0</v>
      </c>
      <c r="I331" s="10" t="str">
        <f t="shared" si="16"/>
        <v>Missing</v>
      </c>
      <c r="J331" s="98" t="str">
        <f t="shared" si="17"/>
        <v>Everything</v>
      </c>
      <c r="K331" s="95" t="str">
        <f>IFERROR(VLOOKUP(A331,'Sheet1 (2)'!$A$2:$I$1048576, 9,0),"Not on BI")</f>
        <v>Not on BI</v>
      </c>
    </row>
    <row r="332" spans="1:11" ht="14.25" hidden="1" x14ac:dyDescent="0.2">
      <c r="A332" s="10" t="s">
        <v>353</v>
      </c>
      <c r="B332" s="10" t="str">
        <f>IFERROR(VLOOKUP(A332,'Sheet1 (2)'!$A$2:$K$3412,2,0),"Not on BI")</f>
        <v>No</v>
      </c>
      <c r="C332" s="10" t="s">
        <v>124</v>
      </c>
      <c r="D332" s="97" t="str">
        <f>IFERROR(VLOOKUP(A332,'Sheet1 (2)'!$A$2:$K$341, 3, 0),"Not on BI")</f>
        <v/>
      </c>
      <c r="E332" s="10" t="b" cm="1">
        <f t="array" ref="E332">IF(SUMPRODUCT((Data!$A$2:$A$1420="Electric")*(Data!$C$2:$C$1420=$A332)*(Data!$E$2:$E$1420&lt;&gt;""))&gt;0, TRUE, FALSE)</f>
        <v>0</v>
      </c>
      <c r="F332" s="10" t="b" cm="1">
        <f t="array" ref="F332">IF(SUMPRODUCT((Data!$A$2:$A$1420="Water &amp; Sewer")*(Data!$C$2:$C$1420=$A332)*(Data!$E$2:$E$1420&lt;&gt;""))&gt;0, TRUE, FALSE)</f>
        <v>0</v>
      </c>
      <c r="G332" s="10" t="b" cm="1">
        <f t="array" ref="G332">IF(SUMPRODUCT((Data!$A$2:$A$1420="Sanitation")*(Data!$C$2:$C$1420=$A332)*(Data!$E$2:$E$1420&lt;&gt;""))&gt;0, TRUE, FALSE)</f>
        <v>0</v>
      </c>
      <c r="H332" s="10" t="b" cm="1">
        <f t="array" ref="H332">IF(SUMPRODUCT((Data!$A$2:$A$1420="Interface")*(Data!$C$2:$C$1420=$A332)*(Data!$E$2:$E$1420&lt;&gt;"(Blank)"))&gt;0, TRUE, FALSE)</f>
        <v>0</v>
      </c>
      <c r="I332" s="10" t="str">
        <f t="shared" si="16"/>
        <v>Missing</v>
      </c>
      <c r="J332" s="98" t="str">
        <f t="shared" si="17"/>
        <v>Everything</v>
      </c>
      <c r="K332" s="95" t="str">
        <f>IFERROR(VLOOKUP(A332,'Sheet1 (2)'!$A$2:$I$1048576, 9,0),"Not on BI")</f>
        <v>C00561</v>
      </c>
    </row>
  </sheetData>
  <autoFilter ref="A1:K332" xr:uid="{FB7EF1DE-AC58-44F3-80E2-607DFE6F3293}">
    <filterColumn colId="1">
      <filters>
        <filter val="Yes"/>
      </filters>
    </filterColumn>
    <filterColumn colId="2">
      <filters>
        <filter val="No"/>
      </filters>
    </filterColumn>
    <filterColumn colId="8">
      <filters>
        <filter val="Missing"/>
      </filters>
    </filterColumn>
  </autoFilter>
  <conditionalFormatting sqref="A333:A1048576 A1:A277">
    <cfRule type="duplicateValues" dxfId="4" priority="3"/>
  </conditionalFormatting>
  <conditionalFormatting sqref="E102:H332">
    <cfRule type="cellIs" dxfId="3" priority="2" operator="equal">
      <formula>FALSE</formula>
    </cfRule>
  </conditionalFormatting>
  <pageMargins left="0.25" right="0" top="0.25" bottom="0.25" header="0.3" footer="0.05"/>
  <pageSetup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K1908"/>
  <sheetViews>
    <sheetView workbookViewId="0">
      <pane ySplit="1" topLeftCell="A1023" activePane="bottomLeft" state="frozen"/>
      <selection pane="bottomLeft" activeCell="F1425" sqref="F1425"/>
    </sheetView>
  </sheetViews>
  <sheetFormatPr defaultColWidth="8" defaultRowHeight="12.75" outlineLevelCol="1" x14ac:dyDescent="0.2"/>
  <cols>
    <col min="1" max="1" width="33.28515625" style="10" bestFit="1" customWidth="1"/>
    <col min="2" max="2" width="44.7109375" hidden="1" customWidth="1" outlineLevel="1"/>
    <col min="3" max="3" width="34" style="10" bestFit="1" customWidth="1" collapsed="1"/>
    <col min="4" max="4" width="50.85546875" style="10" bestFit="1" customWidth="1"/>
    <col min="5" max="5" width="23" style="85" bestFit="1" customWidth="1"/>
    <col min="6" max="6" width="25.5703125" style="77" bestFit="1" customWidth="1"/>
    <col min="7" max="7" width="10.85546875" hidden="1" customWidth="1" outlineLevel="1"/>
    <col min="8" max="8" width="11.28515625" hidden="1" customWidth="1" outlineLevel="1"/>
    <col min="9" max="9" width="13.140625" hidden="1" customWidth="1" outlineLevel="1"/>
    <col min="10" max="10" width="12.5703125" hidden="1" customWidth="1" outlineLevel="1"/>
    <col min="11" max="11" width="18.28515625" style="10" bestFit="1" customWidth="1" collapsed="1"/>
    <col min="12" max="16384" width="8" style="10"/>
  </cols>
  <sheetData>
    <row r="1" spans="1:11" ht="15.75" x14ac:dyDescent="0.2">
      <c r="A1" s="109" t="s">
        <v>354</v>
      </c>
      <c r="B1" s="109" t="s">
        <v>355</v>
      </c>
      <c r="C1" s="109" t="s">
        <v>356</v>
      </c>
      <c r="D1" s="110" t="s">
        <v>357</v>
      </c>
      <c r="E1" s="111" t="s">
        <v>5</v>
      </c>
      <c r="F1" s="112" t="s">
        <v>6</v>
      </c>
      <c r="G1" s="109" t="s">
        <v>18</v>
      </c>
      <c r="H1" s="109" t="s">
        <v>358</v>
      </c>
      <c r="I1" s="109" t="s">
        <v>359</v>
      </c>
      <c r="J1" s="109" t="s">
        <v>21</v>
      </c>
      <c r="K1" s="109" t="s">
        <v>4351</v>
      </c>
    </row>
    <row r="2" spans="1:11" customFormat="1" ht="15.75" hidden="1" x14ac:dyDescent="0.25">
      <c r="A2" s="113" t="s">
        <v>7</v>
      </c>
      <c r="B2" s="113" t="str">
        <f t="shared" ref="B2:B65" si="0">_xlfn.CONCAT(C2,"*",A2)</f>
        <v>E0001 - Candler Road*Electric</v>
      </c>
      <c r="C2" s="113" t="s">
        <v>22</v>
      </c>
      <c r="D2" s="114" t="s">
        <v>360</v>
      </c>
      <c r="E2" s="115" t="s">
        <v>361</v>
      </c>
      <c r="F2" s="116">
        <v>8886555888</v>
      </c>
      <c r="G2" s="104" t="str">
        <f>VLOOKUP(C2, 'Sheet1 (2)'!$A$2:$K$341, 2,FALSE )</f>
        <v>Yes</v>
      </c>
      <c r="H2" s="104" t="b">
        <f>ISNUMBER(MATCH(C2, 'Sheet1 (2)'!$A$2:$A$350, 0))</f>
        <v>1</v>
      </c>
      <c r="I2" s="104" t="str">
        <f>VLOOKUP(C2,Print!$A$2:$C$1048576,3,0)</f>
        <v>Yes</v>
      </c>
      <c r="J2" s="104" t="str">
        <f>VLOOKUP($C2,Print!$A$2:$I$1048576,9,0)</f>
        <v>Ready</v>
      </c>
      <c r="K2" s="104" t="str">
        <f>VLOOKUP(C2,'Sheet1 (2)'!$A$2:$K$341, 9, 0)</f>
        <v>C00001</v>
      </c>
    </row>
    <row r="3" spans="1:11" customFormat="1" ht="15.75" hidden="1" x14ac:dyDescent="0.25">
      <c r="A3" s="113" t="s">
        <v>8</v>
      </c>
      <c r="B3" s="113" t="str">
        <f t="shared" si="0"/>
        <v>E0001 - Candler Road*Electric 2</v>
      </c>
      <c r="C3" s="113" t="s">
        <v>22</v>
      </c>
      <c r="D3" s="114" t="s">
        <v>360</v>
      </c>
      <c r="E3" s="115" t="s">
        <v>362</v>
      </c>
      <c r="F3" s="116">
        <v>8886555888</v>
      </c>
      <c r="G3" s="104" t="str">
        <f>VLOOKUP(C3, 'Sheet1 (2)'!$A$2:$K$341, 2,FALSE )</f>
        <v>Yes</v>
      </c>
      <c r="H3" s="104" t="b">
        <f>ISNUMBER(MATCH(C3, 'Sheet1 (2)'!$A$2:$A$350, 0))</f>
        <v>1</v>
      </c>
      <c r="I3" s="104" t="str">
        <f>VLOOKUP(C3,Print!$A$2:$C$1048576,3,0)</f>
        <v>Yes</v>
      </c>
      <c r="J3" s="104" t="str">
        <f>VLOOKUP($C3,Print!$A$2:$I$1048576,9,0)</f>
        <v>Ready</v>
      </c>
      <c r="K3" s="104" t="str">
        <f>VLOOKUP(C3,'Sheet1 (2)'!$A$2:$K$341, 9, 0)</f>
        <v>C00001</v>
      </c>
    </row>
    <row r="4" spans="1:11" customFormat="1" ht="15.75" hidden="1" x14ac:dyDescent="0.25">
      <c r="A4" s="104" t="s">
        <v>9</v>
      </c>
      <c r="B4" s="113" t="str">
        <f t="shared" si="0"/>
        <v>E0001 - Candler Road*Interface</v>
      </c>
      <c r="C4" s="113" t="s">
        <v>22</v>
      </c>
      <c r="D4" s="115" t="s">
        <v>9</v>
      </c>
      <c r="E4" s="117" t="str">
        <f>IFERROR(INDEX(Interface!A:A, MATCH($C4,Interface!H:H, 0)), "(Blank)")</f>
        <v>TWA58004</v>
      </c>
      <c r="F4" s="116" t="s">
        <v>363</v>
      </c>
      <c r="G4" s="104" t="str">
        <f>VLOOKUP(C4, 'Sheet1 (2)'!$A$2:$K$341, 2,FALSE )</f>
        <v>Yes</v>
      </c>
      <c r="H4" s="104" t="b">
        <f>ISNUMBER(MATCH(C4, 'Sheet1 (2)'!$A$2:$A$350, 0))</f>
        <v>1</v>
      </c>
      <c r="I4" s="104" t="str">
        <f>VLOOKUP(C4,Print!$A$2:$C$1048576,3,0)</f>
        <v>Yes</v>
      </c>
      <c r="J4" s="104" t="str">
        <f>VLOOKUP($C4,Print!$A$2:$I$1048576,9,0)</f>
        <v>Ready</v>
      </c>
      <c r="K4" s="104" t="str">
        <f>VLOOKUP(C4,'Sheet1 (2)'!$A$2:$K$341, 9, 0)</f>
        <v>C00001</v>
      </c>
    </row>
    <row r="5" spans="1:11" customFormat="1" ht="15.75" hidden="1" x14ac:dyDescent="0.25">
      <c r="A5" s="113" t="s">
        <v>10</v>
      </c>
      <c r="B5" s="113" t="str">
        <f t="shared" si="0"/>
        <v>E0001 - Candler Road*Sanitation</v>
      </c>
      <c r="C5" s="113" t="s">
        <v>22</v>
      </c>
      <c r="D5" s="114" t="s">
        <v>364</v>
      </c>
      <c r="E5" s="115">
        <v>4038454</v>
      </c>
      <c r="F5" s="116">
        <v>4042942900</v>
      </c>
      <c r="G5" s="104" t="str">
        <f>VLOOKUP(C5, 'Sheet1 (2)'!$A$2:$K$341, 2,FALSE )</f>
        <v>Yes</v>
      </c>
      <c r="H5" s="104" t="b">
        <f>ISNUMBER(MATCH(C5, 'Sheet1 (2)'!$A$2:$A$350, 0))</f>
        <v>1</v>
      </c>
      <c r="I5" s="104" t="str">
        <f>VLOOKUP(C5,Print!$A$2:$C$1048576,3,0)</f>
        <v>Yes</v>
      </c>
      <c r="J5" s="104" t="str">
        <f>VLOOKUP($C5,Print!$A$2:$I$1048576,9,0)</f>
        <v>Ready</v>
      </c>
      <c r="K5" s="104" t="str">
        <f>VLOOKUP(C5,'Sheet1 (2)'!$A$2:$K$341, 9, 0)</f>
        <v>C00001</v>
      </c>
    </row>
    <row r="6" spans="1:11" customFormat="1" ht="15.75" hidden="1" x14ac:dyDescent="0.25">
      <c r="A6" s="113" t="s">
        <v>13</v>
      </c>
      <c r="B6" s="113" t="str">
        <f t="shared" si="0"/>
        <v>E0001 - Candler Road*Water &amp; Sewer</v>
      </c>
      <c r="C6" s="113" t="s">
        <v>22</v>
      </c>
      <c r="D6" s="114" t="s">
        <v>365</v>
      </c>
      <c r="E6" s="115">
        <v>3997109</v>
      </c>
      <c r="F6" s="116">
        <v>4043784475</v>
      </c>
      <c r="G6" s="104" t="str">
        <f>VLOOKUP(C6, 'Sheet1 (2)'!$A$2:$K$341, 2,FALSE )</f>
        <v>Yes</v>
      </c>
      <c r="H6" s="104" t="b">
        <f>ISNUMBER(MATCH(C6, 'Sheet1 (2)'!$A$2:$A$350, 0))</f>
        <v>1</v>
      </c>
      <c r="I6" s="104" t="str">
        <f>VLOOKUP(C6,Print!$A$2:$C$1048576,3,0)</f>
        <v>Yes</v>
      </c>
      <c r="J6" s="104" t="str">
        <f>VLOOKUP($C6,Print!$A$2:$I$1048576,9,0)</f>
        <v>Ready</v>
      </c>
      <c r="K6" s="104" t="str">
        <f>VLOOKUP(C6,'Sheet1 (2)'!$A$2:$K$341, 9, 0)</f>
        <v>C00001</v>
      </c>
    </row>
    <row r="7" spans="1:11" customFormat="1" ht="15.75" hidden="1" x14ac:dyDescent="0.25">
      <c r="A7" s="113" t="s">
        <v>7</v>
      </c>
      <c r="B7" s="113" t="str">
        <f t="shared" si="0"/>
        <v>E0002 - Thomaston*Electric</v>
      </c>
      <c r="C7" s="113" t="s">
        <v>24</v>
      </c>
      <c r="D7" s="114" t="s">
        <v>366</v>
      </c>
      <c r="E7" s="117" t="s">
        <v>367</v>
      </c>
      <c r="F7" s="116">
        <v>7066473145</v>
      </c>
      <c r="G7" s="104" t="str">
        <f>VLOOKUP(C7, 'Sheet1 (2)'!$A$2:$K$341, 2,FALSE )</f>
        <v>Yes</v>
      </c>
      <c r="H7" s="104" t="b">
        <f>ISNUMBER(MATCH(C7, 'Sheet1 (2)'!$A$2:$A$350, 0))</f>
        <v>1</v>
      </c>
      <c r="I7" s="104" t="str">
        <f>VLOOKUP(C7,Print!$A$2:$C$1048576,3,0)</f>
        <v>Yes</v>
      </c>
      <c r="J7" s="104" t="str">
        <f>VLOOKUP($C7,Print!$A$2:$I$1048576,9,0)</f>
        <v>Ready</v>
      </c>
      <c r="K7" s="104" t="str">
        <f>VLOOKUP(C7,'Sheet1 (2)'!$A$2:$K$341, 9, 0)</f>
        <v>C00002</v>
      </c>
    </row>
    <row r="8" spans="1:11" customFormat="1" ht="15.75" hidden="1" x14ac:dyDescent="0.25">
      <c r="A8" s="104" t="s">
        <v>9</v>
      </c>
      <c r="B8" s="113" t="str">
        <f t="shared" si="0"/>
        <v>E0002 - Thomaston*Interface</v>
      </c>
      <c r="C8" s="113" t="s">
        <v>24</v>
      </c>
      <c r="D8" s="115" t="s">
        <v>9</v>
      </c>
      <c r="E8" s="117" t="str">
        <f>IFERROR(INDEX(Interface!A:A, MATCH($C8,Interface!H:H, 0)), "(Blank)")</f>
        <v>TWA58005</v>
      </c>
      <c r="F8" s="116" t="s">
        <v>363</v>
      </c>
      <c r="G8" s="104" t="str">
        <f>VLOOKUP(C8, 'Sheet1 (2)'!$A$2:$K$341, 2,FALSE )</f>
        <v>Yes</v>
      </c>
      <c r="H8" s="104" t="b">
        <f>ISNUMBER(MATCH(C8, 'Sheet1 (2)'!$A$2:$A$350, 0))</f>
        <v>1</v>
      </c>
      <c r="I8" s="104" t="str">
        <f>VLOOKUP(C8,Print!$A$2:$C$1048576,3,0)</f>
        <v>Yes</v>
      </c>
      <c r="J8" s="104" t="str">
        <f>VLOOKUP($C8,Print!$A$2:$I$1048576,9,0)</f>
        <v>Ready</v>
      </c>
      <c r="K8" s="104" t="str">
        <f>VLOOKUP(C8,'Sheet1 (2)'!$A$2:$K$341, 9, 0)</f>
        <v>C00002</v>
      </c>
    </row>
    <row r="9" spans="1:11" customFormat="1" ht="15.75" hidden="1" x14ac:dyDescent="0.25">
      <c r="A9" s="113" t="s">
        <v>10</v>
      </c>
      <c r="B9" s="113" t="str">
        <f t="shared" si="0"/>
        <v>E0002 - Thomaston*Sanitation</v>
      </c>
      <c r="C9" s="113" t="s">
        <v>24</v>
      </c>
      <c r="D9" s="114" t="s">
        <v>366</v>
      </c>
      <c r="E9" s="117" t="s">
        <v>368</v>
      </c>
      <c r="F9" s="116">
        <v>7066477144</v>
      </c>
      <c r="G9" s="104" t="str">
        <f>VLOOKUP(C9, 'Sheet1 (2)'!$A$2:$K$341, 2,FALSE )</f>
        <v>Yes</v>
      </c>
      <c r="H9" s="104" t="b">
        <f>ISNUMBER(MATCH(C9, 'Sheet1 (2)'!$A$2:$A$350, 0))</f>
        <v>1</v>
      </c>
      <c r="I9" s="104" t="str">
        <f>VLOOKUP(C9,Print!$A$2:$C$1048576,3,0)</f>
        <v>Yes</v>
      </c>
      <c r="J9" s="104" t="str">
        <f>VLOOKUP($C9,Print!$A$2:$I$1048576,9,0)</f>
        <v>Ready</v>
      </c>
      <c r="K9" s="104" t="str">
        <f>VLOOKUP(C9,'Sheet1 (2)'!$A$2:$K$341, 9, 0)</f>
        <v>C00002</v>
      </c>
    </row>
    <row r="10" spans="1:11" customFormat="1" ht="15.75" hidden="1" x14ac:dyDescent="0.25">
      <c r="A10" s="113" t="s">
        <v>13</v>
      </c>
      <c r="B10" s="113" t="str">
        <f t="shared" si="0"/>
        <v>E0002 - Thomaston*Water &amp; Sewer</v>
      </c>
      <c r="C10" s="113" t="s">
        <v>24</v>
      </c>
      <c r="D10" s="114" t="s">
        <v>366</v>
      </c>
      <c r="E10" s="117" t="s">
        <v>368</v>
      </c>
      <c r="F10" s="116">
        <v>7066468031</v>
      </c>
      <c r="G10" s="104" t="str">
        <f>VLOOKUP(C10, 'Sheet1 (2)'!$A$2:$K$341, 2,FALSE )</f>
        <v>Yes</v>
      </c>
      <c r="H10" s="104" t="b">
        <f>ISNUMBER(MATCH(C10, 'Sheet1 (2)'!$A$2:$A$350, 0))</f>
        <v>1</v>
      </c>
      <c r="I10" s="104" t="str">
        <f>VLOOKUP(C10,Print!$A$2:$C$1048576,3,0)</f>
        <v>Yes</v>
      </c>
      <c r="J10" s="104" t="str">
        <f>VLOOKUP($C10,Print!$A$2:$I$1048576,9,0)</f>
        <v>Ready</v>
      </c>
      <c r="K10" s="104" t="str">
        <f>VLOOKUP(C10,'Sheet1 (2)'!$A$2:$K$341, 9, 0)</f>
        <v>C00002</v>
      </c>
    </row>
    <row r="11" spans="1:11" customFormat="1" ht="15.75" hidden="1" x14ac:dyDescent="0.25">
      <c r="A11" s="113" t="s">
        <v>7</v>
      </c>
      <c r="B11" s="113" t="str">
        <f t="shared" si="0"/>
        <v>E0003 - Morrow*Electric</v>
      </c>
      <c r="C11" s="113" t="s">
        <v>25</v>
      </c>
      <c r="D11" s="114" t="s">
        <v>360</v>
      </c>
      <c r="E11" s="117" t="s">
        <v>369</v>
      </c>
      <c r="F11" s="116">
        <v>8886555888</v>
      </c>
      <c r="G11" s="104" t="str">
        <f>VLOOKUP(C11, 'Sheet1 (2)'!$A$2:$K$341, 2,FALSE )</f>
        <v>Yes</v>
      </c>
      <c r="H11" s="104" t="b">
        <f>ISNUMBER(MATCH(C11, 'Sheet1 (2)'!$A$2:$A$350, 0))</f>
        <v>1</v>
      </c>
      <c r="I11" s="104" t="str">
        <f>VLOOKUP(C11,Print!$A$2:$C$1048576,3,0)</f>
        <v>Yes</v>
      </c>
      <c r="J11" s="104" t="str">
        <f>VLOOKUP($C11,Print!$A$2:$I$1048576,9,0)</f>
        <v>Ready</v>
      </c>
      <c r="K11" s="104" t="str">
        <f>VLOOKUP(C11,'Sheet1 (2)'!$A$2:$K$341, 9, 0)</f>
        <v>C00003</v>
      </c>
    </row>
    <row r="12" spans="1:11" customFormat="1" ht="15.75" hidden="1" x14ac:dyDescent="0.25">
      <c r="A12" s="113" t="s">
        <v>8</v>
      </c>
      <c r="B12" s="113" t="str">
        <f t="shared" si="0"/>
        <v>E0003 - Morrow*Electric 2</v>
      </c>
      <c r="C12" s="113" t="s">
        <v>25</v>
      </c>
      <c r="D12" s="114" t="s">
        <v>360</v>
      </c>
      <c r="E12" s="117" t="s">
        <v>370</v>
      </c>
      <c r="F12" s="116">
        <v>8886555888</v>
      </c>
      <c r="G12" s="104" t="str">
        <f>VLOOKUP(C12, 'Sheet1 (2)'!$A$2:$K$341, 2,FALSE )</f>
        <v>Yes</v>
      </c>
      <c r="H12" s="104" t="b">
        <f>ISNUMBER(MATCH(C12, 'Sheet1 (2)'!$A$2:$A$350, 0))</f>
        <v>1</v>
      </c>
      <c r="I12" s="104" t="str">
        <f>VLOOKUP(C12,Print!$A$2:$C$1048576,3,0)</f>
        <v>Yes</v>
      </c>
      <c r="J12" s="104" t="str">
        <f>VLOOKUP($C12,Print!$A$2:$I$1048576,9,0)</f>
        <v>Ready</v>
      </c>
      <c r="K12" s="104" t="str">
        <f>VLOOKUP(C12,'Sheet1 (2)'!$A$2:$K$341, 9, 0)</f>
        <v>C00003</v>
      </c>
    </row>
    <row r="13" spans="1:11" customFormat="1" ht="15.75" hidden="1" x14ac:dyDescent="0.25">
      <c r="A13" s="104" t="s">
        <v>9</v>
      </c>
      <c r="B13" s="113" t="str">
        <f t="shared" si="0"/>
        <v>E0003 - Morrow*Interface</v>
      </c>
      <c r="C13" s="113" t="s">
        <v>25</v>
      </c>
      <c r="D13" s="115" t="s">
        <v>9</v>
      </c>
      <c r="E13" s="117" t="str">
        <f>IFERROR(INDEX(Interface!A:A, MATCH($C13,Interface!H:H, 0)), "(Blank)")</f>
        <v>TWA58006</v>
      </c>
      <c r="F13" s="116" t="s">
        <v>363</v>
      </c>
      <c r="G13" s="104" t="str">
        <f>VLOOKUP(C13, 'Sheet1 (2)'!$A$2:$K$341, 2,FALSE )</f>
        <v>Yes</v>
      </c>
      <c r="H13" s="104" t="b">
        <f>ISNUMBER(MATCH(C13, 'Sheet1 (2)'!$A$2:$A$350, 0))</f>
        <v>1</v>
      </c>
      <c r="I13" s="104" t="str">
        <f>VLOOKUP(C13,Print!$A$2:$C$1048576,3,0)</f>
        <v>Yes</v>
      </c>
      <c r="J13" s="104" t="str">
        <f>VLOOKUP($C13,Print!$A$2:$I$1048576,9,0)</f>
        <v>Ready</v>
      </c>
      <c r="K13" s="104" t="str">
        <f>VLOOKUP(C13,'Sheet1 (2)'!$A$2:$K$341, 9, 0)</f>
        <v>C00003</v>
      </c>
    </row>
    <row r="14" spans="1:11" customFormat="1" ht="15.75" hidden="1" x14ac:dyDescent="0.25">
      <c r="A14" s="113" t="s">
        <v>10</v>
      </c>
      <c r="B14" s="113" t="str">
        <f t="shared" si="0"/>
        <v>E0003 - Morrow*Sanitation</v>
      </c>
      <c r="C14" s="113" t="s">
        <v>25</v>
      </c>
      <c r="D14" s="114" t="s">
        <v>371</v>
      </c>
      <c r="E14" s="118" t="s">
        <v>372</v>
      </c>
      <c r="F14" s="116">
        <v>7709603000</v>
      </c>
      <c r="G14" s="104" t="str">
        <f>VLOOKUP(C14, 'Sheet1 (2)'!$A$2:$K$341, 2,FALSE )</f>
        <v>Yes</v>
      </c>
      <c r="H14" s="104" t="b">
        <f>ISNUMBER(MATCH(C14, 'Sheet1 (2)'!$A$2:$A$350, 0))</f>
        <v>1</v>
      </c>
      <c r="I14" s="104" t="str">
        <f>VLOOKUP(C14,Print!$A$2:$C$1048576,3,0)</f>
        <v>Yes</v>
      </c>
      <c r="J14" s="104" t="str">
        <f>VLOOKUP($C14,Print!$A$2:$I$1048576,9,0)</f>
        <v>Ready</v>
      </c>
      <c r="K14" s="104" t="str">
        <f>VLOOKUP(C14,'Sheet1 (2)'!$A$2:$K$341, 9, 0)</f>
        <v>C00003</v>
      </c>
    </row>
    <row r="15" spans="1:11" customFormat="1" ht="15.75" hidden="1" x14ac:dyDescent="0.25">
      <c r="A15" s="113" t="s">
        <v>13</v>
      </c>
      <c r="B15" s="113" t="str">
        <f t="shared" si="0"/>
        <v>E0003 - Morrow*Water &amp; Sewer</v>
      </c>
      <c r="C15" s="113" t="s">
        <v>25</v>
      </c>
      <c r="D15" s="114" t="s">
        <v>373</v>
      </c>
      <c r="E15" s="117">
        <v>1564808</v>
      </c>
      <c r="F15" s="116">
        <v>7709605200</v>
      </c>
      <c r="G15" s="104" t="str">
        <f>VLOOKUP(C15, 'Sheet1 (2)'!$A$2:$K$341, 2,FALSE )</f>
        <v>Yes</v>
      </c>
      <c r="H15" s="104" t="b">
        <f>ISNUMBER(MATCH(C15, 'Sheet1 (2)'!$A$2:$A$350, 0))</f>
        <v>1</v>
      </c>
      <c r="I15" s="104" t="str">
        <f>VLOOKUP(C15,Print!$A$2:$C$1048576,3,0)</f>
        <v>Yes</v>
      </c>
      <c r="J15" s="104" t="str">
        <f>VLOOKUP($C15,Print!$A$2:$I$1048576,9,0)</f>
        <v>Ready</v>
      </c>
      <c r="K15" s="104" t="str">
        <f>VLOOKUP(C15,'Sheet1 (2)'!$A$2:$K$341, 9, 0)</f>
        <v>C00003</v>
      </c>
    </row>
    <row r="16" spans="1:11" customFormat="1" ht="15.75" hidden="1" x14ac:dyDescent="0.25">
      <c r="A16" s="113" t="s">
        <v>7</v>
      </c>
      <c r="B16" s="113" t="str">
        <f t="shared" si="0"/>
        <v>E0004 - Milledgeville*Electric</v>
      </c>
      <c r="C16" s="113" t="s">
        <v>26</v>
      </c>
      <c r="D16" s="114" t="s">
        <v>360</v>
      </c>
      <c r="E16" s="117" t="s">
        <v>374</v>
      </c>
      <c r="F16" s="116">
        <v>8886555888</v>
      </c>
      <c r="G16" s="104" t="str">
        <f>VLOOKUP(C16, 'Sheet1 (2)'!$A$2:$K$341, 2,FALSE )</f>
        <v>Yes</v>
      </c>
      <c r="H16" s="104" t="b">
        <f>ISNUMBER(MATCH(C16, 'Sheet1 (2)'!$A$2:$A$350, 0))</f>
        <v>1</v>
      </c>
      <c r="I16" s="104" t="str">
        <f>VLOOKUP(C16,Print!$A$2:$C$1048576,3,0)</f>
        <v>Yes</v>
      </c>
      <c r="J16" s="104" t="str">
        <f>VLOOKUP($C16,Print!$A$2:$I$1048576,9,0)</f>
        <v>Ready</v>
      </c>
      <c r="K16" s="104" t="str">
        <f>VLOOKUP(C16,'Sheet1 (2)'!$A$2:$K$341, 9, 0)</f>
        <v>C00004</v>
      </c>
    </row>
    <row r="17" spans="1:11" customFormat="1" ht="15.75" hidden="1" x14ac:dyDescent="0.25">
      <c r="A17" s="104" t="s">
        <v>9</v>
      </c>
      <c r="B17" s="113" t="str">
        <f t="shared" si="0"/>
        <v>E0004 - Milledgeville*Interface</v>
      </c>
      <c r="C17" s="113" t="s">
        <v>26</v>
      </c>
      <c r="D17" s="115" t="s">
        <v>9</v>
      </c>
      <c r="E17" s="117" t="str">
        <f>IFERROR(INDEX(Interface!A:A, MATCH($C17,Interface!H:H, 0)), "(Blank)")</f>
        <v>TWA55010</v>
      </c>
      <c r="F17" s="116" t="s">
        <v>363</v>
      </c>
      <c r="G17" s="104" t="str">
        <f>VLOOKUP(C17, 'Sheet1 (2)'!$A$2:$K$341, 2,FALSE )</f>
        <v>Yes</v>
      </c>
      <c r="H17" s="104" t="b">
        <f>ISNUMBER(MATCH(C17, 'Sheet1 (2)'!$A$2:$A$350, 0))</f>
        <v>1</v>
      </c>
      <c r="I17" s="104" t="str">
        <f>VLOOKUP(C17,Print!$A$2:$C$1048576,3,0)</f>
        <v>Yes</v>
      </c>
      <c r="J17" s="104" t="str">
        <f>VLOOKUP($C17,Print!$A$2:$I$1048576,9,0)</f>
        <v>Ready</v>
      </c>
      <c r="K17" s="104" t="str">
        <f>VLOOKUP(C17,'Sheet1 (2)'!$A$2:$K$341, 9, 0)</f>
        <v>C00004</v>
      </c>
    </row>
    <row r="18" spans="1:11" customFormat="1" ht="15.75" hidden="1" x14ac:dyDescent="0.25">
      <c r="A18" s="113" t="s">
        <v>10</v>
      </c>
      <c r="B18" s="113" t="str">
        <f t="shared" si="0"/>
        <v>E0004 - Milledgeville*Sanitation</v>
      </c>
      <c r="C18" s="113" t="s">
        <v>26</v>
      </c>
      <c r="D18" s="114" t="s">
        <v>375</v>
      </c>
      <c r="E18" s="117" t="s">
        <v>376</v>
      </c>
      <c r="F18" s="116">
        <v>4784144010</v>
      </c>
      <c r="G18" s="104" t="str">
        <f>VLOOKUP(C18, 'Sheet1 (2)'!$A$2:$K$341, 2,FALSE )</f>
        <v>Yes</v>
      </c>
      <c r="H18" s="104" t="b">
        <f>ISNUMBER(MATCH(C18, 'Sheet1 (2)'!$A$2:$A$350, 0))</f>
        <v>1</v>
      </c>
      <c r="I18" s="104" t="str">
        <f>VLOOKUP(C18,Print!$A$2:$C$1048576,3,0)</f>
        <v>Yes</v>
      </c>
      <c r="J18" s="104" t="str">
        <f>VLOOKUP($C18,Print!$A$2:$I$1048576,9,0)</f>
        <v>Ready</v>
      </c>
      <c r="K18" s="104" t="str">
        <f>VLOOKUP(C18,'Sheet1 (2)'!$A$2:$K$341, 9, 0)</f>
        <v>C00004</v>
      </c>
    </row>
    <row r="19" spans="1:11" customFormat="1" ht="15.75" hidden="1" x14ac:dyDescent="0.25">
      <c r="A19" s="113" t="s">
        <v>13</v>
      </c>
      <c r="B19" s="113" t="str">
        <f t="shared" si="0"/>
        <v>E0004 - Milledgeville*Water &amp; Sewer</v>
      </c>
      <c r="C19" s="113" t="s">
        <v>26</v>
      </c>
      <c r="D19" s="114" t="s">
        <v>375</v>
      </c>
      <c r="E19" s="117" t="s">
        <v>377</v>
      </c>
      <c r="F19" s="116">
        <v>4784144010</v>
      </c>
      <c r="G19" s="104" t="str">
        <f>VLOOKUP(C19, 'Sheet1 (2)'!$A$2:$K$341, 2,FALSE )</f>
        <v>Yes</v>
      </c>
      <c r="H19" s="104" t="b">
        <f>ISNUMBER(MATCH(C19, 'Sheet1 (2)'!$A$2:$A$350, 0))</f>
        <v>1</v>
      </c>
      <c r="I19" s="104" t="str">
        <f>VLOOKUP(C19,Print!$A$2:$C$1048576,3,0)</f>
        <v>Yes</v>
      </c>
      <c r="J19" s="104" t="str">
        <f>VLOOKUP($C19,Print!$A$2:$I$1048576,9,0)</f>
        <v>Ready</v>
      </c>
      <c r="K19" s="104" t="str">
        <f>VLOOKUP(C19,'Sheet1 (2)'!$A$2:$K$341, 9, 0)</f>
        <v>C00004</v>
      </c>
    </row>
    <row r="20" spans="1:11" customFormat="1" ht="15.75" hidden="1" x14ac:dyDescent="0.25">
      <c r="A20" s="113" t="s">
        <v>7</v>
      </c>
      <c r="B20" s="113" t="str">
        <f t="shared" si="0"/>
        <v>E0005 - Florence SC*Electric</v>
      </c>
      <c r="C20" s="113" t="s">
        <v>27</v>
      </c>
      <c r="D20" s="114" t="s">
        <v>378</v>
      </c>
      <c r="E20" s="117">
        <v>910083759952</v>
      </c>
      <c r="F20" s="116">
        <v>8665826345</v>
      </c>
      <c r="G20" s="104" t="str">
        <f>VLOOKUP(C20, 'Sheet1 (2)'!$A$2:$K$341, 2,FALSE )</f>
        <v>Yes</v>
      </c>
      <c r="H20" s="104" t="b">
        <f>ISNUMBER(MATCH(C20, 'Sheet1 (2)'!$A$2:$A$350, 0))</f>
        <v>1</v>
      </c>
      <c r="I20" s="104" t="str">
        <f>VLOOKUP(C20,Print!$A$2:$C$1048576,3,0)</f>
        <v>Yes</v>
      </c>
      <c r="J20" s="104" t="str">
        <f>VLOOKUP($C20,Print!$A$2:$I$1048576,9,0)</f>
        <v>Ready</v>
      </c>
      <c r="K20" s="104" t="str">
        <f>VLOOKUP(C20,'Sheet1 (2)'!$A$2:$K$341, 9, 0)</f>
        <v>C00005</v>
      </c>
    </row>
    <row r="21" spans="1:11" customFormat="1" ht="15.75" hidden="1" x14ac:dyDescent="0.25">
      <c r="A21" s="104" t="s">
        <v>9</v>
      </c>
      <c r="B21" s="113" t="str">
        <f t="shared" si="0"/>
        <v>E0005 - Florence SC*Interface</v>
      </c>
      <c r="C21" s="113" t="s">
        <v>27</v>
      </c>
      <c r="D21" s="115" t="s">
        <v>9</v>
      </c>
      <c r="E21" s="117" t="str">
        <f>IFERROR(INDEX(Interface!A:A, MATCH($C21,Interface!H:H, 0)), "(Blank)")</f>
        <v>TWA55011</v>
      </c>
      <c r="F21" s="116" t="s">
        <v>363</v>
      </c>
      <c r="G21" s="104" t="str">
        <f>VLOOKUP(C21, 'Sheet1 (2)'!$A$2:$K$341, 2,FALSE )</f>
        <v>Yes</v>
      </c>
      <c r="H21" s="104" t="b">
        <f>ISNUMBER(MATCH(C21, 'Sheet1 (2)'!$A$2:$A$350, 0))</f>
        <v>1</v>
      </c>
      <c r="I21" s="104" t="str">
        <f>VLOOKUP(C21,Print!$A$2:$C$1048576,3,0)</f>
        <v>Yes</v>
      </c>
      <c r="J21" s="104" t="str">
        <f>VLOOKUP($C21,Print!$A$2:$I$1048576,9,0)</f>
        <v>Ready</v>
      </c>
      <c r="K21" s="104" t="str">
        <f>VLOOKUP(C21,'Sheet1 (2)'!$A$2:$K$341, 9, 0)</f>
        <v>C00005</v>
      </c>
    </row>
    <row r="22" spans="1:11" customFormat="1" ht="15.75" hidden="1" x14ac:dyDescent="0.25">
      <c r="A22" s="113" t="s">
        <v>10</v>
      </c>
      <c r="B22" s="113" t="str">
        <f t="shared" si="0"/>
        <v>E0005 - Florence SC*Sanitation</v>
      </c>
      <c r="C22" s="113" t="s">
        <v>27</v>
      </c>
      <c r="D22" s="114" t="s">
        <v>379</v>
      </c>
      <c r="E22" s="115" t="s">
        <v>380</v>
      </c>
      <c r="F22" s="116">
        <v>8436653155</v>
      </c>
      <c r="G22" s="104" t="str">
        <f>VLOOKUP(C22, 'Sheet1 (2)'!$A$2:$K$341, 2,FALSE )</f>
        <v>Yes</v>
      </c>
      <c r="H22" s="104" t="b">
        <f>ISNUMBER(MATCH(C22, 'Sheet1 (2)'!$A$2:$A$350, 0))</f>
        <v>1</v>
      </c>
      <c r="I22" s="104" t="str">
        <f>VLOOKUP(C22,Print!$A$2:$C$1048576,3,0)</f>
        <v>Yes</v>
      </c>
      <c r="J22" s="104" t="str">
        <f>VLOOKUP($C22,Print!$A$2:$I$1048576,9,0)</f>
        <v>Ready</v>
      </c>
      <c r="K22" s="104" t="str">
        <f>VLOOKUP(C22,'Sheet1 (2)'!$A$2:$K$341, 9, 0)</f>
        <v>C00005</v>
      </c>
    </row>
    <row r="23" spans="1:11" customFormat="1" ht="15.75" hidden="1" x14ac:dyDescent="0.25">
      <c r="A23" s="113" t="s">
        <v>13</v>
      </c>
      <c r="B23" s="113" t="str">
        <f t="shared" si="0"/>
        <v>E0005 - Florence SC*Water &amp; Sewer</v>
      </c>
      <c r="C23" s="113" t="s">
        <v>27</v>
      </c>
      <c r="D23" s="114" t="s">
        <v>379</v>
      </c>
      <c r="E23" s="115" t="s">
        <v>381</v>
      </c>
      <c r="F23" s="116">
        <v>8436653155</v>
      </c>
      <c r="G23" s="104" t="str">
        <f>VLOOKUP(C23, 'Sheet1 (2)'!$A$2:$K$341, 2,FALSE )</f>
        <v>Yes</v>
      </c>
      <c r="H23" s="104" t="b">
        <f>ISNUMBER(MATCH(C23, 'Sheet1 (2)'!$A$2:$A$350, 0))</f>
        <v>1</v>
      </c>
      <c r="I23" s="104" t="str">
        <f>VLOOKUP(C23,Print!$A$2:$C$1048576,3,0)</f>
        <v>Yes</v>
      </c>
      <c r="J23" s="104" t="str">
        <f>VLOOKUP($C23,Print!$A$2:$I$1048576,9,0)</f>
        <v>Ready</v>
      </c>
      <c r="K23" s="104" t="str">
        <f>VLOOKUP(C23,'Sheet1 (2)'!$A$2:$K$341, 9, 0)</f>
        <v>C00005</v>
      </c>
    </row>
    <row r="24" spans="1:11" customFormat="1" ht="15.75" hidden="1" x14ac:dyDescent="0.25">
      <c r="A24" s="113" t="s">
        <v>7</v>
      </c>
      <c r="B24" s="113" t="str">
        <f t="shared" si="0"/>
        <v>E0006 - Warner Robins*Electric</v>
      </c>
      <c r="C24" s="113" t="s">
        <v>28</v>
      </c>
      <c r="D24" s="114" t="s">
        <v>382</v>
      </c>
      <c r="E24" s="117">
        <v>32653698001</v>
      </c>
      <c r="F24" s="116">
        <v>8003423616</v>
      </c>
      <c r="G24" s="104" t="str">
        <f>VLOOKUP(C24, 'Sheet1 (2)'!$A$2:$K$341, 2,FALSE )</f>
        <v>Yes</v>
      </c>
      <c r="H24" s="104" t="b">
        <f>ISNUMBER(MATCH(C24, 'Sheet1 (2)'!$A$2:$A$350, 0))</f>
        <v>1</v>
      </c>
      <c r="I24" s="104" t="str">
        <f>VLOOKUP(C24,Print!$A$2:$C$1048576,3,0)</f>
        <v>Yes</v>
      </c>
      <c r="J24" s="104" t="str">
        <f>VLOOKUP($C24,Print!$A$2:$I$1048576,9,0)</f>
        <v>Ready</v>
      </c>
      <c r="K24" s="104" t="str">
        <f>VLOOKUP(C24,'Sheet1 (2)'!$A$2:$K$341, 9, 0)</f>
        <v>C00006</v>
      </c>
    </row>
    <row r="25" spans="1:11" customFormat="1" ht="15.75" hidden="1" x14ac:dyDescent="0.25">
      <c r="A25" s="104" t="s">
        <v>9</v>
      </c>
      <c r="B25" s="113" t="str">
        <f t="shared" si="0"/>
        <v>E0006 - Warner Robins*Interface</v>
      </c>
      <c r="C25" s="113" t="s">
        <v>28</v>
      </c>
      <c r="D25" s="115" t="s">
        <v>9</v>
      </c>
      <c r="E25" s="117" t="str">
        <f>IFERROR(INDEX(Interface!A:A, MATCH($C25,Interface!H:H, 0)), "(Blank)")</f>
        <v>TWA55020</v>
      </c>
      <c r="F25" s="116" t="s">
        <v>363</v>
      </c>
      <c r="G25" s="104" t="str">
        <f>VLOOKUP(C25, 'Sheet1 (2)'!$A$2:$K$341, 2,FALSE )</f>
        <v>Yes</v>
      </c>
      <c r="H25" s="104" t="b">
        <f>ISNUMBER(MATCH(C25, 'Sheet1 (2)'!$A$2:$A$350, 0))</f>
        <v>1</v>
      </c>
      <c r="I25" s="104" t="str">
        <f>VLOOKUP(C25,Print!$A$2:$C$1048576,3,0)</f>
        <v>Yes</v>
      </c>
      <c r="J25" s="104" t="str">
        <f>VLOOKUP($C25,Print!$A$2:$I$1048576,9,0)</f>
        <v>Ready</v>
      </c>
      <c r="K25" s="104" t="str">
        <f>VLOOKUP(C25,'Sheet1 (2)'!$A$2:$K$341, 9, 0)</f>
        <v>C00006</v>
      </c>
    </row>
    <row r="26" spans="1:11" customFormat="1" ht="15.75" hidden="1" x14ac:dyDescent="0.25">
      <c r="A26" s="113" t="s">
        <v>10</v>
      </c>
      <c r="B26" s="113" t="str">
        <f t="shared" si="0"/>
        <v>E0006 - Warner Robins*Sanitation</v>
      </c>
      <c r="C26" s="113" t="s">
        <v>28</v>
      </c>
      <c r="D26" s="114" t="s">
        <v>383</v>
      </c>
      <c r="E26" s="117" t="s">
        <v>384</v>
      </c>
      <c r="F26" s="116">
        <v>4789291144</v>
      </c>
      <c r="G26" s="104" t="str">
        <f>VLOOKUP(C26, 'Sheet1 (2)'!$A$2:$K$341, 2,FALSE )</f>
        <v>Yes</v>
      </c>
      <c r="H26" s="104" t="b">
        <f>ISNUMBER(MATCH(C26, 'Sheet1 (2)'!$A$2:$A$350, 0))</f>
        <v>1</v>
      </c>
      <c r="I26" s="104" t="str">
        <f>VLOOKUP(C26,Print!$A$2:$C$1048576,3,0)</f>
        <v>Yes</v>
      </c>
      <c r="J26" s="104" t="str">
        <f>VLOOKUP($C26,Print!$A$2:$I$1048576,9,0)</f>
        <v>Ready</v>
      </c>
      <c r="K26" s="104" t="str">
        <f>VLOOKUP(C26,'Sheet1 (2)'!$A$2:$K$341, 9, 0)</f>
        <v>C00006</v>
      </c>
    </row>
    <row r="27" spans="1:11" customFormat="1" ht="15.75" hidden="1" x14ac:dyDescent="0.25">
      <c r="A27" s="113" t="s">
        <v>13</v>
      </c>
      <c r="B27" s="113" t="str">
        <f t="shared" si="0"/>
        <v>E0006 - Warner Robins*Water &amp; Sewer</v>
      </c>
      <c r="C27" s="113" t="s">
        <v>28</v>
      </c>
      <c r="D27" s="114" t="s">
        <v>385</v>
      </c>
      <c r="E27" s="117">
        <v>230281</v>
      </c>
      <c r="F27" s="116">
        <v>4785422120</v>
      </c>
      <c r="G27" s="104" t="str">
        <f>VLOOKUP(C27, 'Sheet1 (2)'!$A$2:$K$341, 2,FALSE )</f>
        <v>Yes</v>
      </c>
      <c r="H27" s="104" t="b">
        <f>ISNUMBER(MATCH(C27, 'Sheet1 (2)'!$A$2:$A$350, 0))</f>
        <v>1</v>
      </c>
      <c r="I27" s="104" t="str">
        <f>VLOOKUP(C27,Print!$A$2:$C$1048576,3,0)</f>
        <v>Yes</v>
      </c>
      <c r="J27" s="104" t="str">
        <f>VLOOKUP($C27,Print!$A$2:$I$1048576,9,0)</f>
        <v>Ready</v>
      </c>
      <c r="K27" s="104" t="str">
        <f>VLOOKUP(C27,'Sheet1 (2)'!$A$2:$K$341, 9, 0)</f>
        <v>C00006</v>
      </c>
    </row>
    <row r="28" spans="1:11" customFormat="1" ht="15.75" hidden="1" x14ac:dyDescent="0.25">
      <c r="A28" s="113" t="s">
        <v>7</v>
      </c>
      <c r="B28" s="113" t="str">
        <f t="shared" si="0"/>
        <v>E0007 - Grandview*Electric</v>
      </c>
      <c r="C28" s="113" t="s">
        <v>29</v>
      </c>
      <c r="D28" s="114" t="s">
        <v>386</v>
      </c>
      <c r="E28" s="115" t="s">
        <v>387</v>
      </c>
      <c r="F28" s="116">
        <v>8002517234</v>
      </c>
      <c r="G28" s="104" t="str">
        <f>VLOOKUP(C28, 'Sheet1 (2)'!$A$2:$K$341, 2,FALSE )</f>
        <v>Yes</v>
      </c>
      <c r="H28" s="104" t="b">
        <f>ISNUMBER(MATCH(C28, 'Sheet1 (2)'!$A$2:$A$350, 0))</f>
        <v>1</v>
      </c>
      <c r="I28" s="104" t="str">
        <f>VLOOKUP(C28,Print!$A$2:$C$1048576,3,0)</f>
        <v>Yes</v>
      </c>
      <c r="J28" s="104" t="str">
        <f>VLOOKUP($C28,Print!$A$2:$I$1048576,9,0)</f>
        <v>Ready</v>
      </c>
      <c r="K28" s="104" t="str">
        <f>VLOOKUP(C28,'Sheet1 (2)'!$A$2:$K$341, 9, 0)</f>
        <v>C00007</v>
      </c>
    </row>
    <row r="29" spans="1:11" customFormat="1" ht="15.75" hidden="1" x14ac:dyDescent="0.25">
      <c r="A29" s="113" t="s">
        <v>8</v>
      </c>
      <c r="B29" s="113" t="str">
        <f t="shared" si="0"/>
        <v>E0007 - Grandview*Electric 2</v>
      </c>
      <c r="C29" s="113" t="s">
        <v>29</v>
      </c>
      <c r="D29" s="114" t="s">
        <v>386</v>
      </c>
      <c r="E29" s="115" t="s">
        <v>388</v>
      </c>
      <c r="F29" s="116">
        <v>8002517234</v>
      </c>
      <c r="G29" s="104" t="str">
        <f>VLOOKUP(C29, 'Sheet1 (2)'!$A$2:$K$341, 2,FALSE )</f>
        <v>Yes</v>
      </c>
      <c r="H29" s="104" t="b">
        <f>ISNUMBER(MATCH(C29, 'Sheet1 (2)'!$A$2:$A$350, 0))</f>
        <v>1</v>
      </c>
      <c r="I29" s="104" t="str">
        <f>VLOOKUP(C29,Print!$A$2:$C$1048576,3,0)</f>
        <v>Yes</v>
      </c>
      <c r="J29" s="104" t="str">
        <f>VLOOKUP($C29,Print!$A$2:$I$1048576,9,0)</f>
        <v>Ready</v>
      </c>
      <c r="K29" s="104" t="str">
        <f>VLOOKUP(C29,'Sheet1 (2)'!$A$2:$K$341, 9, 0)</f>
        <v>C00007</v>
      </c>
    </row>
    <row r="30" spans="1:11" customFormat="1" ht="15.75" hidden="1" x14ac:dyDescent="0.25">
      <c r="A30" s="104" t="s">
        <v>9</v>
      </c>
      <c r="B30" s="113" t="str">
        <f t="shared" si="0"/>
        <v>E0007 - Grandview*Interface</v>
      </c>
      <c r="C30" s="113" t="s">
        <v>29</v>
      </c>
      <c r="D30" s="115" t="s">
        <v>9</v>
      </c>
      <c r="E30" s="117" t="str">
        <f>IFERROR(INDEX(Interface!A:A, MATCH($C30,Interface!H:H, 0)), "(Blank)")</f>
        <v>TWA55012</v>
      </c>
      <c r="F30" s="116" t="s">
        <v>363</v>
      </c>
      <c r="G30" s="104" t="str">
        <f>VLOOKUP(C30, 'Sheet1 (2)'!$A$2:$K$341, 2,FALSE )</f>
        <v>Yes</v>
      </c>
      <c r="H30" s="104" t="b">
        <f>ISNUMBER(MATCH(C30, 'Sheet1 (2)'!$A$2:$A$350, 0))</f>
        <v>1</v>
      </c>
      <c r="I30" s="104" t="str">
        <f>VLOOKUP(C30,Print!$A$2:$C$1048576,3,0)</f>
        <v>Yes</v>
      </c>
      <c r="J30" s="104" t="str">
        <f>VLOOKUP($C30,Print!$A$2:$I$1048576,9,0)</f>
        <v>Ready</v>
      </c>
      <c r="K30" s="104" t="str">
        <f>VLOOKUP(C30,'Sheet1 (2)'!$A$2:$K$341, 9, 0)</f>
        <v>C00007</v>
      </c>
    </row>
    <row r="31" spans="1:11" customFormat="1" ht="15.75" hidden="1" x14ac:dyDescent="0.25">
      <c r="A31" s="113" t="s">
        <v>10</v>
      </c>
      <c r="B31" s="113" t="str">
        <f t="shared" si="0"/>
        <v>E0007 - Grandview*Sanitation</v>
      </c>
      <c r="C31" s="113" t="s">
        <v>29</v>
      </c>
      <c r="D31" s="114" t="s">
        <v>389</v>
      </c>
      <c r="E31" s="115" t="s">
        <v>390</v>
      </c>
      <c r="F31" s="116">
        <v>8435761100</v>
      </c>
      <c r="G31" s="104" t="str">
        <f>VLOOKUP(C31, 'Sheet1 (2)'!$A$2:$K$341, 2,FALSE )</f>
        <v>Yes</v>
      </c>
      <c r="H31" s="104" t="b">
        <f>ISNUMBER(MATCH(C31, 'Sheet1 (2)'!$A$2:$A$350, 0))</f>
        <v>1</v>
      </c>
      <c r="I31" s="104" t="str">
        <f>VLOOKUP(C31,Print!$A$2:$C$1048576,3,0)</f>
        <v>Yes</v>
      </c>
      <c r="J31" s="104" t="str">
        <f>VLOOKUP($C31,Print!$A$2:$I$1048576,9,0)</f>
        <v>Ready</v>
      </c>
      <c r="K31" s="104" t="str">
        <f>VLOOKUP(C31,'Sheet1 (2)'!$A$2:$K$341, 9, 0)</f>
        <v>C00007</v>
      </c>
    </row>
    <row r="32" spans="1:11" customFormat="1" ht="15.75" hidden="1" x14ac:dyDescent="0.25">
      <c r="A32" s="113" t="s">
        <v>13</v>
      </c>
      <c r="B32" s="113" t="str">
        <f t="shared" si="0"/>
        <v>E0007 - Grandview*Water &amp; Sewer</v>
      </c>
      <c r="C32" s="113" t="s">
        <v>29</v>
      </c>
      <c r="D32" s="114" t="s">
        <v>391</v>
      </c>
      <c r="E32" s="115">
        <v>71506</v>
      </c>
      <c r="F32" s="116">
        <v>8438710810</v>
      </c>
      <c r="G32" s="104" t="str">
        <f>VLOOKUP(C32, 'Sheet1 (2)'!$A$2:$K$341, 2,FALSE )</f>
        <v>Yes</v>
      </c>
      <c r="H32" s="104" t="b">
        <f>ISNUMBER(MATCH(C32, 'Sheet1 (2)'!$A$2:$A$350, 0))</f>
        <v>1</v>
      </c>
      <c r="I32" s="104" t="str">
        <f>VLOOKUP(C32,Print!$A$2:$C$1048576,3,0)</f>
        <v>Yes</v>
      </c>
      <c r="J32" s="104" t="str">
        <f>VLOOKUP($C32,Print!$A$2:$I$1048576,9,0)</f>
        <v>Ready</v>
      </c>
      <c r="K32" s="104" t="str">
        <f>VLOOKUP(C32,'Sheet1 (2)'!$A$2:$K$341, 9, 0)</f>
        <v>C00007</v>
      </c>
    </row>
    <row r="33" spans="1:11" customFormat="1" ht="15.75" hidden="1" x14ac:dyDescent="0.25">
      <c r="A33" s="113" t="s">
        <v>7</v>
      </c>
      <c r="B33" s="113" t="str">
        <f t="shared" si="0"/>
        <v>E0008 - Irby*Electric</v>
      </c>
      <c r="C33" s="113" t="s">
        <v>30</v>
      </c>
      <c r="D33" s="114" t="s">
        <v>378</v>
      </c>
      <c r="E33" s="117">
        <v>910082139518</v>
      </c>
      <c r="F33" s="116">
        <v>8665826345</v>
      </c>
      <c r="G33" s="104" t="str">
        <f>VLOOKUP(C33, 'Sheet1 (2)'!$A$2:$K$341, 2,FALSE )</f>
        <v>Yes</v>
      </c>
      <c r="H33" s="104" t="b">
        <f>ISNUMBER(MATCH(C33, 'Sheet1 (2)'!$A$2:$A$350, 0))</f>
        <v>1</v>
      </c>
      <c r="I33" s="104" t="str">
        <f>VLOOKUP(C33,Print!$A$2:$C$1048576,3,0)</f>
        <v>Yes</v>
      </c>
      <c r="J33" s="104" t="str">
        <f>VLOOKUP($C33,Print!$A$2:$I$1048576,9,0)</f>
        <v>Ready</v>
      </c>
      <c r="K33" s="104" t="str">
        <f>VLOOKUP(C33,'Sheet1 (2)'!$A$2:$K$341, 9, 0)</f>
        <v>C00008</v>
      </c>
    </row>
    <row r="34" spans="1:11" customFormat="1" ht="15.75" hidden="1" x14ac:dyDescent="0.25">
      <c r="A34" s="104" t="s">
        <v>9</v>
      </c>
      <c r="B34" s="113" t="str">
        <f t="shared" si="0"/>
        <v>E0008 - Irby*Interface</v>
      </c>
      <c r="C34" s="113" t="s">
        <v>30</v>
      </c>
      <c r="D34" s="115" t="s">
        <v>9</v>
      </c>
      <c r="E34" s="117" t="str">
        <f>IFERROR(INDEX(Interface!A:A, MATCH($C34,Interface!H:H, 0)), "(Blank)")</f>
        <v>TWA55013</v>
      </c>
      <c r="F34" s="116" t="s">
        <v>363</v>
      </c>
      <c r="G34" s="104" t="str">
        <f>VLOOKUP(C34, 'Sheet1 (2)'!$A$2:$K$341, 2,FALSE )</f>
        <v>Yes</v>
      </c>
      <c r="H34" s="104" t="b">
        <f>ISNUMBER(MATCH(C34, 'Sheet1 (2)'!$A$2:$A$350, 0))</f>
        <v>1</v>
      </c>
      <c r="I34" s="104" t="str">
        <f>VLOOKUP(C34,Print!$A$2:$C$1048576,3,0)</f>
        <v>Yes</v>
      </c>
      <c r="J34" s="104" t="str">
        <f>VLOOKUP($C34,Print!$A$2:$I$1048576,9,0)</f>
        <v>Ready</v>
      </c>
      <c r="K34" s="104" t="str">
        <f>VLOOKUP(C34,'Sheet1 (2)'!$A$2:$K$341, 9, 0)</f>
        <v>C00008</v>
      </c>
    </row>
    <row r="35" spans="1:11" customFormat="1" ht="15.75" hidden="1" x14ac:dyDescent="0.25">
      <c r="A35" s="113" t="s">
        <v>10</v>
      </c>
      <c r="B35" s="113" t="str">
        <f t="shared" si="0"/>
        <v>E0008 - Irby*Sanitation</v>
      </c>
      <c r="C35" s="113" t="s">
        <v>30</v>
      </c>
      <c r="D35" s="114" t="s">
        <v>379</v>
      </c>
      <c r="E35" s="117" t="s">
        <v>392</v>
      </c>
      <c r="F35" s="116">
        <v>8436653155</v>
      </c>
      <c r="G35" s="104" t="str">
        <f>VLOOKUP(C35, 'Sheet1 (2)'!$A$2:$K$341, 2,FALSE )</f>
        <v>Yes</v>
      </c>
      <c r="H35" s="104" t="b">
        <f>ISNUMBER(MATCH(C35, 'Sheet1 (2)'!$A$2:$A$350, 0))</f>
        <v>1</v>
      </c>
      <c r="I35" s="104" t="str">
        <f>VLOOKUP(C35,Print!$A$2:$C$1048576,3,0)</f>
        <v>Yes</v>
      </c>
      <c r="J35" s="104" t="str">
        <f>VLOOKUP($C35,Print!$A$2:$I$1048576,9,0)</f>
        <v>Ready</v>
      </c>
      <c r="K35" s="104" t="str">
        <f>VLOOKUP(C35,'Sheet1 (2)'!$A$2:$K$341, 9, 0)</f>
        <v>C00008</v>
      </c>
    </row>
    <row r="36" spans="1:11" customFormat="1" ht="15.75" hidden="1" x14ac:dyDescent="0.25">
      <c r="A36" s="113" t="s">
        <v>13</v>
      </c>
      <c r="B36" s="113" t="str">
        <f t="shared" si="0"/>
        <v>E0008 - Irby*Water &amp; Sewer</v>
      </c>
      <c r="C36" s="113" t="s">
        <v>30</v>
      </c>
      <c r="D36" s="114" t="s">
        <v>379</v>
      </c>
      <c r="E36" s="117" t="s">
        <v>393</v>
      </c>
      <c r="F36" s="116">
        <v>8436653155</v>
      </c>
      <c r="G36" s="104" t="str">
        <f>VLOOKUP(C36, 'Sheet1 (2)'!$A$2:$K$341, 2,FALSE )</f>
        <v>Yes</v>
      </c>
      <c r="H36" s="104" t="b">
        <f>ISNUMBER(MATCH(C36, 'Sheet1 (2)'!$A$2:$A$350, 0))</f>
        <v>1</v>
      </c>
      <c r="I36" s="104" t="str">
        <f>VLOOKUP(C36,Print!$A$2:$C$1048576,3,0)</f>
        <v>Yes</v>
      </c>
      <c r="J36" s="104" t="str">
        <f>VLOOKUP($C36,Print!$A$2:$I$1048576,9,0)</f>
        <v>Ready</v>
      </c>
      <c r="K36" s="104" t="str">
        <f>VLOOKUP(C36,'Sheet1 (2)'!$A$2:$K$341, 9, 0)</f>
        <v>C00008</v>
      </c>
    </row>
    <row r="37" spans="1:11" customFormat="1" ht="15.75" hidden="1" x14ac:dyDescent="0.25">
      <c r="A37" s="113" t="s">
        <v>7</v>
      </c>
      <c r="B37" s="113" t="str">
        <f t="shared" si="0"/>
        <v>E0009 - Peachtree City/Sharpsburg*Electric</v>
      </c>
      <c r="C37" s="113" t="s">
        <v>31</v>
      </c>
      <c r="D37" s="114" t="s">
        <v>394</v>
      </c>
      <c r="E37" s="117">
        <v>33318646001</v>
      </c>
      <c r="F37" s="116">
        <v>7066470414</v>
      </c>
      <c r="G37" s="104" t="str">
        <f>VLOOKUP(C37, 'Sheet1 (2)'!$A$2:$K$341, 2,FALSE )</f>
        <v>Yes</v>
      </c>
      <c r="H37" s="104" t="b">
        <f>ISNUMBER(MATCH(C37, 'Sheet1 (2)'!$A$2:$A$350, 0))</f>
        <v>1</v>
      </c>
      <c r="I37" s="104" t="str">
        <f>VLOOKUP(C37,Print!$A$2:$C$1048576,3,0)</f>
        <v>Yes</v>
      </c>
      <c r="J37" s="104" t="str">
        <f>VLOOKUP($C37,Print!$A$2:$I$1048576,9,0)</f>
        <v>Ready</v>
      </c>
      <c r="K37" s="104" t="str">
        <f>VLOOKUP(C37,'Sheet1 (2)'!$A$2:$K$341, 9, 0)</f>
        <v>C00009</v>
      </c>
    </row>
    <row r="38" spans="1:11" customFormat="1" ht="15.75" hidden="1" x14ac:dyDescent="0.25">
      <c r="A38" s="104" t="s">
        <v>9</v>
      </c>
      <c r="B38" s="113" t="str">
        <f t="shared" si="0"/>
        <v>E0009 - Peachtree City/Sharpsburg*Interface</v>
      </c>
      <c r="C38" s="113" t="s">
        <v>31</v>
      </c>
      <c r="D38" s="115" t="s">
        <v>9</v>
      </c>
      <c r="E38" s="117" t="str">
        <f>IFERROR(INDEX(Interface!A:A, MATCH($C38,Interface!H:H, 0)), "(Blank)")</f>
        <v>TWA55027</v>
      </c>
      <c r="F38" s="116" t="s">
        <v>363</v>
      </c>
      <c r="G38" s="104" t="str">
        <f>VLOOKUP(C38, 'Sheet1 (2)'!$A$2:$K$341, 2,FALSE )</f>
        <v>Yes</v>
      </c>
      <c r="H38" s="104" t="b">
        <f>ISNUMBER(MATCH(C38, 'Sheet1 (2)'!$A$2:$A$350, 0))</f>
        <v>1</v>
      </c>
      <c r="I38" s="104" t="str">
        <f>VLOOKUP(C38,Print!$A$2:$C$1048576,3,0)</f>
        <v>Yes</v>
      </c>
      <c r="J38" s="104" t="str">
        <f>VLOOKUP($C38,Print!$A$2:$I$1048576,9,0)</f>
        <v>Ready</v>
      </c>
      <c r="K38" s="104" t="str">
        <f>VLOOKUP(C38,'Sheet1 (2)'!$A$2:$K$341, 9, 0)</f>
        <v>C00009</v>
      </c>
    </row>
    <row r="39" spans="1:11" customFormat="1" ht="15.75" hidden="1" x14ac:dyDescent="0.25">
      <c r="A39" s="113" t="s">
        <v>10</v>
      </c>
      <c r="B39" s="113" t="str">
        <f t="shared" si="0"/>
        <v>E0009 - Peachtree City/Sharpsburg*Sanitation</v>
      </c>
      <c r="C39" s="113" t="s">
        <v>31</v>
      </c>
      <c r="D39" s="114" t="s">
        <v>395</v>
      </c>
      <c r="E39" s="117" t="s">
        <v>396</v>
      </c>
      <c r="F39" s="116">
        <v>7705991800</v>
      </c>
      <c r="G39" s="104" t="str">
        <f>VLOOKUP(C39, 'Sheet1 (2)'!$A$2:$K$341, 2,FALSE )</f>
        <v>Yes</v>
      </c>
      <c r="H39" s="104" t="b">
        <f>ISNUMBER(MATCH(C39, 'Sheet1 (2)'!$A$2:$A$350, 0))</f>
        <v>1</v>
      </c>
      <c r="I39" s="104" t="str">
        <f>VLOOKUP(C39,Print!$A$2:$C$1048576,3,0)</f>
        <v>Yes</v>
      </c>
      <c r="J39" s="104" t="str">
        <f>VLOOKUP($C39,Print!$A$2:$I$1048576,9,0)</f>
        <v>Ready</v>
      </c>
      <c r="K39" s="104" t="str">
        <f>VLOOKUP(C39,'Sheet1 (2)'!$A$2:$K$341, 9, 0)</f>
        <v>C00009</v>
      </c>
    </row>
    <row r="40" spans="1:11" customFormat="1" ht="15.75" hidden="1" x14ac:dyDescent="0.25">
      <c r="A40" s="113" t="s">
        <v>13</v>
      </c>
      <c r="B40" s="113" t="str">
        <f t="shared" si="0"/>
        <v>E0009 - Peachtree City/Sharpsburg*Water &amp; Sewer</v>
      </c>
      <c r="C40" s="113" t="s">
        <v>31</v>
      </c>
      <c r="D40" s="114" t="s">
        <v>397</v>
      </c>
      <c r="E40" s="117" t="s">
        <v>398</v>
      </c>
      <c r="F40" s="116">
        <v>7702543710</v>
      </c>
      <c r="G40" s="104" t="str">
        <f>VLOOKUP(C40, 'Sheet1 (2)'!$A$2:$K$341, 2,FALSE )</f>
        <v>Yes</v>
      </c>
      <c r="H40" s="104" t="b">
        <f>ISNUMBER(MATCH(C40, 'Sheet1 (2)'!$A$2:$A$350, 0))</f>
        <v>1</v>
      </c>
      <c r="I40" s="104" t="str">
        <f>VLOOKUP(C40,Print!$A$2:$C$1048576,3,0)</f>
        <v>Yes</v>
      </c>
      <c r="J40" s="104" t="str">
        <f>VLOOKUP($C40,Print!$A$2:$I$1048576,9,0)</f>
        <v>Ready</v>
      </c>
      <c r="K40" s="104" t="str">
        <f>VLOOKUP(C40,'Sheet1 (2)'!$A$2:$K$341, 9, 0)</f>
        <v>C00009</v>
      </c>
    </row>
    <row r="41" spans="1:11" customFormat="1" ht="15.75" hidden="1" x14ac:dyDescent="0.25">
      <c r="A41" s="113" t="s">
        <v>7</v>
      </c>
      <c r="B41" s="113" t="str">
        <f t="shared" si="0"/>
        <v>E0010 - Sumter*Electric</v>
      </c>
      <c r="C41" s="113" t="s">
        <v>32</v>
      </c>
      <c r="D41" s="114" t="s">
        <v>399</v>
      </c>
      <c r="E41" s="117">
        <v>64184</v>
      </c>
      <c r="F41" s="116">
        <v>8034698060</v>
      </c>
      <c r="G41" s="104" t="str">
        <f>VLOOKUP(C41, 'Sheet1 (2)'!$A$2:$K$341, 2,FALSE )</f>
        <v>Yes</v>
      </c>
      <c r="H41" s="104" t="b">
        <f>ISNUMBER(MATCH(C41, 'Sheet1 (2)'!$A$2:$A$350, 0))</f>
        <v>1</v>
      </c>
      <c r="I41" s="104" t="str">
        <f>VLOOKUP(C41,Print!$A$2:$C$1048576,3,0)</f>
        <v>Yes</v>
      </c>
      <c r="J41" s="104" t="str">
        <f>VLOOKUP($C41,Print!$A$2:$I$1048576,9,0)</f>
        <v>Ready</v>
      </c>
      <c r="K41" s="104" t="str">
        <f>VLOOKUP(C41,'Sheet1 (2)'!$A$2:$K$341, 9, 0)</f>
        <v>C00010</v>
      </c>
    </row>
    <row r="42" spans="1:11" customFormat="1" ht="15.75" hidden="1" x14ac:dyDescent="0.25">
      <c r="A42" s="104" t="s">
        <v>9</v>
      </c>
      <c r="B42" s="113" t="str">
        <f t="shared" si="0"/>
        <v>E0010 - Sumter*Interface</v>
      </c>
      <c r="C42" s="113" t="s">
        <v>32</v>
      </c>
      <c r="D42" s="115" t="s">
        <v>9</v>
      </c>
      <c r="E42" s="117" t="str">
        <f>IFERROR(INDEX(Interface!A:A, MATCH($C42,Interface!H:H, 0)), "(Blank)")</f>
        <v>TWA55024</v>
      </c>
      <c r="F42" s="116" t="s">
        <v>363</v>
      </c>
      <c r="G42" s="104" t="str">
        <f>VLOOKUP(C42, 'Sheet1 (2)'!$A$2:$K$341, 2,FALSE )</f>
        <v>Yes</v>
      </c>
      <c r="H42" s="104" t="b">
        <f>ISNUMBER(MATCH(C42, 'Sheet1 (2)'!$A$2:$A$350, 0))</f>
        <v>1</v>
      </c>
      <c r="I42" s="104" t="str">
        <f>VLOOKUP(C42,Print!$A$2:$C$1048576,3,0)</f>
        <v>Yes</v>
      </c>
      <c r="J42" s="104" t="str">
        <f>VLOOKUP($C42,Print!$A$2:$I$1048576,9,0)</f>
        <v>Ready</v>
      </c>
      <c r="K42" s="104" t="str">
        <f>VLOOKUP(C42,'Sheet1 (2)'!$A$2:$K$341, 9, 0)</f>
        <v>C00010</v>
      </c>
    </row>
    <row r="43" spans="1:11" customFormat="1" ht="15.75" hidden="1" x14ac:dyDescent="0.25">
      <c r="A43" s="113" t="s">
        <v>10</v>
      </c>
      <c r="B43" s="113" t="str">
        <f t="shared" si="0"/>
        <v>E0010 - Sumter*Sanitation</v>
      </c>
      <c r="C43" s="113" t="s">
        <v>32</v>
      </c>
      <c r="D43" s="114" t="s">
        <v>400</v>
      </c>
      <c r="E43" s="117" t="s">
        <v>401</v>
      </c>
      <c r="F43" s="116">
        <v>8034362541</v>
      </c>
      <c r="G43" s="104" t="str">
        <f>VLOOKUP(C43, 'Sheet1 (2)'!$A$2:$K$341, 2,FALSE )</f>
        <v>Yes</v>
      </c>
      <c r="H43" s="104" t="b">
        <f>ISNUMBER(MATCH(C43, 'Sheet1 (2)'!$A$2:$A$350, 0))</f>
        <v>1</v>
      </c>
      <c r="I43" s="104" t="str">
        <f>VLOOKUP(C43,Print!$A$2:$C$1048576,3,0)</f>
        <v>Yes</v>
      </c>
      <c r="J43" s="104" t="str">
        <f>VLOOKUP($C43,Print!$A$2:$I$1048576,9,0)</f>
        <v>Ready</v>
      </c>
      <c r="K43" s="104" t="str">
        <f>VLOOKUP(C43,'Sheet1 (2)'!$A$2:$K$341, 9, 0)</f>
        <v>C00010</v>
      </c>
    </row>
    <row r="44" spans="1:11" customFormat="1" ht="15.75" hidden="1" x14ac:dyDescent="0.25">
      <c r="A44" s="113" t="s">
        <v>13</v>
      </c>
      <c r="B44" s="113" t="str">
        <f t="shared" si="0"/>
        <v>E0010 - Sumter*Water &amp; Sewer</v>
      </c>
      <c r="C44" s="113" t="s">
        <v>32</v>
      </c>
      <c r="D44" s="114" t="s">
        <v>400</v>
      </c>
      <c r="E44" s="117" t="s">
        <v>401</v>
      </c>
      <c r="F44" s="116">
        <v>8034362541</v>
      </c>
      <c r="G44" s="104" t="str">
        <f>VLOOKUP(C44, 'Sheet1 (2)'!$A$2:$K$341, 2,FALSE )</f>
        <v>Yes</v>
      </c>
      <c r="H44" s="104" t="b">
        <f>ISNUMBER(MATCH(C44, 'Sheet1 (2)'!$A$2:$A$350, 0))</f>
        <v>1</v>
      </c>
      <c r="I44" s="104" t="str">
        <f>VLOOKUP(C44,Print!$A$2:$C$1048576,3,0)</f>
        <v>Yes</v>
      </c>
      <c r="J44" s="104" t="str">
        <f>VLOOKUP($C44,Print!$A$2:$I$1048576,9,0)</f>
        <v>Ready</v>
      </c>
      <c r="K44" s="104" t="str">
        <f>VLOOKUP(C44,'Sheet1 (2)'!$A$2:$K$341, 9, 0)</f>
        <v>C00010</v>
      </c>
    </row>
    <row r="45" spans="1:11" customFormat="1" ht="15.75" hidden="1" x14ac:dyDescent="0.25">
      <c r="A45" s="113" t="s">
        <v>7</v>
      </c>
      <c r="B45" s="113" t="str">
        <f t="shared" si="0"/>
        <v>E0011 - McDonough*Electric</v>
      </c>
      <c r="C45" s="113" t="s">
        <v>33</v>
      </c>
      <c r="D45" s="114" t="s">
        <v>360</v>
      </c>
      <c r="E45" s="117" t="s">
        <v>402</v>
      </c>
      <c r="F45" s="116">
        <v>8886555888</v>
      </c>
      <c r="G45" s="104" t="str">
        <f>VLOOKUP(C45, 'Sheet1 (2)'!$A$2:$K$341, 2,FALSE )</f>
        <v>Yes</v>
      </c>
      <c r="H45" s="104" t="b">
        <f>ISNUMBER(MATCH(C45, 'Sheet1 (2)'!$A$2:$A$350, 0))</f>
        <v>1</v>
      </c>
      <c r="I45" s="104" t="str">
        <f>VLOOKUP(C45,Print!$A$2:$C$1048576,3,0)</f>
        <v>Yes</v>
      </c>
      <c r="J45" s="104" t="str">
        <f>VLOOKUP($C45,Print!$A$2:$I$1048576,9,0)</f>
        <v>Ready</v>
      </c>
      <c r="K45" s="104" t="str">
        <f>VLOOKUP(C45,'Sheet1 (2)'!$A$2:$K$341, 9, 0)</f>
        <v>C00011</v>
      </c>
    </row>
    <row r="46" spans="1:11" customFormat="1" ht="15.75" hidden="1" x14ac:dyDescent="0.25">
      <c r="A46" s="113" t="s">
        <v>8</v>
      </c>
      <c r="B46" s="113" t="str">
        <f t="shared" si="0"/>
        <v>E0011 - McDonough*Electric 2</v>
      </c>
      <c r="C46" s="113" t="s">
        <v>33</v>
      </c>
      <c r="D46" s="114" t="s">
        <v>360</v>
      </c>
      <c r="E46" s="117" t="s">
        <v>403</v>
      </c>
      <c r="F46" s="116">
        <v>8886555888</v>
      </c>
      <c r="G46" s="104" t="str">
        <f>VLOOKUP(C46, 'Sheet1 (2)'!$A$2:$K$341, 2,FALSE )</f>
        <v>Yes</v>
      </c>
      <c r="H46" s="104" t="b">
        <f>ISNUMBER(MATCH(C46, 'Sheet1 (2)'!$A$2:$A$350, 0))</f>
        <v>1</v>
      </c>
      <c r="I46" s="104" t="str">
        <f>VLOOKUP(C46,Print!$A$2:$C$1048576,3,0)</f>
        <v>Yes</v>
      </c>
      <c r="J46" s="104" t="str">
        <f>VLOOKUP($C46,Print!$A$2:$I$1048576,9,0)</f>
        <v>Ready</v>
      </c>
      <c r="K46" s="104" t="str">
        <f>VLOOKUP(C46,'Sheet1 (2)'!$A$2:$K$341, 9, 0)</f>
        <v>C00011</v>
      </c>
    </row>
    <row r="47" spans="1:11" customFormat="1" ht="15.75" hidden="1" x14ac:dyDescent="0.25">
      <c r="A47" s="104" t="s">
        <v>9</v>
      </c>
      <c r="B47" s="113" t="str">
        <f t="shared" si="0"/>
        <v>E0011 - McDonough*Interface</v>
      </c>
      <c r="C47" s="113" t="s">
        <v>33</v>
      </c>
      <c r="D47" s="115" t="s">
        <v>9</v>
      </c>
      <c r="E47" s="117" t="str">
        <f>IFERROR(INDEX(Interface!A:A, MATCH($C47,Interface!H:H, 0)), "(Blank)")</f>
        <v>TWA55030</v>
      </c>
      <c r="F47" s="116" t="s">
        <v>363</v>
      </c>
      <c r="G47" s="104" t="str">
        <f>VLOOKUP(C47, 'Sheet1 (2)'!$A$2:$K$341, 2,FALSE )</f>
        <v>Yes</v>
      </c>
      <c r="H47" s="104" t="b">
        <f>ISNUMBER(MATCH(C47, 'Sheet1 (2)'!$A$2:$A$350, 0))</f>
        <v>1</v>
      </c>
      <c r="I47" s="104" t="str">
        <f>VLOOKUP(C47,Print!$A$2:$C$1048576,3,0)</f>
        <v>Yes</v>
      </c>
      <c r="J47" s="104" t="str">
        <f>VLOOKUP($C47,Print!$A$2:$I$1048576,9,0)</f>
        <v>Ready</v>
      </c>
      <c r="K47" s="104" t="str">
        <f>VLOOKUP(C47,'Sheet1 (2)'!$A$2:$K$341, 9, 0)</f>
        <v>C00011</v>
      </c>
    </row>
    <row r="48" spans="1:11" customFormat="1" ht="15.75" hidden="1" x14ac:dyDescent="0.25">
      <c r="A48" s="113" t="s">
        <v>10</v>
      </c>
      <c r="B48" s="113" t="str">
        <f t="shared" si="0"/>
        <v>E0011 - McDonough*Sanitation</v>
      </c>
      <c r="C48" s="113" t="s">
        <v>33</v>
      </c>
      <c r="D48" s="114" t="s">
        <v>404</v>
      </c>
      <c r="E48" s="117" t="s">
        <v>405</v>
      </c>
      <c r="F48" s="116">
        <v>4046939200</v>
      </c>
      <c r="G48" s="104" t="str">
        <f>VLOOKUP(C48, 'Sheet1 (2)'!$A$2:$K$341, 2,FALSE )</f>
        <v>Yes</v>
      </c>
      <c r="H48" s="104" t="b">
        <f>ISNUMBER(MATCH(C48, 'Sheet1 (2)'!$A$2:$A$350, 0))</f>
        <v>1</v>
      </c>
      <c r="I48" s="104" t="str">
        <f>VLOOKUP(C48,Print!$A$2:$C$1048576,3,0)</f>
        <v>Yes</v>
      </c>
      <c r="J48" s="104" t="str">
        <f>VLOOKUP($C48,Print!$A$2:$I$1048576,9,0)</f>
        <v>Ready</v>
      </c>
      <c r="K48" s="104" t="str">
        <f>VLOOKUP(C48,'Sheet1 (2)'!$A$2:$K$341, 9, 0)</f>
        <v>C00011</v>
      </c>
    </row>
    <row r="49" spans="1:11" customFormat="1" ht="15.75" hidden="1" x14ac:dyDescent="0.25">
      <c r="A49" s="113" t="s">
        <v>13</v>
      </c>
      <c r="B49" s="113" t="str">
        <f t="shared" si="0"/>
        <v>E0011 - McDonough*Water &amp; Sewer</v>
      </c>
      <c r="C49" s="113" t="s">
        <v>33</v>
      </c>
      <c r="D49" s="114" t="s">
        <v>406</v>
      </c>
      <c r="E49" s="117" t="s">
        <v>407</v>
      </c>
      <c r="F49" s="116">
        <v>7709576659</v>
      </c>
      <c r="G49" s="104" t="str">
        <f>VLOOKUP(C49, 'Sheet1 (2)'!$A$2:$K$341, 2,FALSE )</f>
        <v>Yes</v>
      </c>
      <c r="H49" s="104" t="b">
        <f>ISNUMBER(MATCH(C49, 'Sheet1 (2)'!$A$2:$A$350, 0))</f>
        <v>1</v>
      </c>
      <c r="I49" s="104" t="str">
        <f>VLOOKUP(C49,Print!$A$2:$C$1048576,3,0)</f>
        <v>Yes</v>
      </c>
      <c r="J49" s="104" t="str">
        <f>VLOOKUP($C49,Print!$A$2:$I$1048576,9,0)</f>
        <v>Ready</v>
      </c>
      <c r="K49" s="104" t="str">
        <f>VLOOKUP(C49,'Sheet1 (2)'!$A$2:$K$341, 9, 0)</f>
        <v>C00011</v>
      </c>
    </row>
    <row r="50" spans="1:11" customFormat="1" ht="15.75" hidden="1" x14ac:dyDescent="0.25">
      <c r="A50" s="113" t="s">
        <v>7</v>
      </c>
      <c r="B50" s="113" t="str">
        <f t="shared" si="0"/>
        <v>E0012 - Rocky Mount*Electric</v>
      </c>
      <c r="C50" s="113" t="s">
        <v>34</v>
      </c>
      <c r="D50" s="114" t="s">
        <v>408</v>
      </c>
      <c r="E50" s="118" t="s">
        <v>409</v>
      </c>
      <c r="F50" s="116">
        <v>2529721250</v>
      </c>
      <c r="G50" s="104" t="str">
        <f>VLOOKUP(C50, 'Sheet1 (2)'!$A$2:$K$341, 2,FALSE )</f>
        <v>Yes</v>
      </c>
      <c r="H50" s="104" t="b">
        <f>ISNUMBER(MATCH(C50, 'Sheet1 (2)'!$A$2:$A$350, 0))</f>
        <v>1</v>
      </c>
      <c r="I50" s="104" t="str">
        <f>VLOOKUP(C50,Print!$A$2:$C$1048576,3,0)</f>
        <v>Yes</v>
      </c>
      <c r="J50" s="104" t="str">
        <f>VLOOKUP($C50,Print!$A$2:$I$1048576,9,0)</f>
        <v>Ready</v>
      </c>
      <c r="K50" s="104" t="str">
        <f>VLOOKUP(C50,'Sheet1 (2)'!$A$2:$K$341, 9, 0)</f>
        <v>C00012</v>
      </c>
    </row>
    <row r="51" spans="1:11" customFormat="1" ht="15.75" hidden="1" x14ac:dyDescent="0.25">
      <c r="A51" s="104" t="s">
        <v>9</v>
      </c>
      <c r="B51" s="113" t="str">
        <f t="shared" si="0"/>
        <v>E0012 - Rocky Mount*Interface</v>
      </c>
      <c r="C51" s="113" t="s">
        <v>34</v>
      </c>
      <c r="D51" s="115" t="s">
        <v>9</v>
      </c>
      <c r="E51" s="117" t="str">
        <f>IFERROR(INDEX(Interface!A:A, MATCH($C51,Interface!H:H, 0)), "(Blank)")</f>
        <v>TWA55034</v>
      </c>
      <c r="F51" s="116" t="s">
        <v>363</v>
      </c>
      <c r="G51" s="104" t="str">
        <f>VLOOKUP(C51, 'Sheet1 (2)'!$A$2:$K$341, 2,FALSE )</f>
        <v>Yes</v>
      </c>
      <c r="H51" s="104" t="b">
        <f>ISNUMBER(MATCH(C51, 'Sheet1 (2)'!$A$2:$A$350, 0))</f>
        <v>1</v>
      </c>
      <c r="I51" s="104" t="str">
        <f>VLOOKUP(C51,Print!$A$2:$C$1048576,3,0)</f>
        <v>Yes</v>
      </c>
      <c r="J51" s="104" t="str">
        <f>VLOOKUP($C51,Print!$A$2:$I$1048576,9,0)</f>
        <v>Ready</v>
      </c>
      <c r="K51" s="104" t="str">
        <f>VLOOKUP(C51,'Sheet1 (2)'!$A$2:$K$341, 9, 0)</f>
        <v>C00012</v>
      </c>
    </row>
    <row r="52" spans="1:11" customFormat="1" ht="15.75" hidden="1" x14ac:dyDescent="0.25">
      <c r="A52" s="113" t="s">
        <v>10</v>
      </c>
      <c r="B52" s="113" t="str">
        <f t="shared" si="0"/>
        <v>E0012 - Rocky Mount*Sanitation</v>
      </c>
      <c r="C52" s="113" t="s">
        <v>34</v>
      </c>
      <c r="D52" s="114" t="s">
        <v>410</v>
      </c>
      <c r="E52" s="118" t="s">
        <v>411</v>
      </c>
      <c r="F52" s="116">
        <v>7066470414</v>
      </c>
      <c r="G52" s="104" t="str">
        <f>VLOOKUP(C52, 'Sheet1 (2)'!$A$2:$K$341, 2,FALSE )</f>
        <v>Yes</v>
      </c>
      <c r="H52" s="104" t="b">
        <f>ISNUMBER(MATCH(C52, 'Sheet1 (2)'!$A$2:$A$350, 0))</f>
        <v>1</v>
      </c>
      <c r="I52" s="104" t="str">
        <f>VLOOKUP(C52,Print!$A$2:$C$1048576,3,0)</f>
        <v>Yes</v>
      </c>
      <c r="J52" s="104" t="str">
        <f>VLOOKUP($C52,Print!$A$2:$I$1048576,9,0)</f>
        <v>Ready</v>
      </c>
      <c r="K52" s="104" t="str">
        <f>VLOOKUP(C52,'Sheet1 (2)'!$A$2:$K$341, 9, 0)</f>
        <v>C00012</v>
      </c>
    </row>
    <row r="53" spans="1:11" customFormat="1" ht="15.75" hidden="1" x14ac:dyDescent="0.25">
      <c r="A53" s="113" t="s">
        <v>13</v>
      </c>
      <c r="B53" s="113" t="str">
        <f t="shared" si="0"/>
        <v>E0012 - Rocky Mount*Water &amp; Sewer</v>
      </c>
      <c r="C53" s="113" t="s">
        <v>34</v>
      </c>
      <c r="D53" s="114" t="s">
        <v>408</v>
      </c>
      <c r="E53" s="118" t="s">
        <v>409</v>
      </c>
      <c r="F53" s="116">
        <v>2529721250</v>
      </c>
      <c r="G53" s="104" t="str">
        <f>VLOOKUP(C53, 'Sheet1 (2)'!$A$2:$K$341, 2,FALSE )</f>
        <v>Yes</v>
      </c>
      <c r="H53" s="104" t="b">
        <f>ISNUMBER(MATCH(C53, 'Sheet1 (2)'!$A$2:$A$350, 0))</f>
        <v>1</v>
      </c>
      <c r="I53" s="104" t="str">
        <f>VLOOKUP(C53,Print!$A$2:$C$1048576,3,0)</f>
        <v>Yes</v>
      </c>
      <c r="J53" s="104" t="str">
        <f>VLOOKUP($C53,Print!$A$2:$I$1048576,9,0)</f>
        <v>Ready</v>
      </c>
      <c r="K53" s="104" t="str">
        <f>VLOOKUP(C53,'Sheet1 (2)'!$A$2:$K$341, 9, 0)</f>
        <v>C00012</v>
      </c>
    </row>
    <row r="54" spans="1:11" customFormat="1" ht="15.75" hidden="1" x14ac:dyDescent="0.25">
      <c r="A54" s="113" t="s">
        <v>7</v>
      </c>
      <c r="B54" s="113" t="str">
        <f t="shared" si="0"/>
        <v>E0013 - Washington Road*Electric</v>
      </c>
      <c r="C54" s="113" t="s">
        <v>35</v>
      </c>
      <c r="D54" s="114" t="s">
        <v>360</v>
      </c>
      <c r="E54" s="117" t="s">
        <v>412</v>
      </c>
      <c r="F54" s="116">
        <v>8886555888</v>
      </c>
      <c r="G54" s="104" t="str">
        <f>VLOOKUP(C54, 'Sheet1 (2)'!$A$2:$K$341, 2,FALSE )</f>
        <v>Yes</v>
      </c>
      <c r="H54" s="104" t="b">
        <f>ISNUMBER(MATCH(C54, 'Sheet1 (2)'!$A$2:$A$350, 0))</f>
        <v>1</v>
      </c>
      <c r="I54" s="104" t="str">
        <f>VLOOKUP(C54,Print!$A$2:$C$1048576,3,0)</f>
        <v>Yes</v>
      </c>
      <c r="J54" s="104" t="str">
        <f>VLOOKUP($C54,Print!$A$2:$I$1048576,9,0)</f>
        <v>Ready</v>
      </c>
      <c r="K54" s="104" t="str">
        <f>VLOOKUP(C54,'Sheet1 (2)'!$A$2:$K$341, 9, 0)</f>
        <v>C00013</v>
      </c>
    </row>
    <row r="55" spans="1:11" customFormat="1" ht="15.75" hidden="1" x14ac:dyDescent="0.25">
      <c r="A55" s="104" t="s">
        <v>9</v>
      </c>
      <c r="B55" s="113" t="str">
        <f t="shared" si="0"/>
        <v>E0013 - Washington Road*Interface</v>
      </c>
      <c r="C55" s="113" t="s">
        <v>35</v>
      </c>
      <c r="D55" s="115" t="s">
        <v>9</v>
      </c>
      <c r="E55" s="117" t="str">
        <f>IFERROR(INDEX(Interface!A:A, MATCH($C55,Interface!H:H, 0)), "(Blank)")</f>
        <v>TWA55038</v>
      </c>
      <c r="F55" s="116" t="s">
        <v>363</v>
      </c>
      <c r="G55" s="104" t="str">
        <f>VLOOKUP(C55, 'Sheet1 (2)'!$A$2:$K$341, 2,FALSE )</f>
        <v>Yes</v>
      </c>
      <c r="H55" s="104" t="b">
        <f>ISNUMBER(MATCH(C55, 'Sheet1 (2)'!$A$2:$A$350, 0))</f>
        <v>1</v>
      </c>
      <c r="I55" s="104" t="str">
        <f>VLOOKUP(C55,Print!$A$2:$C$1048576,3,0)</f>
        <v>Yes</v>
      </c>
      <c r="J55" s="104" t="str">
        <f>VLOOKUP($C55,Print!$A$2:$I$1048576,9,0)</f>
        <v>Ready</v>
      </c>
      <c r="K55" s="104" t="str">
        <f>VLOOKUP(C55,'Sheet1 (2)'!$A$2:$K$341, 9, 0)</f>
        <v>C00013</v>
      </c>
    </row>
    <row r="56" spans="1:11" customFormat="1" ht="15.75" hidden="1" x14ac:dyDescent="0.25">
      <c r="A56" s="113" t="s">
        <v>10</v>
      </c>
      <c r="B56" s="113" t="str">
        <f t="shared" si="0"/>
        <v>E0013 - Washington Road*Sanitation</v>
      </c>
      <c r="C56" s="113" t="s">
        <v>35</v>
      </c>
      <c r="D56" s="114" t="s">
        <v>413</v>
      </c>
      <c r="E56" s="117" t="s">
        <v>414</v>
      </c>
      <c r="F56" s="116">
        <v>8036446004</v>
      </c>
      <c r="G56" s="104" t="str">
        <f>VLOOKUP(C56, 'Sheet1 (2)'!$A$2:$K$341, 2,FALSE )</f>
        <v>Yes</v>
      </c>
      <c r="H56" s="104" t="b">
        <f>ISNUMBER(MATCH(C56, 'Sheet1 (2)'!$A$2:$A$350, 0))</f>
        <v>1</v>
      </c>
      <c r="I56" s="104" t="str">
        <f>VLOOKUP(C56,Print!$A$2:$C$1048576,3,0)</f>
        <v>Yes</v>
      </c>
      <c r="J56" s="104" t="str">
        <f>VLOOKUP($C56,Print!$A$2:$I$1048576,9,0)</f>
        <v>Ready</v>
      </c>
      <c r="K56" s="104" t="str">
        <f>VLOOKUP(C56,'Sheet1 (2)'!$A$2:$K$341, 9, 0)</f>
        <v>C00013</v>
      </c>
    </row>
    <row r="57" spans="1:11" customFormat="1" ht="15.75" hidden="1" x14ac:dyDescent="0.25">
      <c r="A57" s="113" t="s">
        <v>13</v>
      </c>
      <c r="B57" s="113" t="str">
        <f t="shared" si="0"/>
        <v>E0013 - Washington Road*Water &amp; Sewer</v>
      </c>
      <c r="C57" s="113" t="s">
        <v>35</v>
      </c>
      <c r="D57" s="114" t="s">
        <v>415</v>
      </c>
      <c r="E57" s="117" t="s">
        <v>416</v>
      </c>
      <c r="F57" s="116">
        <v>7068211851</v>
      </c>
      <c r="G57" s="104" t="str">
        <f>VLOOKUP(C57, 'Sheet1 (2)'!$A$2:$K$341, 2,FALSE )</f>
        <v>Yes</v>
      </c>
      <c r="H57" s="104" t="b">
        <f>ISNUMBER(MATCH(C57, 'Sheet1 (2)'!$A$2:$A$350, 0))</f>
        <v>1</v>
      </c>
      <c r="I57" s="104" t="str">
        <f>VLOOKUP(C57,Print!$A$2:$C$1048576,3,0)</f>
        <v>Yes</v>
      </c>
      <c r="J57" s="104" t="str">
        <f>VLOOKUP($C57,Print!$A$2:$I$1048576,9,0)</f>
        <v>Ready</v>
      </c>
      <c r="K57" s="104" t="str">
        <f>VLOOKUP(C57,'Sheet1 (2)'!$A$2:$K$341, 9, 0)</f>
        <v>C00013</v>
      </c>
    </row>
    <row r="58" spans="1:11" customFormat="1" ht="15.75" hidden="1" x14ac:dyDescent="0.25">
      <c r="A58" s="113" t="s">
        <v>7</v>
      </c>
      <c r="B58" s="113" t="str">
        <f t="shared" si="0"/>
        <v>E0014 - Elizabeth City*Electric</v>
      </c>
      <c r="C58" s="113" t="s">
        <v>36</v>
      </c>
      <c r="D58" s="114" t="s">
        <v>417</v>
      </c>
      <c r="E58" s="115" t="s">
        <v>418</v>
      </c>
      <c r="F58" s="116">
        <v>8662220694</v>
      </c>
      <c r="G58" s="104" t="str">
        <f>VLOOKUP(C58, 'Sheet1 (2)'!$A$2:$K$341, 2,FALSE )</f>
        <v>Yes</v>
      </c>
      <c r="H58" s="104" t="b">
        <f>ISNUMBER(MATCH(C58, 'Sheet1 (2)'!$A$2:$A$350, 0))</f>
        <v>1</v>
      </c>
      <c r="I58" s="104" t="str">
        <f>VLOOKUP(C58,Print!$A$2:$C$1048576,3,0)</f>
        <v>Yes</v>
      </c>
      <c r="J58" s="104" t="str">
        <f>VLOOKUP($C58,Print!$A$2:$I$1048576,9,0)</f>
        <v>Ready</v>
      </c>
      <c r="K58" s="104" t="str">
        <f>VLOOKUP(C58,'Sheet1 (2)'!$A$2:$K$341, 9, 0)</f>
        <v>C00014</v>
      </c>
    </row>
    <row r="59" spans="1:11" customFormat="1" ht="15.75" hidden="1" x14ac:dyDescent="0.25">
      <c r="A59" s="104" t="s">
        <v>9</v>
      </c>
      <c r="B59" s="113" t="str">
        <f t="shared" si="0"/>
        <v>E0014 - Elizabeth City*Interface</v>
      </c>
      <c r="C59" s="113" t="s">
        <v>36</v>
      </c>
      <c r="D59" s="115" t="s">
        <v>9</v>
      </c>
      <c r="E59" s="117" t="str">
        <f>IFERROR(INDEX(Interface!A:A, MATCH($C59,Interface!H:H, 0)), "(Blank)")</f>
        <v>TWA55032</v>
      </c>
      <c r="F59" s="116" t="s">
        <v>363</v>
      </c>
      <c r="G59" s="104" t="str">
        <f>VLOOKUP(C59, 'Sheet1 (2)'!$A$2:$K$341, 2,FALSE )</f>
        <v>Yes</v>
      </c>
      <c r="H59" s="104" t="b">
        <f>ISNUMBER(MATCH(C59, 'Sheet1 (2)'!$A$2:$A$350, 0))</f>
        <v>1</v>
      </c>
      <c r="I59" s="104" t="str">
        <f>VLOOKUP(C59,Print!$A$2:$C$1048576,3,0)</f>
        <v>Yes</v>
      </c>
      <c r="J59" s="104" t="str">
        <f>VLOOKUP($C59,Print!$A$2:$I$1048576,9,0)</f>
        <v>Ready</v>
      </c>
      <c r="K59" s="104" t="str">
        <f>VLOOKUP(C59,'Sheet1 (2)'!$A$2:$K$341, 9, 0)</f>
        <v>C00014</v>
      </c>
    </row>
    <row r="60" spans="1:11" customFormat="1" ht="15.75" hidden="1" x14ac:dyDescent="0.25">
      <c r="A60" s="113" t="s">
        <v>10</v>
      </c>
      <c r="B60" s="113" t="str">
        <f t="shared" si="0"/>
        <v>E0014 - Elizabeth City*Sanitation</v>
      </c>
      <c r="C60" s="113" t="s">
        <v>36</v>
      </c>
      <c r="D60" s="114" t="s">
        <v>419</v>
      </c>
      <c r="E60" s="115" t="s">
        <v>420</v>
      </c>
      <c r="F60" s="116">
        <v>7578579700</v>
      </c>
      <c r="G60" s="104" t="str">
        <f>VLOOKUP(C60, 'Sheet1 (2)'!$A$2:$K$341, 2,FALSE )</f>
        <v>Yes</v>
      </c>
      <c r="H60" s="104" t="b">
        <f>ISNUMBER(MATCH(C60, 'Sheet1 (2)'!$A$2:$A$350, 0))</f>
        <v>1</v>
      </c>
      <c r="I60" s="104" t="str">
        <f>VLOOKUP(C60,Print!$A$2:$C$1048576,3,0)</f>
        <v>Yes</v>
      </c>
      <c r="J60" s="104" t="str">
        <f>VLOOKUP($C60,Print!$A$2:$I$1048576,9,0)</f>
        <v>Ready</v>
      </c>
      <c r="K60" s="104" t="str">
        <f>VLOOKUP(C60,'Sheet1 (2)'!$A$2:$K$341, 9, 0)</f>
        <v>C00014</v>
      </c>
    </row>
    <row r="61" spans="1:11" customFormat="1" ht="15.75" hidden="1" x14ac:dyDescent="0.25">
      <c r="A61" s="113" t="s">
        <v>13</v>
      </c>
      <c r="B61" s="113" t="str">
        <f t="shared" si="0"/>
        <v>E0014 - Elizabeth City*Water &amp; Sewer</v>
      </c>
      <c r="C61" s="113" t="s">
        <v>36</v>
      </c>
      <c r="D61" s="114" t="s">
        <v>417</v>
      </c>
      <c r="E61" s="115" t="s">
        <v>421</v>
      </c>
      <c r="F61" s="116">
        <v>8662220694</v>
      </c>
      <c r="G61" s="104" t="str">
        <f>VLOOKUP(C61, 'Sheet1 (2)'!$A$2:$K$341, 2,FALSE )</f>
        <v>Yes</v>
      </c>
      <c r="H61" s="104" t="b">
        <f>ISNUMBER(MATCH(C61, 'Sheet1 (2)'!$A$2:$A$350, 0))</f>
        <v>1</v>
      </c>
      <c r="I61" s="104" t="str">
        <f>VLOOKUP(C61,Print!$A$2:$C$1048576,3,0)</f>
        <v>Yes</v>
      </c>
      <c r="J61" s="104" t="str">
        <f>VLOOKUP($C61,Print!$A$2:$I$1048576,9,0)</f>
        <v>Ready</v>
      </c>
      <c r="K61" s="104" t="str">
        <f>VLOOKUP(C61,'Sheet1 (2)'!$A$2:$K$341, 9, 0)</f>
        <v>C00014</v>
      </c>
    </row>
    <row r="62" spans="1:11" customFormat="1" ht="15.75" hidden="1" x14ac:dyDescent="0.25">
      <c r="A62" s="113" t="s">
        <v>7</v>
      </c>
      <c r="B62" s="113" t="str">
        <f t="shared" si="0"/>
        <v>E0015 - Dacula*Electric</v>
      </c>
      <c r="C62" s="113" t="s">
        <v>37</v>
      </c>
      <c r="D62" s="114" t="s">
        <v>422</v>
      </c>
      <c r="E62" s="115">
        <v>529116</v>
      </c>
      <c r="F62" s="116">
        <v>8004623691</v>
      </c>
      <c r="G62" s="104" t="str">
        <f>VLOOKUP(C62, 'Sheet1 (2)'!$A$2:$K$341, 2,FALSE )</f>
        <v>Yes</v>
      </c>
      <c r="H62" s="104" t="b">
        <f>ISNUMBER(MATCH(C62, 'Sheet1 (2)'!$A$2:$A$350, 0))</f>
        <v>1</v>
      </c>
      <c r="I62" s="104" t="str">
        <f>VLOOKUP(C62,Print!$A$2:$C$1048576,3,0)</f>
        <v>Yes</v>
      </c>
      <c r="J62" s="104" t="str">
        <f>VLOOKUP($C62,Print!$A$2:$I$1048576,9,0)</f>
        <v>Ready</v>
      </c>
      <c r="K62" s="104" t="str">
        <f>VLOOKUP(C62,'Sheet1 (2)'!$A$2:$K$341, 9, 0)</f>
        <v>C00015</v>
      </c>
    </row>
    <row r="63" spans="1:11" customFormat="1" ht="15.75" hidden="1" x14ac:dyDescent="0.25">
      <c r="A63" s="104" t="s">
        <v>9</v>
      </c>
      <c r="B63" s="113" t="str">
        <f t="shared" si="0"/>
        <v>E0015 - Dacula*Interface</v>
      </c>
      <c r="C63" s="113" t="s">
        <v>37</v>
      </c>
      <c r="D63" s="115" t="s">
        <v>9</v>
      </c>
      <c r="E63" s="117" t="str">
        <f>IFERROR(INDEX(Interface!A:A, MATCH($C63,Interface!H:H, 0)), "(Blank)")</f>
        <v>TWA55015</v>
      </c>
      <c r="F63" s="116" t="s">
        <v>363</v>
      </c>
      <c r="G63" s="104" t="str">
        <f>VLOOKUP(C63, 'Sheet1 (2)'!$A$2:$K$341, 2,FALSE )</f>
        <v>Yes</v>
      </c>
      <c r="H63" s="104" t="b">
        <f>ISNUMBER(MATCH(C63, 'Sheet1 (2)'!$A$2:$A$350, 0))</f>
        <v>1</v>
      </c>
      <c r="I63" s="104" t="str">
        <f>VLOOKUP(C63,Print!$A$2:$C$1048576,3,0)</f>
        <v>Yes</v>
      </c>
      <c r="J63" s="104" t="str">
        <f>VLOOKUP($C63,Print!$A$2:$I$1048576,9,0)</f>
        <v>Ready</v>
      </c>
      <c r="K63" s="104" t="str">
        <f>VLOOKUP(C63,'Sheet1 (2)'!$A$2:$K$341, 9, 0)</f>
        <v>C00015</v>
      </c>
    </row>
    <row r="64" spans="1:11" customFormat="1" ht="15.75" hidden="1" x14ac:dyDescent="0.25">
      <c r="A64" s="113" t="s">
        <v>423</v>
      </c>
      <c r="B64" s="113" t="str">
        <f t="shared" si="0"/>
        <v>E0015 - Dacula*Irrigation</v>
      </c>
      <c r="C64" s="113" t="s">
        <v>37</v>
      </c>
      <c r="D64" s="114" t="s">
        <v>424</v>
      </c>
      <c r="E64" s="115">
        <v>20736061</v>
      </c>
      <c r="F64" s="116">
        <v>6783766800</v>
      </c>
      <c r="G64" s="104" t="str">
        <f>VLOOKUP(C64, 'Sheet1 (2)'!$A$2:$K$341, 2,FALSE )</f>
        <v>Yes</v>
      </c>
      <c r="H64" s="104" t="b">
        <f>ISNUMBER(MATCH(C64, 'Sheet1 (2)'!$A$2:$A$350, 0))</f>
        <v>1</v>
      </c>
      <c r="I64" s="104" t="str">
        <f>VLOOKUP(C64,Print!$A$2:$C$1048576,3,0)</f>
        <v>Yes</v>
      </c>
      <c r="J64" s="104" t="str">
        <f>VLOOKUP($C64,Print!$A$2:$I$1048576,9,0)</f>
        <v>Ready</v>
      </c>
      <c r="K64" s="104" t="str">
        <f>VLOOKUP(C64,'Sheet1 (2)'!$A$2:$K$341, 9, 0)</f>
        <v>C00015</v>
      </c>
    </row>
    <row r="65" spans="1:11" customFormat="1" ht="15.75" hidden="1" x14ac:dyDescent="0.25">
      <c r="A65" s="113" t="s">
        <v>10</v>
      </c>
      <c r="B65" s="113" t="str">
        <f t="shared" si="0"/>
        <v>E0015 - Dacula*Sanitation</v>
      </c>
      <c r="C65" s="113" t="s">
        <v>37</v>
      </c>
      <c r="D65" s="114" t="s">
        <v>404</v>
      </c>
      <c r="E65" s="115" t="s">
        <v>425</v>
      </c>
      <c r="F65" s="116">
        <v>4046939200</v>
      </c>
      <c r="G65" s="104" t="str">
        <f>VLOOKUP(C65, 'Sheet1 (2)'!$A$2:$K$341, 2,FALSE )</f>
        <v>Yes</v>
      </c>
      <c r="H65" s="104" t="b">
        <f>ISNUMBER(MATCH(C65, 'Sheet1 (2)'!$A$2:$A$350, 0))</f>
        <v>1</v>
      </c>
      <c r="I65" s="104" t="str">
        <f>VLOOKUP(C65,Print!$A$2:$C$1048576,3,0)</f>
        <v>Yes</v>
      </c>
      <c r="J65" s="104" t="str">
        <f>VLOOKUP($C65,Print!$A$2:$I$1048576,9,0)</f>
        <v>Ready</v>
      </c>
      <c r="K65" s="104" t="str">
        <f>VLOOKUP(C65,'Sheet1 (2)'!$A$2:$K$341, 9, 0)</f>
        <v>C00015</v>
      </c>
    </row>
    <row r="66" spans="1:11" customFormat="1" ht="15.75" hidden="1" x14ac:dyDescent="0.25">
      <c r="A66" s="113" t="s">
        <v>13</v>
      </c>
      <c r="B66" s="113" t="str">
        <f t="shared" ref="B66:B129" si="1">_xlfn.CONCAT(C66,"*",A66)</f>
        <v>E0015 - Dacula*Water &amp; Sewer</v>
      </c>
      <c r="C66" s="113" t="s">
        <v>37</v>
      </c>
      <c r="D66" s="114" t="s">
        <v>426</v>
      </c>
      <c r="E66" s="115">
        <v>20736062</v>
      </c>
      <c r="F66" s="116">
        <v>6783766800</v>
      </c>
      <c r="G66" s="104" t="str">
        <f>VLOOKUP(C66, 'Sheet1 (2)'!$A$2:$K$341, 2,FALSE )</f>
        <v>Yes</v>
      </c>
      <c r="H66" s="104" t="b">
        <f>ISNUMBER(MATCH(C66, 'Sheet1 (2)'!$A$2:$A$350, 0))</f>
        <v>1</v>
      </c>
      <c r="I66" s="104" t="str">
        <f>VLOOKUP(C66,Print!$A$2:$C$1048576,3,0)</f>
        <v>Yes</v>
      </c>
      <c r="J66" s="104" t="str">
        <f>VLOOKUP($C66,Print!$A$2:$I$1048576,9,0)</f>
        <v>Ready</v>
      </c>
      <c r="K66" s="104" t="str">
        <f>VLOOKUP(C66,'Sheet1 (2)'!$A$2:$K$341, 9, 0)</f>
        <v>C00015</v>
      </c>
    </row>
    <row r="67" spans="1:11" customFormat="1" ht="15.75" hidden="1" x14ac:dyDescent="0.25">
      <c r="A67" s="113" t="s">
        <v>7</v>
      </c>
      <c r="B67" s="113" t="str">
        <f t="shared" si="1"/>
        <v>E0016 - Evans*Electric</v>
      </c>
      <c r="C67" s="113" t="s">
        <v>38</v>
      </c>
      <c r="D67" s="114" t="s">
        <v>360</v>
      </c>
      <c r="E67" s="115" t="s">
        <v>427</v>
      </c>
      <c r="F67" s="116">
        <v>8886555888</v>
      </c>
      <c r="G67" s="104" t="str">
        <f>VLOOKUP(C67, 'Sheet1 (2)'!$A$2:$K$341, 2,FALSE )</f>
        <v>Yes</v>
      </c>
      <c r="H67" s="104" t="b">
        <f>ISNUMBER(MATCH(C67, 'Sheet1 (2)'!$A$2:$A$350, 0))</f>
        <v>1</v>
      </c>
      <c r="I67" s="104" t="str">
        <f>VLOOKUP(C67,Print!$A$2:$C$1048576,3,0)</f>
        <v>Yes</v>
      </c>
      <c r="J67" s="104" t="str">
        <f>VLOOKUP($C67,Print!$A$2:$I$1048576,9,0)</f>
        <v>Ready</v>
      </c>
      <c r="K67" s="104" t="str">
        <f>VLOOKUP(C67,'Sheet1 (2)'!$A$2:$K$341, 9, 0)</f>
        <v>C00016</v>
      </c>
    </row>
    <row r="68" spans="1:11" customFormat="1" ht="15.75" hidden="1" x14ac:dyDescent="0.25">
      <c r="A68" s="104" t="s">
        <v>9</v>
      </c>
      <c r="B68" s="113" t="str">
        <f t="shared" si="1"/>
        <v>E0016 - Evans*Interface</v>
      </c>
      <c r="C68" s="113" t="s">
        <v>38</v>
      </c>
      <c r="D68" s="115" t="s">
        <v>9</v>
      </c>
      <c r="E68" s="117" t="str">
        <f>IFERROR(INDEX(Interface!A:A, MATCH($C68,Interface!H:H, 0)), "(Blank)")</f>
        <v>TWA55039</v>
      </c>
      <c r="F68" s="116" t="s">
        <v>363</v>
      </c>
      <c r="G68" s="104" t="str">
        <f>VLOOKUP(C68, 'Sheet1 (2)'!$A$2:$K$341, 2,FALSE )</f>
        <v>Yes</v>
      </c>
      <c r="H68" s="104" t="b">
        <f>ISNUMBER(MATCH(C68, 'Sheet1 (2)'!$A$2:$A$350, 0))</f>
        <v>1</v>
      </c>
      <c r="I68" s="104" t="str">
        <f>VLOOKUP(C68,Print!$A$2:$C$1048576,3,0)</f>
        <v>Yes</v>
      </c>
      <c r="J68" s="104" t="str">
        <f>VLOOKUP($C68,Print!$A$2:$I$1048576,9,0)</f>
        <v>Ready</v>
      </c>
      <c r="K68" s="104" t="str">
        <f>VLOOKUP(C68,'Sheet1 (2)'!$A$2:$K$341, 9, 0)</f>
        <v>C00016</v>
      </c>
    </row>
    <row r="69" spans="1:11" customFormat="1" ht="15.75" hidden="1" x14ac:dyDescent="0.25">
      <c r="A69" s="113" t="s">
        <v>10</v>
      </c>
      <c r="B69" s="113" t="str">
        <f t="shared" si="1"/>
        <v>E0016 - Evans*Sanitation</v>
      </c>
      <c r="C69" s="113" t="s">
        <v>38</v>
      </c>
      <c r="D69" s="114" t="s">
        <v>413</v>
      </c>
      <c r="E69" s="117" t="s">
        <v>414</v>
      </c>
      <c r="F69" s="116">
        <v>8036446004</v>
      </c>
      <c r="G69" s="104" t="str">
        <f>VLOOKUP(C69, 'Sheet1 (2)'!$A$2:$K$341, 2,FALSE )</f>
        <v>Yes</v>
      </c>
      <c r="H69" s="104" t="b">
        <f>ISNUMBER(MATCH(C69, 'Sheet1 (2)'!$A$2:$A$350, 0))</f>
        <v>1</v>
      </c>
      <c r="I69" s="104" t="str">
        <f>VLOOKUP(C69,Print!$A$2:$C$1048576,3,0)</f>
        <v>Yes</v>
      </c>
      <c r="J69" s="104" t="str">
        <f>VLOOKUP($C69,Print!$A$2:$I$1048576,9,0)</f>
        <v>Ready</v>
      </c>
      <c r="K69" s="104" t="str">
        <f>VLOOKUP(C69,'Sheet1 (2)'!$A$2:$K$341, 9, 0)</f>
        <v>C00016</v>
      </c>
    </row>
    <row r="70" spans="1:11" customFormat="1" ht="15.75" hidden="1" x14ac:dyDescent="0.25">
      <c r="A70" s="113" t="s">
        <v>13</v>
      </c>
      <c r="B70" s="113" t="str">
        <f t="shared" si="1"/>
        <v>E0016 - Evans*Water &amp; Sewer</v>
      </c>
      <c r="C70" s="113" t="s">
        <v>38</v>
      </c>
      <c r="D70" s="114" t="s">
        <v>428</v>
      </c>
      <c r="E70" s="115" t="s">
        <v>429</v>
      </c>
      <c r="F70" s="116">
        <v>7068636928</v>
      </c>
      <c r="G70" s="104" t="str">
        <f>VLOOKUP(C70, 'Sheet1 (2)'!$A$2:$K$341, 2,FALSE )</f>
        <v>Yes</v>
      </c>
      <c r="H70" s="104" t="b">
        <f>ISNUMBER(MATCH(C70, 'Sheet1 (2)'!$A$2:$A$350, 0))</f>
        <v>1</v>
      </c>
      <c r="I70" s="104" t="str">
        <f>VLOOKUP(C70,Print!$A$2:$C$1048576,3,0)</f>
        <v>Yes</v>
      </c>
      <c r="J70" s="104" t="str">
        <f>VLOOKUP($C70,Print!$A$2:$I$1048576,9,0)</f>
        <v>Ready</v>
      </c>
      <c r="K70" s="104" t="str">
        <f>VLOOKUP(C70,'Sheet1 (2)'!$A$2:$K$341, 9, 0)</f>
        <v>C00016</v>
      </c>
    </row>
    <row r="71" spans="1:11" customFormat="1" ht="15.75" hidden="1" x14ac:dyDescent="0.25">
      <c r="A71" s="113" t="s">
        <v>14</v>
      </c>
      <c r="B71" s="113" t="str">
        <f t="shared" si="1"/>
        <v>E0016 - Evans*Water &amp; Sewer 2</v>
      </c>
      <c r="C71" s="113" t="s">
        <v>38</v>
      </c>
      <c r="D71" s="114" t="s">
        <v>428</v>
      </c>
      <c r="E71" s="115" t="s">
        <v>430</v>
      </c>
      <c r="F71" s="116">
        <v>7068636928</v>
      </c>
      <c r="G71" s="104" t="str">
        <f>VLOOKUP(C71, 'Sheet1 (2)'!$A$2:$K$341, 2,FALSE )</f>
        <v>Yes</v>
      </c>
      <c r="H71" s="104" t="b">
        <f>ISNUMBER(MATCH(C71, 'Sheet1 (2)'!$A$2:$A$350, 0))</f>
        <v>1</v>
      </c>
      <c r="I71" s="104" t="str">
        <f>VLOOKUP(C71,Print!$A$2:$C$1048576,3,0)</f>
        <v>Yes</v>
      </c>
      <c r="J71" s="104" t="str">
        <f>VLOOKUP($C71,Print!$A$2:$I$1048576,9,0)</f>
        <v>Ready</v>
      </c>
      <c r="K71" s="104" t="str">
        <f>VLOOKUP(C71,'Sheet1 (2)'!$A$2:$K$341, 9, 0)</f>
        <v>C00016</v>
      </c>
    </row>
    <row r="72" spans="1:11" customFormat="1" ht="15.75" hidden="1" x14ac:dyDescent="0.25">
      <c r="A72" s="113" t="s">
        <v>7</v>
      </c>
      <c r="B72" s="113" t="str">
        <f t="shared" si="1"/>
        <v>E0017 - Kernersville*Electric</v>
      </c>
      <c r="C72" s="113" t="s">
        <v>39</v>
      </c>
      <c r="D72" s="114" t="s">
        <v>378</v>
      </c>
      <c r="E72" s="117">
        <v>910031741256</v>
      </c>
      <c r="F72" s="116">
        <v>8006535307</v>
      </c>
      <c r="G72" s="104" t="str">
        <f>VLOOKUP(C72, 'Sheet1 (2)'!$A$2:$K$341, 2,FALSE )</f>
        <v>Yes</v>
      </c>
      <c r="H72" s="104" t="b">
        <f>ISNUMBER(MATCH(C72, 'Sheet1 (2)'!$A$2:$A$350, 0))</f>
        <v>1</v>
      </c>
      <c r="I72" s="104" t="str">
        <f>VLOOKUP(C72,Print!$A$2:$C$1048576,3,0)</f>
        <v>Yes</v>
      </c>
      <c r="J72" s="104" t="str">
        <f>VLOOKUP($C72,Print!$A$2:$I$1048576,9,0)</f>
        <v>Ready</v>
      </c>
      <c r="K72" s="104" t="str">
        <f>VLOOKUP(C72,'Sheet1 (2)'!$A$2:$K$341, 9, 0)</f>
        <v>C00017</v>
      </c>
    </row>
    <row r="73" spans="1:11" customFormat="1" ht="15.75" hidden="1" x14ac:dyDescent="0.25">
      <c r="A73" s="104" t="s">
        <v>9</v>
      </c>
      <c r="B73" s="113" t="str">
        <f t="shared" si="1"/>
        <v>E0017 - Kernersville*Interface</v>
      </c>
      <c r="C73" s="113" t="s">
        <v>39</v>
      </c>
      <c r="D73" s="115" t="s">
        <v>9</v>
      </c>
      <c r="E73" s="117" t="str">
        <f>IFERROR(INDEX(Interface!A:A, MATCH($C73,Interface!H:H, 0)), "(Blank)")</f>
        <v>TWA55062</v>
      </c>
      <c r="F73" s="116" t="s">
        <v>363</v>
      </c>
      <c r="G73" s="104" t="str">
        <f>VLOOKUP(C73, 'Sheet1 (2)'!$A$2:$K$341, 2,FALSE )</f>
        <v>Yes</v>
      </c>
      <c r="H73" s="104" t="b">
        <f>ISNUMBER(MATCH(C73, 'Sheet1 (2)'!$A$2:$A$350, 0))</f>
        <v>1</v>
      </c>
      <c r="I73" s="104" t="str">
        <f>VLOOKUP(C73,Print!$A$2:$C$1048576,3,0)</f>
        <v>Yes</v>
      </c>
      <c r="J73" s="104" t="str">
        <f>VLOOKUP($C73,Print!$A$2:$I$1048576,9,0)</f>
        <v>Ready</v>
      </c>
      <c r="K73" s="104" t="str">
        <f>VLOOKUP(C73,'Sheet1 (2)'!$A$2:$K$341, 9, 0)</f>
        <v>C00017</v>
      </c>
    </row>
    <row r="74" spans="1:11" customFormat="1" ht="15.75" hidden="1" x14ac:dyDescent="0.25">
      <c r="A74" s="113" t="s">
        <v>10</v>
      </c>
      <c r="B74" s="113" t="str">
        <f t="shared" si="1"/>
        <v>E0017 - Kernersville*Sanitation</v>
      </c>
      <c r="C74" s="113" t="s">
        <v>39</v>
      </c>
      <c r="D74" s="114" t="s">
        <v>410</v>
      </c>
      <c r="E74" s="118" t="s">
        <v>431</v>
      </c>
      <c r="F74" s="116">
        <v>3366683712</v>
      </c>
      <c r="G74" s="104" t="str">
        <f>VLOOKUP(C74, 'Sheet1 (2)'!$A$2:$K$341, 2,FALSE )</f>
        <v>Yes</v>
      </c>
      <c r="H74" s="104" t="b">
        <f>ISNUMBER(MATCH(C74, 'Sheet1 (2)'!$A$2:$A$350, 0))</f>
        <v>1</v>
      </c>
      <c r="I74" s="104" t="str">
        <f>VLOOKUP(C74,Print!$A$2:$C$1048576,3,0)</f>
        <v>Yes</v>
      </c>
      <c r="J74" s="104" t="str">
        <f>VLOOKUP($C74,Print!$A$2:$I$1048576,9,0)</f>
        <v>Ready</v>
      </c>
      <c r="K74" s="104" t="str">
        <f>VLOOKUP(C74,'Sheet1 (2)'!$A$2:$K$341, 9, 0)</f>
        <v>C00017</v>
      </c>
    </row>
    <row r="75" spans="1:11" customFormat="1" ht="15.75" hidden="1" x14ac:dyDescent="0.25">
      <c r="A75" s="113" t="s">
        <v>13</v>
      </c>
      <c r="B75" s="113" t="str">
        <f t="shared" si="1"/>
        <v>E0017 - Kernersville*Water &amp; Sewer</v>
      </c>
      <c r="C75" s="113" t="s">
        <v>39</v>
      </c>
      <c r="D75" s="114" t="s">
        <v>432</v>
      </c>
      <c r="E75" s="117">
        <v>2382551</v>
      </c>
      <c r="F75" s="116">
        <v>3367278000</v>
      </c>
      <c r="G75" s="104" t="str">
        <f>VLOOKUP(C75, 'Sheet1 (2)'!$A$2:$K$341, 2,FALSE )</f>
        <v>Yes</v>
      </c>
      <c r="H75" s="104" t="b">
        <f>ISNUMBER(MATCH(C75, 'Sheet1 (2)'!$A$2:$A$350, 0))</f>
        <v>1</v>
      </c>
      <c r="I75" s="104" t="str">
        <f>VLOOKUP(C75,Print!$A$2:$C$1048576,3,0)</f>
        <v>Yes</v>
      </c>
      <c r="J75" s="104" t="str">
        <f>VLOOKUP($C75,Print!$A$2:$I$1048576,9,0)</f>
        <v>Ready</v>
      </c>
      <c r="K75" s="104" t="str">
        <f>VLOOKUP(C75,'Sheet1 (2)'!$A$2:$K$341, 9, 0)</f>
        <v>C00017</v>
      </c>
    </row>
    <row r="76" spans="1:11" customFormat="1" ht="15.75" hidden="1" x14ac:dyDescent="0.25">
      <c r="A76" s="113" t="s">
        <v>7</v>
      </c>
      <c r="B76" s="113" t="str">
        <f t="shared" si="1"/>
        <v>E0018 - Beaufort*Electric</v>
      </c>
      <c r="C76" s="113" t="s">
        <v>40</v>
      </c>
      <c r="D76" s="114" t="s">
        <v>386</v>
      </c>
      <c r="E76" s="115" t="s">
        <v>433</v>
      </c>
      <c r="F76" s="116">
        <v>8665437234</v>
      </c>
      <c r="G76" s="104" t="str">
        <f>VLOOKUP(C76, 'Sheet1 (2)'!$A$2:$K$341, 2,FALSE )</f>
        <v>Yes</v>
      </c>
      <c r="H76" s="104" t="b">
        <f>ISNUMBER(MATCH(C76, 'Sheet1 (2)'!$A$2:$A$350, 0))</f>
        <v>1</v>
      </c>
      <c r="I76" s="104" t="str">
        <f>VLOOKUP(C76,Print!$A$2:$C$1048576,3,0)</f>
        <v>Yes</v>
      </c>
      <c r="J76" s="104" t="str">
        <f>VLOOKUP($C76,Print!$A$2:$I$1048576,9,0)</f>
        <v>Ready</v>
      </c>
      <c r="K76" s="104" t="str">
        <f>VLOOKUP(C76,'Sheet1 (2)'!$A$2:$K$341, 9, 0)</f>
        <v>C00018</v>
      </c>
    </row>
    <row r="77" spans="1:11" customFormat="1" ht="15.75" hidden="1" x14ac:dyDescent="0.25">
      <c r="A77" s="104" t="s">
        <v>9</v>
      </c>
      <c r="B77" s="113" t="str">
        <f t="shared" si="1"/>
        <v>E0018 - Beaufort*Interface</v>
      </c>
      <c r="C77" s="113" t="s">
        <v>40</v>
      </c>
      <c r="D77" s="115" t="s">
        <v>9</v>
      </c>
      <c r="E77" s="117" t="str">
        <f>IFERROR(INDEX(Interface!A:A, MATCH($C77,Interface!H:H, 0)), "(Blank)")</f>
        <v>TWA55014</v>
      </c>
      <c r="F77" s="116" t="s">
        <v>363</v>
      </c>
      <c r="G77" s="104" t="str">
        <f>VLOOKUP(C77, 'Sheet1 (2)'!$A$2:$K$341, 2,FALSE )</f>
        <v>Yes</v>
      </c>
      <c r="H77" s="104" t="b">
        <f>ISNUMBER(MATCH(C77, 'Sheet1 (2)'!$A$2:$A$350, 0))</f>
        <v>1</v>
      </c>
      <c r="I77" s="104" t="str">
        <f>VLOOKUP(C77,Print!$A$2:$C$1048576,3,0)</f>
        <v>Yes</v>
      </c>
      <c r="J77" s="104" t="str">
        <f>VLOOKUP($C77,Print!$A$2:$I$1048576,9,0)</f>
        <v>Ready</v>
      </c>
      <c r="K77" s="104" t="str">
        <f>VLOOKUP(C77,'Sheet1 (2)'!$A$2:$K$341, 9, 0)</f>
        <v>C00018</v>
      </c>
    </row>
    <row r="78" spans="1:11" customFormat="1" ht="15.75" hidden="1" x14ac:dyDescent="0.25">
      <c r="A78" s="113" t="s">
        <v>10</v>
      </c>
      <c r="B78" s="113" t="str">
        <f t="shared" si="1"/>
        <v>E0018 - Beaufort*Sanitation</v>
      </c>
      <c r="C78" s="113" t="s">
        <v>40</v>
      </c>
      <c r="D78" s="114" t="s">
        <v>434</v>
      </c>
      <c r="E78" s="115">
        <v>415700</v>
      </c>
      <c r="F78" s="116">
        <v>8438462333</v>
      </c>
      <c r="G78" s="104" t="str">
        <f>VLOOKUP(C78, 'Sheet1 (2)'!$A$2:$K$341, 2,FALSE )</f>
        <v>Yes</v>
      </c>
      <c r="H78" s="104" t="b">
        <f>ISNUMBER(MATCH(C78, 'Sheet1 (2)'!$A$2:$A$350, 0))</f>
        <v>1</v>
      </c>
      <c r="I78" s="104" t="str">
        <f>VLOOKUP(C78,Print!$A$2:$C$1048576,3,0)</f>
        <v>Yes</v>
      </c>
      <c r="J78" s="104" t="str">
        <f>VLOOKUP($C78,Print!$A$2:$I$1048576,9,0)</f>
        <v>Ready</v>
      </c>
      <c r="K78" s="104" t="str">
        <f>VLOOKUP(C78,'Sheet1 (2)'!$A$2:$K$341, 9, 0)</f>
        <v>C00018</v>
      </c>
    </row>
    <row r="79" spans="1:11" customFormat="1" ht="15.75" hidden="1" x14ac:dyDescent="0.25">
      <c r="A79" s="113" t="s">
        <v>13</v>
      </c>
      <c r="B79" s="113" t="str">
        <f t="shared" si="1"/>
        <v>E0018 - Beaufort*Water &amp; Sewer</v>
      </c>
      <c r="C79" s="113" t="s">
        <v>40</v>
      </c>
      <c r="D79" s="114" t="s">
        <v>435</v>
      </c>
      <c r="E79" s="115">
        <v>611150</v>
      </c>
      <c r="F79" s="116">
        <v>8439879200</v>
      </c>
      <c r="G79" s="104" t="str">
        <f>VLOOKUP(C79, 'Sheet1 (2)'!$A$2:$K$341, 2,FALSE )</f>
        <v>Yes</v>
      </c>
      <c r="H79" s="104" t="b">
        <f>ISNUMBER(MATCH(C79, 'Sheet1 (2)'!$A$2:$A$350, 0))</f>
        <v>1</v>
      </c>
      <c r="I79" s="104" t="str">
        <f>VLOOKUP(C79,Print!$A$2:$C$1048576,3,0)</f>
        <v>Yes</v>
      </c>
      <c r="J79" s="104" t="str">
        <f>VLOOKUP($C79,Print!$A$2:$I$1048576,9,0)</f>
        <v>Ready</v>
      </c>
      <c r="K79" s="104" t="str">
        <f>VLOOKUP(C79,'Sheet1 (2)'!$A$2:$K$341, 9, 0)</f>
        <v>C00018</v>
      </c>
    </row>
    <row r="80" spans="1:11" customFormat="1" ht="15.75" hidden="1" x14ac:dyDescent="0.25">
      <c r="A80" s="113" t="s">
        <v>7</v>
      </c>
      <c r="B80" s="113" t="str">
        <f t="shared" si="1"/>
        <v>E0019 - High Point*Electric</v>
      </c>
      <c r="C80" s="113" t="s">
        <v>41</v>
      </c>
      <c r="D80" s="114" t="s">
        <v>436</v>
      </c>
      <c r="E80" s="115">
        <v>228358</v>
      </c>
      <c r="F80" s="116">
        <v>3368833111</v>
      </c>
      <c r="G80" s="104" t="str">
        <f>VLOOKUP(C80, 'Sheet1 (2)'!$A$2:$K$341, 2,FALSE )</f>
        <v>Yes</v>
      </c>
      <c r="H80" s="104" t="b">
        <f>ISNUMBER(MATCH(C80, 'Sheet1 (2)'!$A$2:$A$350, 0))</f>
        <v>1</v>
      </c>
      <c r="I80" s="104" t="str">
        <f>VLOOKUP(C80,Print!$A$2:$C$1048576,3,0)</f>
        <v>Yes</v>
      </c>
      <c r="J80" s="104" t="str">
        <f>VLOOKUP($C80,Print!$A$2:$I$1048576,9,0)</f>
        <v>Ready</v>
      </c>
      <c r="K80" s="104" t="str">
        <f>VLOOKUP(C80,'Sheet1 (2)'!$A$2:$K$341, 9, 0)</f>
        <v>C00019</v>
      </c>
    </row>
    <row r="81" spans="1:11" customFormat="1" ht="15.75" hidden="1" x14ac:dyDescent="0.25">
      <c r="A81" s="104" t="s">
        <v>9</v>
      </c>
      <c r="B81" s="113" t="str">
        <f t="shared" si="1"/>
        <v>E0019 - High Point*Interface</v>
      </c>
      <c r="C81" s="113" t="s">
        <v>41</v>
      </c>
      <c r="D81" s="115" t="s">
        <v>9</v>
      </c>
      <c r="E81" s="117" t="str">
        <f>IFERROR(INDEX(Interface!A:A, MATCH($C81,Interface!H:H, 0)), "(Blank)")</f>
        <v>TWA55061</v>
      </c>
      <c r="F81" s="116" t="s">
        <v>363</v>
      </c>
      <c r="G81" s="104" t="str">
        <f>VLOOKUP(C81, 'Sheet1 (2)'!$A$2:$K$341, 2,FALSE )</f>
        <v>Yes</v>
      </c>
      <c r="H81" s="104" t="b">
        <f>ISNUMBER(MATCH(C81, 'Sheet1 (2)'!$A$2:$A$350, 0))</f>
        <v>1</v>
      </c>
      <c r="I81" s="104" t="str">
        <f>VLOOKUP(C81,Print!$A$2:$C$1048576,3,0)</f>
        <v>Yes</v>
      </c>
      <c r="J81" s="104" t="str">
        <f>VLOOKUP($C81,Print!$A$2:$I$1048576,9,0)</f>
        <v>Ready</v>
      </c>
      <c r="K81" s="104" t="str">
        <f>VLOOKUP(C81,'Sheet1 (2)'!$A$2:$K$341, 9, 0)</f>
        <v>C00019</v>
      </c>
    </row>
    <row r="82" spans="1:11" customFormat="1" ht="15.75" hidden="1" x14ac:dyDescent="0.25">
      <c r="A82" s="113" t="s">
        <v>10</v>
      </c>
      <c r="B82" s="113" t="str">
        <f t="shared" si="1"/>
        <v>E0019 - High Point*Sanitation</v>
      </c>
      <c r="C82" s="113" t="s">
        <v>41</v>
      </c>
      <c r="D82" s="114" t="s">
        <v>410</v>
      </c>
      <c r="E82" s="119" t="s">
        <v>437</v>
      </c>
      <c r="F82" s="116">
        <v>7066470414</v>
      </c>
      <c r="G82" s="104" t="str">
        <f>VLOOKUP(C82, 'Sheet1 (2)'!$A$2:$K$341, 2,FALSE )</f>
        <v>Yes</v>
      </c>
      <c r="H82" s="104" t="b">
        <f>ISNUMBER(MATCH(C82, 'Sheet1 (2)'!$A$2:$A$350, 0))</f>
        <v>1</v>
      </c>
      <c r="I82" s="104" t="str">
        <f>VLOOKUP(C82,Print!$A$2:$C$1048576,3,0)</f>
        <v>Yes</v>
      </c>
      <c r="J82" s="104" t="str">
        <f>VLOOKUP($C82,Print!$A$2:$I$1048576,9,0)</f>
        <v>Ready</v>
      </c>
      <c r="K82" s="104" t="str">
        <f>VLOOKUP(C82,'Sheet1 (2)'!$A$2:$K$341, 9, 0)</f>
        <v>C00019</v>
      </c>
    </row>
    <row r="83" spans="1:11" customFormat="1" ht="15.75" hidden="1" x14ac:dyDescent="0.25">
      <c r="A83" s="113" t="s">
        <v>13</v>
      </c>
      <c r="B83" s="113" t="str">
        <f t="shared" si="1"/>
        <v>E0019 - High Point*Water &amp; Sewer</v>
      </c>
      <c r="C83" s="113" t="s">
        <v>41</v>
      </c>
      <c r="D83" s="114" t="s">
        <v>436</v>
      </c>
      <c r="E83" s="115">
        <v>228358</v>
      </c>
      <c r="F83" s="116">
        <v>3368833111</v>
      </c>
      <c r="G83" s="104" t="str">
        <f>VLOOKUP(C83, 'Sheet1 (2)'!$A$2:$K$341, 2,FALSE )</f>
        <v>Yes</v>
      </c>
      <c r="H83" s="104" t="b">
        <f>ISNUMBER(MATCH(C83, 'Sheet1 (2)'!$A$2:$A$350, 0))</f>
        <v>1</v>
      </c>
      <c r="I83" s="104" t="str">
        <f>VLOOKUP(C83,Print!$A$2:$C$1048576,3,0)</f>
        <v>Yes</v>
      </c>
      <c r="J83" s="104" t="str">
        <f>VLOOKUP($C83,Print!$A$2:$I$1048576,9,0)</f>
        <v>Ready</v>
      </c>
      <c r="K83" s="104" t="str">
        <f>VLOOKUP(C83,'Sheet1 (2)'!$A$2:$K$341, 9, 0)</f>
        <v>C00019</v>
      </c>
    </row>
    <row r="84" spans="1:11" customFormat="1" ht="15.75" hidden="1" x14ac:dyDescent="0.25">
      <c r="A84" s="113" t="s">
        <v>7</v>
      </c>
      <c r="B84" s="113" t="str">
        <f t="shared" si="1"/>
        <v>E0020 - Conway*Electric</v>
      </c>
      <c r="C84" s="113" t="s">
        <v>42</v>
      </c>
      <c r="D84" s="114" t="s">
        <v>438</v>
      </c>
      <c r="E84" s="115">
        <v>6242241960</v>
      </c>
      <c r="F84" s="116">
        <v>8434482411</v>
      </c>
      <c r="G84" s="104" t="str">
        <f>VLOOKUP(C84, 'Sheet1 (2)'!$A$2:$K$341, 2,FALSE )</f>
        <v>Yes</v>
      </c>
      <c r="H84" s="104" t="b">
        <f>ISNUMBER(MATCH(C84, 'Sheet1 (2)'!$A$2:$A$350, 0))</f>
        <v>1</v>
      </c>
      <c r="I84" s="104" t="str">
        <f>VLOOKUP(C84,Print!$A$2:$C$1048576,3,0)</f>
        <v>Yes</v>
      </c>
      <c r="J84" s="104" t="str">
        <f>VLOOKUP($C84,Print!$A$2:$I$1048576,9,0)</f>
        <v>Ready</v>
      </c>
      <c r="K84" s="104" t="str">
        <f>VLOOKUP(C84,'Sheet1 (2)'!$A$2:$K$341, 9, 0)</f>
        <v>C00020</v>
      </c>
    </row>
    <row r="85" spans="1:11" customFormat="1" ht="15.75" hidden="1" x14ac:dyDescent="0.25">
      <c r="A85" s="113" t="s">
        <v>8</v>
      </c>
      <c r="B85" s="113" t="str">
        <f t="shared" si="1"/>
        <v>E0020 - Conway*Electric 2</v>
      </c>
      <c r="C85" s="113" t="s">
        <v>42</v>
      </c>
      <c r="D85" s="114" t="s">
        <v>438</v>
      </c>
      <c r="E85" s="119" t="s">
        <v>439</v>
      </c>
      <c r="F85" s="116">
        <v>8434482411</v>
      </c>
      <c r="G85" s="104" t="str">
        <f>VLOOKUP(C85, 'Sheet1 (2)'!$A$2:$K$341, 2,FALSE )</f>
        <v>Yes</v>
      </c>
      <c r="H85" s="104" t="b">
        <f>ISNUMBER(MATCH(C85, 'Sheet1 (2)'!$A$2:$A$350, 0))</f>
        <v>1</v>
      </c>
      <c r="I85" s="104" t="str">
        <f>VLOOKUP(C85,Print!$A$2:$C$1048576,3,0)</f>
        <v>Yes</v>
      </c>
      <c r="J85" s="104" t="str">
        <f>VLOOKUP($C85,Print!$A$2:$I$1048576,9,0)</f>
        <v>Ready</v>
      </c>
      <c r="K85" s="104" t="str">
        <f>VLOOKUP(C85,'Sheet1 (2)'!$A$2:$K$341, 9, 0)</f>
        <v>C00020</v>
      </c>
    </row>
    <row r="86" spans="1:11" customFormat="1" ht="15.75" hidden="1" x14ac:dyDescent="0.25">
      <c r="A86" s="104" t="s">
        <v>9</v>
      </c>
      <c r="B86" s="113" t="str">
        <f t="shared" si="1"/>
        <v>E0020 - Conway*Interface</v>
      </c>
      <c r="C86" s="113" t="s">
        <v>42</v>
      </c>
      <c r="D86" s="115" t="s">
        <v>9</v>
      </c>
      <c r="E86" s="117" t="str">
        <f>IFERROR(INDEX(Interface!A:A, MATCH($C86,Interface!H:H, 0)), "(Blank)")</f>
        <v>TWA55040</v>
      </c>
      <c r="F86" s="116" t="s">
        <v>363</v>
      </c>
      <c r="G86" s="104" t="str">
        <f>VLOOKUP(C86, 'Sheet1 (2)'!$A$2:$K$341, 2,FALSE )</f>
        <v>Yes</v>
      </c>
      <c r="H86" s="104" t="b">
        <f>ISNUMBER(MATCH(C86, 'Sheet1 (2)'!$A$2:$A$350, 0))</f>
        <v>1</v>
      </c>
      <c r="I86" s="104" t="str">
        <f>VLOOKUP(C86,Print!$A$2:$C$1048576,3,0)</f>
        <v>Yes</v>
      </c>
      <c r="J86" s="104" t="str">
        <f>VLOOKUP($C86,Print!$A$2:$I$1048576,9,0)</f>
        <v>Ready</v>
      </c>
      <c r="K86" s="104" t="str">
        <f>VLOOKUP(C86,'Sheet1 (2)'!$A$2:$K$341, 9, 0)</f>
        <v>C00020</v>
      </c>
    </row>
    <row r="87" spans="1:11" customFormat="1" ht="15.75" hidden="1" x14ac:dyDescent="0.25">
      <c r="A87" s="113" t="s">
        <v>10</v>
      </c>
      <c r="B87" s="113" t="str">
        <f t="shared" si="1"/>
        <v>E0020 - Conway*Sanitation</v>
      </c>
      <c r="C87" s="113" t="s">
        <v>42</v>
      </c>
      <c r="D87" s="114" t="s">
        <v>410</v>
      </c>
      <c r="E87" s="119" t="s">
        <v>440</v>
      </c>
      <c r="F87" s="116">
        <v>7066470414</v>
      </c>
      <c r="G87" s="104" t="str">
        <f>VLOOKUP(C87, 'Sheet1 (2)'!$A$2:$K$341, 2,FALSE )</f>
        <v>Yes</v>
      </c>
      <c r="H87" s="104" t="b">
        <f>ISNUMBER(MATCH(C87, 'Sheet1 (2)'!$A$2:$A$350, 0))</f>
        <v>1</v>
      </c>
      <c r="I87" s="104" t="str">
        <f>VLOOKUP(C87,Print!$A$2:$C$1048576,3,0)</f>
        <v>Yes</v>
      </c>
      <c r="J87" s="104" t="str">
        <f>VLOOKUP($C87,Print!$A$2:$I$1048576,9,0)</f>
        <v>Ready</v>
      </c>
      <c r="K87" s="104" t="str">
        <f>VLOOKUP(C87,'Sheet1 (2)'!$A$2:$K$341, 9, 0)</f>
        <v>C00020</v>
      </c>
    </row>
    <row r="88" spans="1:11" customFormat="1" ht="15.75" hidden="1" x14ac:dyDescent="0.25">
      <c r="A88" s="113" t="s">
        <v>13</v>
      </c>
      <c r="B88" s="113" t="str">
        <f t="shared" si="1"/>
        <v>E0020 - Conway*Water &amp; Sewer</v>
      </c>
      <c r="C88" s="113" t="s">
        <v>42</v>
      </c>
      <c r="D88" s="114" t="s">
        <v>441</v>
      </c>
      <c r="E88" s="115" t="s">
        <v>442</v>
      </c>
      <c r="F88" s="116">
        <v>8432481780</v>
      </c>
      <c r="G88" s="104" t="str">
        <f>VLOOKUP(C88, 'Sheet1 (2)'!$A$2:$K$341, 2,FALSE )</f>
        <v>Yes</v>
      </c>
      <c r="H88" s="104" t="b">
        <f>ISNUMBER(MATCH(C88, 'Sheet1 (2)'!$A$2:$A$350, 0))</f>
        <v>1</v>
      </c>
      <c r="I88" s="104" t="str">
        <f>VLOOKUP(C88,Print!$A$2:$C$1048576,3,0)</f>
        <v>Yes</v>
      </c>
      <c r="J88" s="104" t="str">
        <f>VLOOKUP($C88,Print!$A$2:$I$1048576,9,0)</f>
        <v>Ready</v>
      </c>
      <c r="K88" s="104" t="str">
        <f>VLOOKUP(C88,'Sheet1 (2)'!$A$2:$K$341, 9, 0)</f>
        <v>C00020</v>
      </c>
    </row>
    <row r="89" spans="1:11" customFormat="1" ht="15.75" hidden="1" x14ac:dyDescent="0.25">
      <c r="A89" s="113" t="s">
        <v>14</v>
      </c>
      <c r="B89" s="113" t="str">
        <f t="shared" si="1"/>
        <v>E0020 - Conway*Water &amp; Sewer 2</v>
      </c>
      <c r="C89" s="113" t="s">
        <v>42</v>
      </c>
      <c r="D89" s="114" t="s">
        <v>443</v>
      </c>
      <c r="E89" s="115">
        <v>11752803</v>
      </c>
      <c r="F89" s="116">
        <v>7434438202</v>
      </c>
      <c r="G89" s="104" t="str">
        <f>VLOOKUP(C89, 'Sheet1 (2)'!$A$2:$K$341, 2,FALSE )</f>
        <v>Yes</v>
      </c>
      <c r="H89" s="104" t="b">
        <f>ISNUMBER(MATCH(C89, 'Sheet1 (2)'!$A$2:$A$350, 0))</f>
        <v>1</v>
      </c>
      <c r="I89" s="104" t="str">
        <f>VLOOKUP(C89,Print!$A$2:$C$1048576,3,0)</f>
        <v>Yes</v>
      </c>
      <c r="J89" s="104" t="str">
        <f>VLOOKUP($C89,Print!$A$2:$I$1048576,9,0)</f>
        <v>Ready</v>
      </c>
      <c r="K89" s="104" t="str">
        <f>VLOOKUP(C89,'Sheet1 (2)'!$A$2:$K$341, 9, 0)</f>
        <v>C00020</v>
      </c>
    </row>
    <row r="90" spans="1:11" customFormat="1" ht="15.75" hidden="1" x14ac:dyDescent="0.25">
      <c r="A90" s="113" t="s">
        <v>7</v>
      </c>
      <c r="B90" s="113" t="str">
        <f t="shared" si="1"/>
        <v>E0021 - Battleground*Electric</v>
      </c>
      <c r="C90" s="113" t="s">
        <v>43</v>
      </c>
      <c r="D90" s="114" t="s">
        <v>378</v>
      </c>
      <c r="E90" s="115">
        <v>910032021297</v>
      </c>
      <c r="F90" s="116">
        <v>8006535307</v>
      </c>
      <c r="G90" s="104" t="str">
        <f>VLOOKUP(C90, 'Sheet1 (2)'!$A$2:$K$341, 2,FALSE )</f>
        <v>Yes</v>
      </c>
      <c r="H90" s="104" t="b">
        <f>ISNUMBER(MATCH(C90, 'Sheet1 (2)'!$A$2:$A$350, 0))</f>
        <v>1</v>
      </c>
      <c r="I90" s="104" t="str">
        <f>VLOOKUP(C90,Print!$A$2:$C$1048576,3,0)</f>
        <v>Yes</v>
      </c>
      <c r="J90" s="104" t="str">
        <f>VLOOKUP($C90,Print!$A$2:$I$1048576,9,0)</f>
        <v>Ready</v>
      </c>
      <c r="K90" s="104" t="str">
        <f>VLOOKUP(C90,'Sheet1 (2)'!$A$2:$K$341, 9, 0)</f>
        <v>C00021</v>
      </c>
    </row>
    <row r="91" spans="1:11" customFormat="1" ht="15.75" hidden="1" x14ac:dyDescent="0.25">
      <c r="A91" s="104" t="s">
        <v>9</v>
      </c>
      <c r="B91" s="113" t="str">
        <f t="shared" si="1"/>
        <v>E0021 - Battleground*Interface</v>
      </c>
      <c r="C91" s="113" t="s">
        <v>43</v>
      </c>
      <c r="D91" s="115" t="s">
        <v>9</v>
      </c>
      <c r="E91" s="117" t="str">
        <f>IFERROR(INDEX(Interface!A:A, MATCH($C91,Interface!H:H, 0)), "(Blank)")</f>
        <v>TWA55060</v>
      </c>
      <c r="F91" s="116" t="s">
        <v>363</v>
      </c>
      <c r="G91" s="104" t="str">
        <f>VLOOKUP(C91, 'Sheet1 (2)'!$A$2:$K$341, 2,FALSE )</f>
        <v>Yes</v>
      </c>
      <c r="H91" s="104" t="b">
        <f>ISNUMBER(MATCH(C91, 'Sheet1 (2)'!$A$2:$A$350, 0))</f>
        <v>1</v>
      </c>
      <c r="I91" s="104" t="str">
        <f>VLOOKUP(C91,Print!$A$2:$C$1048576,3,0)</f>
        <v>Yes</v>
      </c>
      <c r="J91" s="104" t="str">
        <f>VLOOKUP($C91,Print!$A$2:$I$1048576,9,0)</f>
        <v>Ready</v>
      </c>
      <c r="K91" s="104" t="str">
        <f>VLOOKUP(C91,'Sheet1 (2)'!$A$2:$K$341, 9, 0)</f>
        <v>C00021</v>
      </c>
    </row>
    <row r="92" spans="1:11" customFormat="1" ht="15.75" hidden="1" x14ac:dyDescent="0.25">
      <c r="A92" s="113" t="s">
        <v>10</v>
      </c>
      <c r="B92" s="113" t="str">
        <f t="shared" si="1"/>
        <v>E0021 - Battleground*Sanitation</v>
      </c>
      <c r="C92" s="113" t="s">
        <v>43</v>
      </c>
      <c r="D92" s="114" t="s">
        <v>410</v>
      </c>
      <c r="E92" s="119" t="s">
        <v>444</v>
      </c>
      <c r="F92" s="116">
        <v>7066470414</v>
      </c>
      <c r="G92" s="104" t="str">
        <f>VLOOKUP(C92, 'Sheet1 (2)'!$A$2:$K$341, 2,FALSE )</f>
        <v>Yes</v>
      </c>
      <c r="H92" s="104" t="b">
        <f>ISNUMBER(MATCH(C92, 'Sheet1 (2)'!$A$2:$A$350, 0))</f>
        <v>1</v>
      </c>
      <c r="I92" s="104" t="str">
        <f>VLOOKUP(C92,Print!$A$2:$C$1048576,3,0)</f>
        <v>Yes</v>
      </c>
      <c r="J92" s="104" t="str">
        <f>VLOOKUP($C92,Print!$A$2:$I$1048576,9,0)</f>
        <v>Ready</v>
      </c>
      <c r="K92" s="104" t="str">
        <f>VLOOKUP(C92,'Sheet1 (2)'!$A$2:$K$341, 9, 0)</f>
        <v>C00021</v>
      </c>
    </row>
    <row r="93" spans="1:11" customFormat="1" ht="15.75" hidden="1" x14ac:dyDescent="0.25">
      <c r="A93" s="113" t="s">
        <v>13</v>
      </c>
      <c r="B93" s="113" t="str">
        <f t="shared" si="1"/>
        <v>E0021 - Battleground*Water &amp; Sewer</v>
      </c>
      <c r="C93" s="113" t="s">
        <v>43</v>
      </c>
      <c r="D93" s="114" t="s">
        <v>445</v>
      </c>
      <c r="E93" s="115" t="s">
        <v>446</v>
      </c>
      <c r="F93" s="116">
        <v>3363732489</v>
      </c>
      <c r="G93" s="104" t="str">
        <f>VLOOKUP(C93, 'Sheet1 (2)'!$A$2:$K$341, 2,FALSE )</f>
        <v>Yes</v>
      </c>
      <c r="H93" s="104" t="b">
        <f>ISNUMBER(MATCH(C93, 'Sheet1 (2)'!$A$2:$A$350, 0))</f>
        <v>1</v>
      </c>
      <c r="I93" s="104" t="str">
        <f>VLOOKUP(C93,Print!$A$2:$C$1048576,3,0)</f>
        <v>Yes</v>
      </c>
      <c r="J93" s="104" t="str">
        <f>VLOOKUP($C93,Print!$A$2:$I$1048576,9,0)</f>
        <v>Ready</v>
      </c>
      <c r="K93" s="104" t="str">
        <f>VLOOKUP(C93,'Sheet1 (2)'!$A$2:$K$341, 9, 0)</f>
        <v>C00021</v>
      </c>
    </row>
    <row r="94" spans="1:11" customFormat="1" ht="15.75" hidden="1" x14ac:dyDescent="0.25">
      <c r="A94" s="113" t="s">
        <v>7</v>
      </c>
      <c r="B94" s="113" t="str">
        <f t="shared" si="1"/>
        <v>E0022 - Newnan*Electric</v>
      </c>
      <c r="C94" s="113" t="s">
        <v>44</v>
      </c>
      <c r="D94" s="114" t="s">
        <v>394</v>
      </c>
      <c r="E94" s="117">
        <v>33354966001</v>
      </c>
      <c r="F94" s="116">
        <v>7705020226</v>
      </c>
      <c r="G94" s="104" t="str">
        <f>VLOOKUP(C94, 'Sheet1 (2)'!$A$2:$K$341, 2,FALSE )</f>
        <v>Yes</v>
      </c>
      <c r="H94" s="104" t="b">
        <f>ISNUMBER(MATCH(C94, 'Sheet1 (2)'!$A$2:$A$350, 0))</f>
        <v>1</v>
      </c>
      <c r="I94" s="104" t="str">
        <f>VLOOKUP(C94,Print!$A$2:$C$1048576,3,0)</f>
        <v>Yes</v>
      </c>
      <c r="J94" s="104" t="str">
        <f>VLOOKUP($C94,Print!$A$2:$I$1048576,9,0)</f>
        <v>Ready</v>
      </c>
      <c r="K94" s="104" t="str">
        <f>VLOOKUP(C94,'Sheet1 (2)'!$A$2:$K$341, 9, 0)</f>
        <v>C00022</v>
      </c>
    </row>
    <row r="95" spans="1:11" customFormat="1" ht="15.75" hidden="1" x14ac:dyDescent="0.25">
      <c r="A95" s="104" t="s">
        <v>9</v>
      </c>
      <c r="B95" s="113" t="str">
        <f t="shared" si="1"/>
        <v>E0022 - Newnan*Interface</v>
      </c>
      <c r="C95" s="113" t="s">
        <v>44</v>
      </c>
      <c r="D95" s="115" t="s">
        <v>9</v>
      </c>
      <c r="E95" s="117" t="str">
        <f>IFERROR(INDEX(Interface!A:A, MATCH($C95,Interface!H:H, 0)), "(Blank)")</f>
        <v>TWA55048</v>
      </c>
      <c r="F95" s="116" t="s">
        <v>363</v>
      </c>
      <c r="G95" s="104" t="str">
        <f>VLOOKUP(C95, 'Sheet1 (2)'!$A$2:$K$341, 2,FALSE )</f>
        <v>Yes</v>
      </c>
      <c r="H95" s="104" t="b">
        <f>ISNUMBER(MATCH(C95, 'Sheet1 (2)'!$A$2:$A$350, 0))</f>
        <v>1</v>
      </c>
      <c r="I95" s="104" t="str">
        <f>VLOOKUP(C95,Print!$A$2:$C$1048576,3,0)</f>
        <v>Yes</v>
      </c>
      <c r="J95" s="104" t="str">
        <f>VLOOKUP($C95,Print!$A$2:$I$1048576,9,0)</f>
        <v>Ready</v>
      </c>
      <c r="K95" s="104" t="str">
        <f>VLOOKUP(C95,'Sheet1 (2)'!$A$2:$K$341, 9, 0)</f>
        <v>C00022</v>
      </c>
    </row>
    <row r="96" spans="1:11" customFormat="1" ht="15.75" hidden="1" x14ac:dyDescent="0.25">
      <c r="A96" s="113" t="s">
        <v>10</v>
      </c>
      <c r="B96" s="113" t="str">
        <f t="shared" si="1"/>
        <v>E0022 - Newnan*Sanitation</v>
      </c>
      <c r="C96" s="113" t="s">
        <v>44</v>
      </c>
      <c r="D96" s="114" t="s">
        <v>410</v>
      </c>
      <c r="E96" s="118" t="s">
        <v>447</v>
      </c>
      <c r="F96" s="116">
        <v>7704749273</v>
      </c>
      <c r="G96" s="104" t="str">
        <f>VLOOKUP(C96, 'Sheet1 (2)'!$A$2:$K$341, 2,FALSE )</f>
        <v>Yes</v>
      </c>
      <c r="H96" s="104" t="b">
        <f>ISNUMBER(MATCH(C96, 'Sheet1 (2)'!$A$2:$A$350, 0))</f>
        <v>1</v>
      </c>
      <c r="I96" s="104" t="str">
        <f>VLOOKUP(C96,Print!$A$2:$C$1048576,3,0)</f>
        <v>Yes</v>
      </c>
      <c r="J96" s="104" t="str">
        <f>VLOOKUP($C96,Print!$A$2:$I$1048576,9,0)</f>
        <v>Ready</v>
      </c>
      <c r="K96" s="104" t="str">
        <f>VLOOKUP(C96,'Sheet1 (2)'!$A$2:$K$341, 9, 0)</f>
        <v>C00022</v>
      </c>
    </row>
    <row r="97" spans="1:11" customFormat="1" ht="15.75" hidden="1" x14ac:dyDescent="0.25">
      <c r="A97" s="113" t="s">
        <v>13</v>
      </c>
      <c r="B97" s="113" t="str">
        <f t="shared" si="1"/>
        <v>E0022 - Newnan*Water &amp; Sewer</v>
      </c>
      <c r="C97" s="113" t="s">
        <v>44</v>
      </c>
      <c r="D97" s="114" t="s">
        <v>448</v>
      </c>
      <c r="E97" s="117" t="s">
        <v>449</v>
      </c>
      <c r="F97" s="116">
        <v>7706835516</v>
      </c>
      <c r="G97" s="104" t="str">
        <f>VLOOKUP(C97, 'Sheet1 (2)'!$A$2:$K$341, 2,FALSE )</f>
        <v>Yes</v>
      </c>
      <c r="H97" s="104" t="b">
        <f>ISNUMBER(MATCH(C97, 'Sheet1 (2)'!$A$2:$A$350, 0))</f>
        <v>1</v>
      </c>
      <c r="I97" s="104" t="str">
        <f>VLOOKUP(C97,Print!$A$2:$C$1048576,3,0)</f>
        <v>Yes</v>
      </c>
      <c r="J97" s="104" t="str">
        <f>VLOOKUP($C97,Print!$A$2:$I$1048576,9,0)</f>
        <v>Ready</v>
      </c>
      <c r="K97" s="104" t="str">
        <f>VLOOKUP(C97,'Sheet1 (2)'!$A$2:$K$341, 9, 0)</f>
        <v>C00022</v>
      </c>
    </row>
    <row r="98" spans="1:11" customFormat="1" ht="15.75" hidden="1" x14ac:dyDescent="0.25">
      <c r="A98" s="113" t="s">
        <v>7</v>
      </c>
      <c r="B98" s="113" t="str">
        <f t="shared" si="1"/>
        <v>E0023 - GA Fayetteville*Electric</v>
      </c>
      <c r="C98" s="113" t="s">
        <v>45</v>
      </c>
      <c r="D98" s="114" t="s">
        <v>394</v>
      </c>
      <c r="E98" s="115">
        <v>33355883002</v>
      </c>
      <c r="F98" s="116">
        <v>7705080226</v>
      </c>
      <c r="G98" s="104" t="str">
        <f>VLOOKUP(C98, 'Sheet1 (2)'!$A$2:$K$341, 2,FALSE )</f>
        <v>Yes</v>
      </c>
      <c r="H98" s="104" t="b">
        <f>ISNUMBER(MATCH(C98, 'Sheet1 (2)'!$A$2:$A$350, 0))</f>
        <v>1</v>
      </c>
      <c r="I98" s="104" t="str">
        <f>VLOOKUP(C98,Print!$A$2:$C$1048576,3,0)</f>
        <v>Yes</v>
      </c>
      <c r="J98" s="104" t="str">
        <f>VLOOKUP($C98,Print!$A$2:$I$1048576,9,0)</f>
        <v>Ready</v>
      </c>
      <c r="K98" s="104" t="str">
        <f>VLOOKUP(C98,'Sheet1 (2)'!$A$2:$K$341, 9, 0)</f>
        <v>C00023</v>
      </c>
    </row>
    <row r="99" spans="1:11" customFormat="1" ht="15.75" hidden="1" x14ac:dyDescent="0.25">
      <c r="A99" s="104" t="s">
        <v>9</v>
      </c>
      <c r="B99" s="113" t="str">
        <f t="shared" si="1"/>
        <v>E0023 - GA Fayetteville*Interface</v>
      </c>
      <c r="C99" s="113" t="s">
        <v>45</v>
      </c>
      <c r="D99" s="115" t="s">
        <v>9</v>
      </c>
      <c r="E99" s="117" t="str">
        <f>IFERROR(INDEX(Interface!A:A, MATCH($C99,Interface!H:H, 0)), "(Blank)")</f>
        <v>TWA58000</v>
      </c>
      <c r="F99" s="116" t="s">
        <v>363</v>
      </c>
      <c r="G99" s="104" t="str">
        <f>VLOOKUP(C99, 'Sheet1 (2)'!$A$2:$K$341, 2,FALSE )</f>
        <v>Yes</v>
      </c>
      <c r="H99" s="104" t="b">
        <f>ISNUMBER(MATCH(C99, 'Sheet1 (2)'!$A$2:$A$350, 0))</f>
        <v>1</v>
      </c>
      <c r="I99" s="104" t="str">
        <f>VLOOKUP(C99,Print!$A$2:$C$1048576,3,0)</f>
        <v>Yes</v>
      </c>
      <c r="J99" s="104" t="str">
        <f>VLOOKUP($C99,Print!$A$2:$I$1048576,9,0)</f>
        <v>Ready</v>
      </c>
      <c r="K99" s="104" t="str">
        <f>VLOOKUP(C99,'Sheet1 (2)'!$A$2:$K$341, 9, 0)</f>
        <v>C00023</v>
      </c>
    </row>
    <row r="100" spans="1:11" customFormat="1" ht="15.75" hidden="1" x14ac:dyDescent="0.25">
      <c r="A100" s="113" t="s">
        <v>10</v>
      </c>
      <c r="B100" s="113" t="str">
        <f t="shared" si="1"/>
        <v>E0023 - GA Fayetteville*Sanitation</v>
      </c>
      <c r="C100" s="113" t="s">
        <v>45</v>
      </c>
      <c r="D100" s="114" t="s">
        <v>404</v>
      </c>
      <c r="E100" s="115" t="s">
        <v>450</v>
      </c>
      <c r="F100" s="116">
        <v>4046939200</v>
      </c>
      <c r="G100" s="104" t="str">
        <f>VLOOKUP(C100, 'Sheet1 (2)'!$A$2:$K$341, 2,FALSE )</f>
        <v>Yes</v>
      </c>
      <c r="H100" s="104" t="b">
        <f>ISNUMBER(MATCH(C100, 'Sheet1 (2)'!$A$2:$A$350, 0))</f>
        <v>1</v>
      </c>
      <c r="I100" s="104" t="str">
        <f>VLOOKUP(C100,Print!$A$2:$C$1048576,3,0)</f>
        <v>Yes</v>
      </c>
      <c r="J100" s="104" t="str">
        <f>VLOOKUP($C100,Print!$A$2:$I$1048576,9,0)</f>
        <v>Ready</v>
      </c>
      <c r="K100" s="104" t="str">
        <f>VLOOKUP(C100,'Sheet1 (2)'!$A$2:$K$341, 9, 0)</f>
        <v>C00023</v>
      </c>
    </row>
    <row r="101" spans="1:11" customFormat="1" ht="15.75" hidden="1" x14ac:dyDescent="0.25">
      <c r="A101" s="113" t="s">
        <v>13</v>
      </c>
      <c r="B101" s="113" t="str">
        <f t="shared" si="1"/>
        <v>E0023 - GA Fayetteville*Water &amp; Sewer</v>
      </c>
      <c r="C101" s="113" t="s">
        <v>45</v>
      </c>
      <c r="D101" s="114" t="s">
        <v>451</v>
      </c>
      <c r="E101" s="115" t="s">
        <v>452</v>
      </c>
      <c r="F101" s="116"/>
      <c r="G101" s="104" t="str">
        <f>VLOOKUP(C101, 'Sheet1 (2)'!$A$2:$K$341, 2,FALSE )</f>
        <v>Yes</v>
      </c>
      <c r="H101" s="104" t="b">
        <f>ISNUMBER(MATCH(C101, 'Sheet1 (2)'!$A$2:$A$350, 0))</f>
        <v>1</v>
      </c>
      <c r="I101" s="104" t="str">
        <f>VLOOKUP(C101,Print!$A$2:$C$1048576,3,0)</f>
        <v>Yes</v>
      </c>
      <c r="J101" s="104" t="str">
        <f>VLOOKUP($C101,Print!$A$2:$I$1048576,9,0)</f>
        <v>Ready</v>
      </c>
      <c r="K101" s="104" t="str">
        <f>VLOOKUP(C101,'Sheet1 (2)'!$A$2:$K$341, 9, 0)</f>
        <v>C00023</v>
      </c>
    </row>
    <row r="102" spans="1:11" customFormat="1" ht="15.75" hidden="1" x14ac:dyDescent="0.25">
      <c r="A102" s="113" t="s">
        <v>7</v>
      </c>
      <c r="B102" s="113" t="str">
        <f t="shared" si="1"/>
        <v>E0024 - Moultrie*Electric</v>
      </c>
      <c r="C102" s="113" t="s">
        <v>46</v>
      </c>
      <c r="D102" s="114" t="s">
        <v>453</v>
      </c>
      <c r="E102" s="117" t="s">
        <v>454</v>
      </c>
      <c r="F102" s="116">
        <v>2299851974</v>
      </c>
      <c r="G102" s="104" t="str">
        <f>VLOOKUP(C102, 'Sheet1 (2)'!$A$2:$K$341, 2,FALSE )</f>
        <v>Yes</v>
      </c>
      <c r="H102" s="104" t="b">
        <f>ISNUMBER(MATCH(C102, 'Sheet1 (2)'!$A$2:$A$350, 0))</f>
        <v>1</v>
      </c>
      <c r="I102" s="104" t="str">
        <f>VLOOKUP(C102,Print!$A$2:$C$1048576,3,0)</f>
        <v>Yes</v>
      </c>
      <c r="J102" s="104" t="str">
        <f>VLOOKUP($C102,Print!$A$2:$I$1048576,9,0)</f>
        <v>Ready</v>
      </c>
      <c r="K102" s="104" t="str">
        <f>VLOOKUP(C102,'Sheet1 (2)'!$A$2:$K$341, 9, 0)</f>
        <v>C00024</v>
      </c>
    </row>
    <row r="103" spans="1:11" customFormat="1" ht="15.75" hidden="1" x14ac:dyDescent="0.25">
      <c r="A103" s="104" t="s">
        <v>9</v>
      </c>
      <c r="B103" s="113" t="str">
        <f t="shared" si="1"/>
        <v>E0024 - Moultrie*Interface</v>
      </c>
      <c r="C103" s="113" t="s">
        <v>46</v>
      </c>
      <c r="D103" s="115" t="s">
        <v>9</v>
      </c>
      <c r="E103" s="117" t="str">
        <f>IFERROR(INDEX(Interface!A:A, MATCH($C103,Interface!H:H, 0)), "(Blank)")</f>
        <v>TWA58003</v>
      </c>
      <c r="F103" s="116" t="s">
        <v>363</v>
      </c>
      <c r="G103" s="104" t="str">
        <f>VLOOKUP(C103, 'Sheet1 (2)'!$A$2:$K$341, 2,FALSE )</f>
        <v>Yes</v>
      </c>
      <c r="H103" s="104" t="b">
        <f>ISNUMBER(MATCH(C103, 'Sheet1 (2)'!$A$2:$A$350, 0))</f>
        <v>1</v>
      </c>
      <c r="I103" s="104" t="str">
        <f>VLOOKUP(C103,Print!$A$2:$C$1048576,3,0)</f>
        <v>Yes</v>
      </c>
      <c r="J103" s="104" t="str">
        <f>VLOOKUP($C103,Print!$A$2:$I$1048576,9,0)</f>
        <v>Ready</v>
      </c>
      <c r="K103" s="104" t="str">
        <f>VLOOKUP(C103,'Sheet1 (2)'!$A$2:$K$341, 9, 0)</f>
        <v>C00024</v>
      </c>
    </row>
    <row r="104" spans="1:11" customFormat="1" ht="15.75" hidden="1" x14ac:dyDescent="0.25">
      <c r="A104" s="113" t="s">
        <v>10</v>
      </c>
      <c r="B104" s="113" t="str">
        <f t="shared" si="1"/>
        <v>E0024 - Moultrie*Sanitation</v>
      </c>
      <c r="C104" s="113" t="s">
        <v>46</v>
      </c>
      <c r="D104" s="114" t="s">
        <v>453</v>
      </c>
      <c r="E104" s="117" t="s">
        <v>454</v>
      </c>
      <c r="F104" s="116">
        <v>2299851974</v>
      </c>
      <c r="G104" s="104" t="str">
        <f>VLOOKUP(C104, 'Sheet1 (2)'!$A$2:$K$341, 2,FALSE )</f>
        <v>Yes</v>
      </c>
      <c r="H104" s="104" t="b">
        <f>ISNUMBER(MATCH(C104, 'Sheet1 (2)'!$A$2:$A$350, 0))</f>
        <v>1</v>
      </c>
      <c r="I104" s="104" t="str">
        <f>VLOOKUP(C104,Print!$A$2:$C$1048576,3,0)</f>
        <v>Yes</v>
      </c>
      <c r="J104" s="104" t="str">
        <f>VLOOKUP($C104,Print!$A$2:$I$1048576,9,0)</f>
        <v>Ready</v>
      </c>
      <c r="K104" s="104" t="str">
        <f>VLOOKUP(C104,'Sheet1 (2)'!$A$2:$K$341, 9, 0)</f>
        <v>C00024</v>
      </c>
    </row>
    <row r="105" spans="1:11" customFormat="1" ht="15.75" hidden="1" x14ac:dyDescent="0.25">
      <c r="A105" s="113" t="s">
        <v>13</v>
      </c>
      <c r="B105" s="113" t="str">
        <f t="shared" si="1"/>
        <v>E0024 - Moultrie*Water &amp; Sewer</v>
      </c>
      <c r="C105" s="113" t="s">
        <v>46</v>
      </c>
      <c r="D105" s="114" t="s">
        <v>453</v>
      </c>
      <c r="E105" s="117" t="s">
        <v>454</v>
      </c>
      <c r="F105" s="116">
        <v>2299851974</v>
      </c>
      <c r="G105" s="104" t="str">
        <f>VLOOKUP(C105, 'Sheet1 (2)'!$A$2:$K$341, 2,FALSE )</f>
        <v>Yes</v>
      </c>
      <c r="H105" s="104" t="b">
        <f>ISNUMBER(MATCH(C105, 'Sheet1 (2)'!$A$2:$A$350, 0))</f>
        <v>1</v>
      </c>
      <c r="I105" s="104" t="str">
        <f>VLOOKUP(C105,Print!$A$2:$C$1048576,3,0)</f>
        <v>Yes</v>
      </c>
      <c r="J105" s="104" t="str">
        <f>VLOOKUP($C105,Print!$A$2:$I$1048576,9,0)</f>
        <v>Ready</v>
      </c>
      <c r="K105" s="104" t="str">
        <f>VLOOKUP(C105,'Sheet1 (2)'!$A$2:$K$341, 9, 0)</f>
        <v>C00024</v>
      </c>
    </row>
    <row r="106" spans="1:11" customFormat="1" ht="15.75" hidden="1" x14ac:dyDescent="0.25">
      <c r="A106" s="113" t="s">
        <v>7</v>
      </c>
      <c r="B106" s="113" t="str">
        <f t="shared" si="1"/>
        <v>E0025 - Hinesville*Electric</v>
      </c>
      <c r="C106" s="113" t="s">
        <v>47</v>
      </c>
      <c r="D106" s="114" t="s">
        <v>360</v>
      </c>
      <c r="E106" s="119" t="s">
        <v>455</v>
      </c>
      <c r="F106" s="116">
        <v>8886555888</v>
      </c>
      <c r="G106" s="104" t="str">
        <f>VLOOKUP(C106, 'Sheet1 (2)'!$A$2:$K$341, 2,FALSE )</f>
        <v>Yes</v>
      </c>
      <c r="H106" s="104" t="b">
        <f>ISNUMBER(MATCH(C106, 'Sheet1 (2)'!$A$2:$A$350, 0))</f>
        <v>1</v>
      </c>
      <c r="I106" s="104" t="str">
        <f>VLOOKUP(C106,Print!$A$2:$C$1048576,3,0)</f>
        <v>Yes</v>
      </c>
      <c r="J106" s="104" t="str">
        <f>VLOOKUP($C106,Print!$A$2:$I$1048576,9,0)</f>
        <v>Ready</v>
      </c>
      <c r="K106" s="104" t="str">
        <f>VLOOKUP(C106,'Sheet1 (2)'!$A$2:$K$341, 9, 0)</f>
        <v>C00025</v>
      </c>
    </row>
    <row r="107" spans="1:11" customFormat="1" ht="15.75" hidden="1" x14ac:dyDescent="0.25">
      <c r="A107" s="113" t="s">
        <v>8</v>
      </c>
      <c r="B107" s="113" t="str">
        <f t="shared" si="1"/>
        <v>E0025 - Hinesville*Electric 2</v>
      </c>
      <c r="C107" s="113" t="s">
        <v>47</v>
      </c>
      <c r="D107" s="114" t="s">
        <v>360</v>
      </c>
      <c r="E107" s="115" t="s">
        <v>456</v>
      </c>
      <c r="F107" s="116">
        <v>8886555888</v>
      </c>
      <c r="G107" s="104" t="str">
        <f>VLOOKUP(C107, 'Sheet1 (2)'!$A$2:$K$341, 2,FALSE )</f>
        <v>Yes</v>
      </c>
      <c r="H107" s="104" t="b">
        <f>ISNUMBER(MATCH(C107, 'Sheet1 (2)'!$A$2:$A$350, 0))</f>
        <v>1</v>
      </c>
      <c r="I107" s="104" t="str">
        <f>VLOOKUP(C107,Print!$A$2:$C$1048576,3,0)</f>
        <v>Yes</v>
      </c>
      <c r="J107" s="104" t="str">
        <f>VLOOKUP($C107,Print!$A$2:$I$1048576,9,0)</f>
        <v>Ready</v>
      </c>
      <c r="K107" s="104" t="str">
        <f>VLOOKUP(C107,'Sheet1 (2)'!$A$2:$K$341, 9, 0)</f>
        <v>C00025</v>
      </c>
    </row>
    <row r="108" spans="1:11" customFormat="1" ht="15.75" hidden="1" x14ac:dyDescent="0.25">
      <c r="A108" s="104" t="s">
        <v>9</v>
      </c>
      <c r="B108" s="113" t="str">
        <f t="shared" si="1"/>
        <v>E0025 - Hinesville*Interface</v>
      </c>
      <c r="C108" s="113" t="s">
        <v>47</v>
      </c>
      <c r="D108" s="115" t="s">
        <v>9</v>
      </c>
      <c r="E108" s="117" t="str">
        <f>IFERROR(INDEX(Interface!A:A, MATCH($C108,Interface!H:H, 0)), "(Blank)")</f>
        <v>TWA55041</v>
      </c>
      <c r="F108" s="116" t="s">
        <v>363</v>
      </c>
      <c r="G108" s="104" t="str">
        <f>VLOOKUP(C108, 'Sheet1 (2)'!$A$2:$K$341, 2,FALSE )</f>
        <v>Yes</v>
      </c>
      <c r="H108" s="104" t="b">
        <f>ISNUMBER(MATCH(C108, 'Sheet1 (2)'!$A$2:$A$350, 0))</f>
        <v>1</v>
      </c>
      <c r="I108" s="104" t="str">
        <f>VLOOKUP(C108,Print!$A$2:$C$1048576,3,0)</f>
        <v>Yes</v>
      </c>
      <c r="J108" s="104" t="str">
        <f>VLOOKUP($C108,Print!$A$2:$I$1048576,9,0)</f>
        <v>Ready</v>
      </c>
      <c r="K108" s="104" t="str">
        <f>VLOOKUP(C108,'Sheet1 (2)'!$A$2:$K$341, 9, 0)</f>
        <v>C00025</v>
      </c>
    </row>
    <row r="109" spans="1:11" customFormat="1" ht="15.75" hidden="1" x14ac:dyDescent="0.25">
      <c r="A109" s="113" t="s">
        <v>10</v>
      </c>
      <c r="B109" s="113" t="str">
        <f t="shared" si="1"/>
        <v>E0025 - Hinesville*Sanitation</v>
      </c>
      <c r="C109" s="113" t="s">
        <v>47</v>
      </c>
      <c r="D109" s="114" t="s">
        <v>457</v>
      </c>
      <c r="E109" s="115">
        <v>2832</v>
      </c>
      <c r="F109" s="116">
        <v>9128845353</v>
      </c>
      <c r="G109" s="104" t="str">
        <f>VLOOKUP(C109, 'Sheet1 (2)'!$A$2:$K$341, 2,FALSE )</f>
        <v>Yes</v>
      </c>
      <c r="H109" s="104" t="b">
        <f>ISNUMBER(MATCH(C109, 'Sheet1 (2)'!$A$2:$A$350, 0))</f>
        <v>1</v>
      </c>
      <c r="I109" s="104" t="str">
        <f>VLOOKUP(C109,Print!$A$2:$C$1048576,3,0)</f>
        <v>Yes</v>
      </c>
      <c r="J109" s="104" t="str">
        <f>VLOOKUP($C109,Print!$A$2:$I$1048576,9,0)</f>
        <v>Ready</v>
      </c>
      <c r="K109" s="104" t="str">
        <f>VLOOKUP(C109,'Sheet1 (2)'!$A$2:$K$341, 9, 0)</f>
        <v>C00025</v>
      </c>
    </row>
    <row r="110" spans="1:11" customFormat="1" ht="15.75" hidden="1" x14ac:dyDescent="0.25">
      <c r="A110" s="113" t="s">
        <v>13</v>
      </c>
      <c r="B110" s="113" t="str">
        <f t="shared" si="1"/>
        <v>E0025 - Hinesville*Water &amp; Sewer</v>
      </c>
      <c r="C110" s="113" t="s">
        <v>47</v>
      </c>
      <c r="D110" s="114" t="s">
        <v>458</v>
      </c>
      <c r="E110" s="115" t="s">
        <v>459</v>
      </c>
      <c r="F110" s="116">
        <v>9128763564</v>
      </c>
      <c r="G110" s="104" t="str">
        <f>VLOOKUP(C110, 'Sheet1 (2)'!$A$2:$K$341, 2,FALSE )</f>
        <v>Yes</v>
      </c>
      <c r="H110" s="104" t="b">
        <f>ISNUMBER(MATCH(C110, 'Sheet1 (2)'!$A$2:$A$350, 0))</f>
        <v>1</v>
      </c>
      <c r="I110" s="104" t="str">
        <f>VLOOKUP(C110,Print!$A$2:$C$1048576,3,0)</f>
        <v>Yes</v>
      </c>
      <c r="J110" s="104" t="str">
        <f>VLOOKUP($C110,Print!$A$2:$I$1048576,9,0)</f>
        <v>Ready</v>
      </c>
      <c r="K110" s="104" t="str">
        <f>VLOOKUP(C110,'Sheet1 (2)'!$A$2:$K$341, 9, 0)</f>
        <v>C00025</v>
      </c>
    </row>
    <row r="111" spans="1:11" customFormat="1" ht="15.75" hidden="1" x14ac:dyDescent="0.25">
      <c r="A111" s="113" t="s">
        <v>7</v>
      </c>
      <c r="B111" s="113" t="str">
        <f t="shared" si="1"/>
        <v>E0026 - Moncks Corner*Electric</v>
      </c>
      <c r="C111" s="113" t="s">
        <v>48</v>
      </c>
      <c r="D111" s="114" t="s">
        <v>460</v>
      </c>
      <c r="E111" s="117">
        <v>6519962001</v>
      </c>
      <c r="F111" s="116">
        <v>8003279615</v>
      </c>
      <c r="G111" s="104" t="str">
        <f>VLOOKUP(C111, 'Sheet1 (2)'!$A$2:$K$341, 2,FALSE )</f>
        <v>Yes</v>
      </c>
      <c r="H111" s="104" t="b">
        <f>ISNUMBER(MATCH(C111, 'Sheet1 (2)'!$A$2:$A$350, 0))</f>
        <v>1</v>
      </c>
      <c r="I111" s="104" t="str">
        <f>VLOOKUP(C111,Print!$A$2:$C$1048576,3,0)</f>
        <v>Yes</v>
      </c>
      <c r="J111" s="104" t="str">
        <f>VLOOKUP($C111,Print!$A$2:$I$1048576,9,0)</f>
        <v>Ready</v>
      </c>
      <c r="K111" s="104" t="str">
        <f>VLOOKUP(C111,'Sheet1 (2)'!$A$2:$K$341, 9, 0)</f>
        <v>C00026</v>
      </c>
    </row>
    <row r="112" spans="1:11" customFormat="1" ht="15.75" hidden="1" x14ac:dyDescent="0.25">
      <c r="A112" s="104" t="s">
        <v>9</v>
      </c>
      <c r="B112" s="113" t="str">
        <f t="shared" si="1"/>
        <v>E0026 - Moncks Corner*Interface</v>
      </c>
      <c r="C112" s="113" t="s">
        <v>48</v>
      </c>
      <c r="D112" s="115" t="s">
        <v>9</v>
      </c>
      <c r="E112" s="117" t="str">
        <f>IFERROR(INDEX(Interface!A:A, MATCH($C112,Interface!H:H, 0)), "(Blank)")</f>
        <v>TWA55025</v>
      </c>
      <c r="F112" s="116" t="s">
        <v>363</v>
      </c>
      <c r="G112" s="104" t="str">
        <f>VLOOKUP(C112, 'Sheet1 (2)'!$A$2:$K$341, 2,FALSE )</f>
        <v>Yes</v>
      </c>
      <c r="H112" s="104" t="b">
        <f>ISNUMBER(MATCH(C112, 'Sheet1 (2)'!$A$2:$A$350, 0))</f>
        <v>1</v>
      </c>
      <c r="I112" s="104" t="str">
        <f>VLOOKUP(C112,Print!$A$2:$C$1048576,3,0)</f>
        <v>Yes</v>
      </c>
      <c r="J112" s="104" t="str">
        <f>VLOOKUP($C112,Print!$A$2:$I$1048576,9,0)</f>
        <v>Ready</v>
      </c>
      <c r="K112" s="104" t="str">
        <f>VLOOKUP(C112,'Sheet1 (2)'!$A$2:$K$341, 9, 0)</f>
        <v>C00026</v>
      </c>
    </row>
    <row r="113" spans="1:11" customFormat="1" ht="15.75" hidden="1" x14ac:dyDescent="0.25">
      <c r="A113" s="113" t="s">
        <v>10</v>
      </c>
      <c r="B113" s="113" t="str">
        <f t="shared" si="1"/>
        <v>E0026 - Moncks Corner*Sanitation</v>
      </c>
      <c r="C113" s="113" t="s">
        <v>48</v>
      </c>
      <c r="D113" s="114" t="s">
        <v>404</v>
      </c>
      <c r="E113" s="117" t="s">
        <v>461</v>
      </c>
      <c r="F113" s="116">
        <v>8435524751</v>
      </c>
      <c r="G113" s="104" t="str">
        <f>VLOOKUP(C113, 'Sheet1 (2)'!$A$2:$K$341, 2,FALSE )</f>
        <v>Yes</v>
      </c>
      <c r="H113" s="104" t="b">
        <f>ISNUMBER(MATCH(C113, 'Sheet1 (2)'!$A$2:$A$350, 0))</f>
        <v>1</v>
      </c>
      <c r="I113" s="104" t="str">
        <f>VLOOKUP(C113,Print!$A$2:$C$1048576,3,0)</f>
        <v>Yes</v>
      </c>
      <c r="J113" s="104" t="str">
        <f>VLOOKUP($C113,Print!$A$2:$I$1048576,9,0)</f>
        <v>Ready</v>
      </c>
      <c r="K113" s="104" t="str">
        <f>VLOOKUP(C113,'Sheet1 (2)'!$A$2:$K$341, 9, 0)</f>
        <v>C00026</v>
      </c>
    </row>
    <row r="114" spans="1:11" customFormat="1" ht="15.75" hidden="1" x14ac:dyDescent="0.25">
      <c r="A114" s="113" t="s">
        <v>13</v>
      </c>
      <c r="B114" s="113" t="str">
        <f t="shared" si="1"/>
        <v>E0026 - Moncks Corner*Water &amp; Sewer</v>
      </c>
      <c r="C114" s="113" t="s">
        <v>48</v>
      </c>
      <c r="D114" s="114" t="s">
        <v>462</v>
      </c>
      <c r="E114" s="118" t="s">
        <v>463</v>
      </c>
      <c r="F114" s="116">
        <v>8437197965</v>
      </c>
      <c r="G114" s="104" t="str">
        <f>VLOOKUP(C114, 'Sheet1 (2)'!$A$2:$K$341, 2,FALSE )</f>
        <v>Yes</v>
      </c>
      <c r="H114" s="104" t="b">
        <f>ISNUMBER(MATCH(C114, 'Sheet1 (2)'!$A$2:$A$350, 0))</f>
        <v>1</v>
      </c>
      <c r="I114" s="104" t="str">
        <f>VLOOKUP(C114,Print!$A$2:$C$1048576,3,0)</f>
        <v>Yes</v>
      </c>
      <c r="J114" s="104" t="str">
        <f>VLOOKUP($C114,Print!$A$2:$I$1048576,9,0)</f>
        <v>Ready</v>
      </c>
      <c r="K114" s="104" t="str">
        <f>VLOOKUP(C114,'Sheet1 (2)'!$A$2:$K$341, 9, 0)</f>
        <v>C00026</v>
      </c>
    </row>
    <row r="115" spans="1:11" customFormat="1" ht="15.75" hidden="1" x14ac:dyDescent="0.25">
      <c r="A115" s="113" t="s">
        <v>14</v>
      </c>
      <c r="B115" s="113" t="str">
        <f t="shared" si="1"/>
        <v>E0026 - Moncks Corner*Water &amp; Sewer 2</v>
      </c>
      <c r="C115" s="113" t="s">
        <v>48</v>
      </c>
      <c r="D115" s="114" t="s">
        <v>462</v>
      </c>
      <c r="E115" s="118" t="s">
        <v>464</v>
      </c>
      <c r="F115" s="116">
        <v>8437197965</v>
      </c>
      <c r="G115" s="104" t="str">
        <f>VLOOKUP(C115, 'Sheet1 (2)'!$A$2:$K$341, 2,FALSE )</f>
        <v>Yes</v>
      </c>
      <c r="H115" s="104" t="b">
        <f>ISNUMBER(MATCH(C115, 'Sheet1 (2)'!$A$2:$A$350, 0))</f>
        <v>1</v>
      </c>
      <c r="I115" s="104" t="str">
        <f>VLOOKUP(C115,Print!$A$2:$C$1048576,3,0)</f>
        <v>Yes</v>
      </c>
      <c r="J115" s="104" t="str">
        <f>VLOOKUP($C115,Print!$A$2:$I$1048576,9,0)</f>
        <v>Ready</v>
      </c>
      <c r="K115" s="104" t="str">
        <f>VLOOKUP(C115,'Sheet1 (2)'!$A$2:$K$341, 9, 0)</f>
        <v>C00026</v>
      </c>
    </row>
    <row r="116" spans="1:11" customFormat="1" ht="15.75" hidden="1" x14ac:dyDescent="0.25">
      <c r="A116" s="113" t="s">
        <v>7</v>
      </c>
      <c r="B116" s="113" t="str">
        <f t="shared" si="1"/>
        <v>E0027 - Dublin*Electric</v>
      </c>
      <c r="C116" s="113" t="s">
        <v>49</v>
      </c>
      <c r="D116" s="114" t="s">
        <v>360</v>
      </c>
      <c r="E116" s="115" t="s">
        <v>465</v>
      </c>
      <c r="F116" s="116">
        <v>8886555888</v>
      </c>
      <c r="G116" s="104" t="str">
        <f>VLOOKUP(C116, 'Sheet1 (2)'!$A$2:$K$341, 2,FALSE )</f>
        <v>Yes</v>
      </c>
      <c r="H116" s="104" t="b">
        <f>ISNUMBER(MATCH(C116, 'Sheet1 (2)'!$A$2:$A$350, 0))</f>
        <v>1</v>
      </c>
      <c r="I116" s="104" t="str">
        <f>VLOOKUP(C116,Print!$A$2:$C$1048576,3,0)</f>
        <v>Yes</v>
      </c>
      <c r="J116" s="104" t="str">
        <f>VLOOKUP($C116,Print!$A$2:$I$1048576,9,0)</f>
        <v>Ready</v>
      </c>
      <c r="K116" s="104" t="str">
        <f>VLOOKUP(C116,'Sheet1 (2)'!$A$2:$K$341, 9, 0)</f>
        <v>C00027</v>
      </c>
    </row>
    <row r="117" spans="1:11" customFormat="1" ht="15.75" hidden="1" x14ac:dyDescent="0.25">
      <c r="A117" s="113" t="s">
        <v>8</v>
      </c>
      <c r="B117" s="113" t="str">
        <f t="shared" si="1"/>
        <v>E0027 - Dublin*Electric 2</v>
      </c>
      <c r="C117" s="113" t="s">
        <v>49</v>
      </c>
      <c r="D117" s="114" t="s">
        <v>360</v>
      </c>
      <c r="E117" s="115" t="s">
        <v>466</v>
      </c>
      <c r="F117" s="116">
        <v>8886555888</v>
      </c>
      <c r="G117" s="104" t="str">
        <f>VLOOKUP(C117, 'Sheet1 (2)'!$A$2:$K$341, 2,FALSE )</f>
        <v>Yes</v>
      </c>
      <c r="H117" s="104" t="b">
        <f>ISNUMBER(MATCH(C117, 'Sheet1 (2)'!$A$2:$A$350, 0))</f>
        <v>1</v>
      </c>
      <c r="I117" s="104" t="str">
        <f>VLOOKUP(C117,Print!$A$2:$C$1048576,3,0)</f>
        <v>Yes</v>
      </c>
      <c r="J117" s="104" t="str">
        <f>VLOOKUP($C117,Print!$A$2:$I$1048576,9,0)</f>
        <v>Ready</v>
      </c>
      <c r="K117" s="104" t="str">
        <f>VLOOKUP(C117,'Sheet1 (2)'!$A$2:$K$341, 9, 0)</f>
        <v>C00027</v>
      </c>
    </row>
    <row r="118" spans="1:11" customFormat="1" ht="15.75" hidden="1" x14ac:dyDescent="0.25">
      <c r="A118" s="104" t="s">
        <v>9</v>
      </c>
      <c r="B118" s="113" t="str">
        <f t="shared" si="1"/>
        <v>E0027 - Dublin*Interface</v>
      </c>
      <c r="C118" s="113" t="s">
        <v>49</v>
      </c>
      <c r="D118" s="115" t="s">
        <v>9</v>
      </c>
      <c r="E118" s="117" t="str">
        <f>IFERROR(INDEX(Interface!A:A, MATCH($C118,Interface!H:H, 0)), "(Blank)")</f>
        <v>TWA55042</v>
      </c>
      <c r="F118" s="116" t="s">
        <v>363</v>
      </c>
      <c r="G118" s="104" t="str">
        <f>VLOOKUP(C118, 'Sheet1 (2)'!$A$2:$K$341, 2,FALSE )</f>
        <v>Yes</v>
      </c>
      <c r="H118" s="104" t="b">
        <f>ISNUMBER(MATCH(C118, 'Sheet1 (2)'!$A$2:$A$350, 0))</f>
        <v>1</v>
      </c>
      <c r="I118" s="104" t="str">
        <f>VLOOKUP(C118,Print!$A$2:$C$1048576,3,0)</f>
        <v>Yes</v>
      </c>
      <c r="J118" s="104" t="str">
        <f>VLOOKUP($C118,Print!$A$2:$I$1048576,9,0)</f>
        <v>Ready</v>
      </c>
      <c r="K118" s="104" t="str">
        <f>VLOOKUP(C118,'Sheet1 (2)'!$A$2:$K$341, 9, 0)</f>
        <v>C00027</v>
      </c>
    </row>
    <row r="119" spans="1:11" customFormat="1" ht="15.75" hidden="1" x14ac:dyDescent="0.25">
      <c r="A119" s="113" t="s">
        <v>10</v>
      </c>
      <c r="B119" s="113" t="str">
        <f t="shared" si="1"/>
        <v>E0027 - Dublin*Sanitation</v>
      </c>
      <c r="C119" s="113" t="s">
        <v>49</v>
      </c>
      <c r="D119" s="114" t="s">
        <v>467</v>
      </c>
      <c r="E119" s="115" t="s">
        <v>468</v>
      </c>
      <c r="F119" s="116">
        <v>4782775010</v>
      </c>
      <c r="G119" s="104" t="str">
        <f>VLOOKUP(C119, 'Sheet1 (2)'!$A$2:$K$341, 2,FALSE )</f>
        <v>Yes</v>
      </c>
      <c r="H119" s="104" t="b">
        <f>ISNUMBER(MATCH(C119, 'Sheet1 (2)'!$A$2:$A$350, 0))</f>
        <v>1</v>
      </c>
      <c r="I119" s="104" t="str">
        <f>VLOOKUP(C119,Print!$A$2:$C$1048576,3,0)</f>
        <v>Yes</v>
      </c>
      <c r="J119" s="104" t="str">
        <f>VLOOKUP($C119,Print!$A$2:$I$1048576,9,0)</f>
        <v>Ready</v>
      </c>
      <c r="K119" s="104" t="str">
        <f>VLOOKUP(C119,'Sheet1 (2)'!$A$2:$K$341, 9, 0)</f>
        <v>C00027</v>
      </c>
    </row>
    <row r="120" spans="1:11" customFormat="1" ht="15.75" hidden="1" x14ac:dyDescent="0.25">
      <c r="A120" s="113" t="s">
        <v>13</v>
      </c>
      <c r="B120" s="113" t="str">
        <f t="shared" si="1"/>
        <v>E0027 - Dublin*Water &amp; Sewer</v>
      </c>
      <c r="C120" s="113" t="s">
        <v>49</v>
      </c>
      <c r="D120" s="114" t="s">
        <v>467</v>
      </c>
      <c r="E120" s="115" t="s">
        <v>468</v>
      </c>
      <c r="F120" s="116">
        <v>4782775010</v>
      </c>
      <c r="G120" s="104" t="str">
        <f>VLOOKUP(C120, 'Sheet1 (2)'!$A$2:$K$341, 2,FALSE )</f>
        <v>Yes</v>
      </c>
      <c r="H120" s="104" t="b">
        <f>ISNUMBER(MATCH(C120, 'Sheet1 (2)'!$A$2:$A$350, 0))</f>
        <v>1</v>
      </c>
      <c r="I120" s="104" t="str">
        <f>VLOOKUP(C120,Print!$A$2:$C$1048576,3,0)</f>
        <v>Yes</v>
      </c>
      <c r="J120" s="104" t="str">
        <f>VLOOKUP($C120,Print!$A$2:$I$1048576,9,0)</f>
        <v>Ready</v>
      </c>
      <c r="K120" s="104" t="str">
        <f>VLOOKUP(C120,'Sheet1 (2)'!$A$2:$K$341, 9, 0)</f>
        <v>C00027</v>
      </c>
    </row>
    <row r="121" spans="1:11" customFormat="1" ht="15.75" hidden="1" x14ac:dyDescent="0.25">
      <c r="A121" s="113" t="s">
        <v>7</v>
      </c>
      <c r="B121" s="113" t="str">
        <f t="shared" si="1"/>
        <v>E0028 - Raytown*Electric</v>
      </c>
      <c r="C121" s="113" t="s">
        <v>50</v>
      </c>
      <c r="D121" s="114" t="s">
        <v>469</v>
      </c>
      <c r="E121" s="117">
        <v>5786645103</v>
      </c>
      <c r="F121" s="116">
        <v>8164715275</v>
      </c>
      <c r="G121" s="104" t="str">
        <f>VLOOKUP(C121, 'Sheet1 (2)'!$A$2:$K$341, 2,FALSE )</f>
        <v>Yes</v>
      </c>
      <c r="H121" s="104" t="b">
        <f>ISNUMBER(MATCH(C121, 'Sheet1 (2)'!$A$2:$A$350, 0))</f>
        <v>1</v>
      </c>
      <c r="I121" s="104" t="str">
        <f>VLOOKUP(C121,Print!$A$2:$C$1048576,3,0)</f>
        <v>Yes</v>
      </c>
      <c r="J121" s="104" t="str">
        <f>VLOOKUP($C121,Print!$A$2:$I$1048576,9,0)</f>
        <v>Ready</v>
      </c>
      <c r="K121" s="104" t="str">
        <f>VLOOKUP(C121,'Sheet1 (2)'!$A$2:$K$341, 9, 0)</f>
        <v>C00028</v>
      </c>
    </row>
    <row r="122" spans="1:11" customFormat="1" ht="15.75" hidden="1" x14ac:dyDescent="0.25">
      <c r="A122" s="104" t="s">
        <v>9</v>
      </c>
      <c r="B122" s="113" t="str">
        <f t="shared" si="1"/>
        <v>E0028 - Raytown*Interface</v>
      </c>
      <c r="C122" s="113" t="s">
        <v>50</v>
      </c>
      <c r="D122" s="115" t="s">
        <v>9</v>
      </c>
      <c r="E122" s="117" t="str">
        <f>IFERROR(INDEX(Interface!A:A, MATCH($C122,Interface!H:H, 0)), "(Blank)")</f>
        <v>TWA55050</v>
      </c>
      <c r="F122" s="116" t="s">
        <v>363</v>
      </c>
      <c r="G122" s="104" t="str">
        <f>VLOOKUP(C122, 'Sheet1 (2)'!$A$2:$K$341, 2,FALSE )</f>
        <v>Yes</v>
      </c>
      <c r="H122" s="104" t="b">
        <f>ISNUMBER(MATCH(C122, 'Sheet1 (2)'!$A$2:$A$350, 0))</f>
        <v>1</v>
      </c>
      <c r="I122" s="104" t="str">
        <f>VLOOKUP(C122,Print!$A$2:$C$1048576,3,0)</f>
        <v>Yes</v>
      </c>
      <c r="J122" s="104" t="str">
        <f>VLOOKUP($C122,Print!$A$2:$I$1048576,9,0)</f>
        <v>Ready</v>
      </c>
      <c r="K122" s="104" t="str">
        <f>VLOOKUP(C122,'Sheet1 (2)'!$A$2:$K$341, 9, 0)</f>
        <v>C00028</v>
      </c>
    </row>
    <row r="123" spans="1:11" customFormat="1" ht="15.75" hidden="1" x14ac:dyDescent="0.25">
      <c r="A123" s="113" t="s">
        <v>10</v>
      </c>
      <c r="B123" s="113" t="str">
        <f t="shared" si="1"/>
        <v>E0028 - Raytown*Sanitation</v>
      </c>
      <c r="C123" s="113" t="s">
        <v>50</v>
      </c>
      <c r="D123" s="114" t="s">
        <v>404</v>
      </c>
      <c r="E123" s="117" t="s">
        <v>470</v>
      </c>
      <c r="F123" s="116">
        <v>8162541470</v>
      </c>
      <c r="G123" s="104" t="str">
        <f>VLOOKUP(C123, 'Sheet1 (2)'!$A$2:$K$341, 2,FALSE )</f>
        <v>Yes</v>
      </c>
      <c r="H123" s="104" t="b">
        <f>ISNUMBER(MATCH(C123, 'Sheet1 (2)'!$A$2:$A$350, 0))</f>
        <v>1</v>
      </c>
      <c r="I123" s="104" t="str">
        <f>VLOOKUP(C123,Print!$A$2:$C$1048576,3,0)</f>
        <v>Yes</v>
      </c>
      <c r="J123" s="104" t="str">
        <f>VLOOKUP($C123,Print!$A$2:$I$1048576,9,0)</f>
        <v>Ready</v>
      </c>
      <c r="K123" s="104" t="str">
        <f>VLOOKUP(C123,'Sheet1 (2)'!$A$2:$K$341, 9, 0)</f>
        <v>C00028</v>
      </c>
    </row>
    <row r="124" spans="1:11" customFormat="1" ht="15.75" hidden="1" x14ac:dyDescent="0.25">
      <c r="A124" s="113" t="s">
        <v>13</v>
      </c>
      <c r="B124" s="113" t="str">
        <f t="shared" si="1"/>
        <v>E0028 - Raytown*Water &amp; Sewer</v>
      </c>
      <c r="C124" s="113" t="s">
        <v>50</v>
      </c>
      <c r="D124" s="114" t="s">
        <v>471</v>
      </c>
      <c r="E124" s="117" t="s">
        <v>472</v>
      </c>
      <c r="F124" s="116">
        <v>8167376088</v>
      </c>
      <c r="G124" s="104" t="str">
        <f>VLOOKUP(C124, 'Sheet1 (2)'!$A$2:$K$341, 2,FALSE )</f>
        <v>Yes</v>
      </c>
      <c r="H124" s="104" t="b">
        <f>ISNUMBER(MATCH(C124, 'Sheet1 (2)'!$A$2:$A$350, 0))</f>
        <v>1</v>
      </c>
      <c r="I124" s="104" t="str">
        <f>VLOOKUP(C124,Print!$A$2:$C$1048576,3,0)</f>
        <v>Yes</v>
      </c>
      <c r="J124" s="104" t="str">
        <f>VLOOKUP($C124,Print!$A$2:$I$1048576,9,0)</f>
        <v>Ready</v>
      </c>
      <c r="K124" s="104" t="str">
        <f>VLOOKUP(C124,'Sheet1 (2)'!$A$2:$K$341, 9, 0)</f>
        <v>C00028</v>
      </c>
    </row>
    <row r="125" spans="1:11" customFormat="1" ht="15.75" hidden="1" x14ac:dyDescent="0.25">
      <c r="A125" s="113" t="s">
        <v>14</v>
      </c>
      <c r="B125" s="113" t="str">
        <f t="shared" si="1"/>
        <v>E0028 - Raytown*Water &amp; Sewer 2</v>
      </c>
      <c r="C125" s="113" t="s">
        <v>50</v>
      </c>
      <c r="D125" s="114" t="s">
        <v>473</v>
      </c>
      <c r="E125" s="117" t="s">
        <v>474</v>
      </c>
      <c r="F125" s="116">
        <v>8163535550</v>
      </c>
      <c r="G125" s="104" t="str">
        <f>VLOOKUP(C125, 'Sheet1 (2)'!$A$2:$K$341, 2,FALSE )</f>
        <v>Yes</v>
      </c>
      <c r="H125" s="104" t="b">
        <f>ISNUMBER(MATCH(C125, 'Sheet1 (2)'!$A$2:$A$350, 0))</f>
        <v>1</v>
      </c>
      <c r="I125" s="104" t="str">
        <f>VLOOKUP(C125,Print!$A$2:$C$1048576,3,0)</f>
        <v>Yes</v>
      </c>
      <c r="J125" s="104" t="str">
        <f>VLOOKUP($C125,Print!$A$2:$I$1048576,9,0)</f>
        <v>Ready</v>
      </c>
      <c r="K125" s="104" t="str">
        <f>VLOOKUP(C125,'Sheet1 (2)'!$A$2:$K$341, 9, 0)</f>
        <v>C00028</v>
      </c>
    </row>
    <row r="126" spans="1:11" customFormat="1" ht="15.75" hidden="1" x14ac:dyDescent="0.25">
      <c r="A126" s="113" t="s">
        <v>7</v>
      </c>
      <c r="B126" s="113" t="str">
        <f t="shared" si="1"/>
        <v>E0029 - Apex*Electric</v>
      </c>
      <c r="C126" s="113" t="s">
        <v>51</v>
      </c>
      <c r="D126" s="114" t="s">
        <v>475</v>
      </c>
      <c r="E126" s="115" t="s">
        <v>476</v>
      </c>
      <c r="F126" s="116">
        <v>9193628679</v>
      </c>
      <c r="G126" s="104" t="str">
        <f>VLOOKUP(C126, 'Sheet1 (2)'!$A$2:$K$341, 2,FALSE )</f>
        <v>Yes</v>
      </c>
      <c r="H126" s="104" t="b">
        <f>ISNUMBER(MATCH(C126, 'Sheet1 (2)'!$A$2:$A$350, 0))</f>
        <v>1</v>
      </c>
      <c r="I126" s="104" t="str">
        <f>VLOOKUP(C126,Print!$A$2:$C$1048576,3,0)</f>
        <v>Yes</v>
      </c>
      <c r="J126" s="104" t="str">
        <f>VLOOKUP($C126,Print!$A$2:$I$1048576,9,0)</f>
        <v>Ready</v>
      </c>
      <c r="K126" s="104" t="str">
        <f>VLOOKUP(C126,'Sheet1 (2)'!$A$2:$K$341, 9, 0)</f>
        <v>C00029</v>
      </c>
    </row>
    <row r="127" spans="1:11" customFormat="1" ht="15.75" hidden="1" x14ac:dyDescent="0.25">
      <c r="A127" s="104" t="s">
        <v>9</v>
      </c>
      <c r="B127" s="113" t="str">
        <f t="shared" si="1"/>
        <v>E0029 - Apex*Interface</v>
      </c>
      <c r="C127" s="113" t="s">
        <v>51</v>
      </c>
      <c r="D127" s="115" t="s">
        <v>9</v>
      </c>
      <c r="E127" s="117" t="str">
        <f>IFERROR(INDEX(Interface!A:A, MATCH($C127,Interface!H:H, 0)), "(Blank)")</f>
        <v>TWA55035</v>
      </c>
      <c r="F127" s="116" t="s">
        <v>363</v>
      </c>
      <c r="G127" s="104" t="str">
        <f>VLOOKUP(C127, 'Sheet1 (2)'!$A$2:$K$341, 2,FALSE )</f>
        <v>Yes</v>
      </c>
      <c r="H127" s="104" t="b">
        <f>ISNUMBER(MATCH(C127, 'Sheet1 (2)'!$A$2:$A$350, 0))</f>
        <v>1</v>
      </c>
      <c r="I127" s="104" t="str">
        <f>VLOOKUP(C127,Print!$A$2:$C$1048576,3,0)</f>
        <v>Yes</v>
      </c>
      <c r="J127" s="104" t="str">
        <f>VLOOKUP($C127,Print!$A$2:$I$1048576,9,0)</f>
        <v>Ready</v>
      </c>
      <c r="K127" s="104" t="str">
        <f>VLOOKUP(C127,'Sheet1 (2)'!$A$2:$K$341, 9, 0)</f>
        <v>C00029</v>
      </c>
    </row>
    <row r="128" spans="1:11" customFormat="1" ht="15.75" hidden="1" x14ac:dyDescent="0.25">
      <c r="A128" s="113" t="s">
        <v>10</v>
      </c>
      <c r="B128" s="113" t="str">
        <f t="shared" si="1"/>
        <v>E0029 - Apex*Sanitation</v>
      </c>
      <c r="C128" s="113" t="s">
        <v>51</v>
      </c>
      <c r="D128" s="114" t="s">
        <v>410</v>
      </c>
      <c r="E128" s="119" t="s">
        <v>477</v>
      </c>
      <c r="F128" s="116">
        <v>9196627100</v>
      </c>
      <c r="G128" s="104" t="str">
        <f>VLOOKUP(C128, 'Sheet1 (2)'!$A$2:$K$341, 2,FALSE )</f>
        <v>Yes</v>
      </c>
      <c r="H128" s="104" t="b">
        <f>ISNUMBER(MATCH(C128, 'Sheet1 (2)'!$A$2:$A$350, 0))</f>
        <v>1</v>
      </c>
      <c r="I128" s="104" t="str">
        <f>VLOOKUP(C128,Print!$A$2:$C$1048576,3,0)</f>
        <v>Yes</v>
      </c>
      <c r="J128" s="104" t="str">
        <f>VLOOKUP($C128,Print!$A$2:$I$1048576,9,0)</f>
        <v>Ready</v>
      </c>
      <c r="K128" s="104" t="str">
        <f>VLOOKUP(C128,'Sheet1 (2)'!$A$2:$K$341, 9, 0)</f>
        <v>C00029</v>
      </c>
    </row>
    <row r="129" spans="1:11" customFormat="1" ht="15.75" hidden="1" x14ac:dyDescent="0.25">
      <c r="A129" s="113" t="s">
        <v>13</v>
      </c>
      <c r="B129" s="113" t="str">
        <f t="shared" si="1"/>
        <v>E0029 - Apex*Water &amp; Sewer</v>
      </c>
      <c r="C129" s="113" t="s">
        <v>51</v>
      </c>
      <c r="D129" s="114" t="s">
        <v>475</v>
      </c>
      <c r="E129" s="115" t="s">
        <v>476</v>
      </c>
      <c r="F129" s="116">
        <v>9193628679</v>
      </c>
      <c r="G129" s="104" t="str">
        <f>VLOOKUP(C129, 'Sheet1 (2)'!$A$2:$K$341, 2,FALSE )</f>
        <v>Yes</v>
      </c>
      <c r="H129" s="104" t="b">
        <f>ISNUMBER(MATCH(C129, 'Sheet1 (2)'!$A$2:$A$350, 0))</f>
        <v>1</v>
      </c>
      <c r="I129" s="104" t="str">
        <f>VLOOKUP(C129,Print!$A$2:$C$1048576,3,0)</f>
        <v>Yes</v>
      </c>
      <c r="J129" s="104" t="str">
        <f>VLOOKUP($C129,Print!$A$2:$I$1048576,9,0)</f>
        <v>Ready</v>
      </c>
      <c r="K129" s="104" t="str">
        <f>VLOOKUP(C129,'Sheet1 (2)'!$A$2:$K$341, 9, 0)</f>
        <v>C00029</v>
      </c>
    </row>
    <row r="130" spans="1:11" customFormat="1" ht="15.75" hidden="1" x14ac:dyDescent="0.25">
      <c r="A130" s="113" t="s">
        <v>7</v>
      </c>
      <c r="B130" s="113" t="str">
        <f t="shared" ref="B130:B193" si="2">_xlfn.CONCAT(C130,"*",A130)</f>
        <v>E0030 - Cascade*Electric</v>
      </c>
      <c r="C130" s="113" t="s">
        <v>52</v>
      </c>
      <c r="D130" s="114" t="s">
        <v>360</v>
      </c>
      <c r="E130" s="115" t="s">
        <v>478</v>
      </c>
      <c r="F130" s="116">
        <v>8886555888</v>
      </c>
      <c r="G130" s="104" t="str">
        <f>VLOOKUP(C130, 'Sheet1 (2)'!$A$2:$K$341, 2,FALSE )</f>
        <v>Yes</v>
      </c>
      <c r="H130" s="104" t="b">
        <f>ISNUMBER(MATCH(C130, 'Sheet1 (2)'!$A$2:$A$350, 0))</f>
        <v>1</v>
      </c>
      <c r="I130" s="104" t="str">
        <f>VLOOKUP(C130,Print!$A$2:$C$1048576,3,0)</f>
        <v>Yes</v>
      </c>
      <c r="J130" s="104" t="str">
        <f>VLOOKUP($C130,Print!$A$2:$I$1048576,9,0)</f>
        <v>Ready</v>
      </c>
      <c r="K130" s="104" t="str">
        <f>VLOOKUP(C130,'Sheet1 (2)'!$A$2:$K$341, 9, 0)</f>
        <v>C00030</v>
      </c>
    </row>
    <row r="131" spans="1:11" customFormat="1" ht="15.75" hidden="1" x14ac:dyDescent="0.25">
      <c r="A131" s="113" t="s">
        <v>8</v>
      </c>
      <c r="B131" s="113" t="str">
        <f t="shared" si="2"/>
        <v>E0030 - Cascade*Electric 2</v>
      </c>
      <c r="C131" s="113" t="s">
        <v>52</v>
      </c>
      <c r="D131" s="114" t="s">
        <v>360</v>
      </c>
      <c r="E131" s="115" t="s">
        <v>479</v>
      </c>
      <c r="F131" s="116">
        <v>8886555888</v>
      </c>
      <c r="G131" s="104" t="str">
        <f>VLOOKUP(C131, 'Sheet1 (2)'!$A$2:$K$341, 2,FALSE )</f>
        <v>Yes</v>
      </c>
      <c r="H131" s="104" t="b">
        <f>ISNUMBER(MATCH(C131, 'Sheet1 (2)'!$A$2:$A$350, 0))</f>
        <v>1</v>
      </c>
      <c r="I131" s="104" t="str">
        <f>VLOOKUP(C131,Print!$A$2:$C$1048576,3,0)</f>
        <v>Yes</v>
      </c>
      <c r="J131" s="104" t="str">
        <f>VLOOKUP($C131,Print!$A$2:$I$1048576,9,0)</f>
        <v>Ready</v>
      </c>
      <c r="K131" s="104" t="str">
        <f>VLOOKUP(C131,'Sheet1 (2)'!$A$2:$K$341, 9, 0)</f>
        <v>C00030</v>
      </c>
    </row>
    <row r="132" spans="1:11" customFormat="1" ht="12" hidden="1" customHeight="1" x14ac:dyDescent="0.25">
      <c r="A132" s="104" t="s">
        <v>9</v>
      </c>
      <c r="B132" s="113" t="str">
        <f t="shared" si="2"/>
        <v>E0030 - Cascade*Interface</v>
      </c>
      <c r="C132" s="113" t="s">
        <v>52</v>
      </c>
      <c r="D132" s="115" t="s">
        <v>9</v>
      </c>
      <c r="E132" s="117" t="str">
        <f>IFERROR(INDEX(Interface!A:A, MATCH($C132,Interface!H:H, 0)), "(Blank)")</f>
        <v>TWA55026</v>
      </c>
      <c r="F132" s="116" t="s">
        <v>363</v>
      </c>
      <c r="G132" s="104" t="str">
        <f>VLOOKUP(C132, 'Sheet1 (2)'!$A$2:$K$341, 2,FALSE )</f>
        <v>Yes</v>
      </c>
      <c r="H132" s="104" t="b">
        <f>ISNUMBER(MATCH(C132, 'Sheet1 (2)'!$A$2:$A$350, 0))</f>
        <v>1</v>
      </c>
      <c r="I132" s="104" t="str">
        <f>VLOOKUP(C132,Print!$A$2:$C$1048576,3,0)</f>
        <v>Yes</v>
      </c>
      <c r="J132" s="104" t="str">
        <f>VLOOKUP($C132,Print!$A$2:$I$1048576,9,0)</f>
        <v>Ready</v>
      </c>
      <c r="K132" s="104" t="str">
        <f>VLOOKUP(C132,'Sheet1 (2)'!$A$2:$K$341, 9, 0)</f>
        <v>C00030</v>
      </c>
    </row>
    <row r="133" spans="1:11" customFormat="1" ht="12" hidden="1" customHeight="1" x14ac:dyDescent="0.25">
      <c r="A133" s="113" t="s">
        <v>10</v>
      </c>
      <c r="B133" s="113" t="str">
        <f t="shared" si="2"/>
        <v>E0030 - Cascade*Sanitation</v>
      </c>
      <c r="C133" s="113" t="s">
        <v>52</v>
      </c>
      <c r="D133" s="114" t="s">
        <v>480</v>
      </c>
      <c r="E133" s="115" t="s">
        <v>481</v>
      </c>
      <c r="F133" s="116">
        <v>8663195397</v>
      </c>
      <c r="G133" s="104" t="str">
        <f>VLOOKUP(C133, 'Sheet1 (2)'!$A$2:$K$341, 2,FALSE )</f>
        <v>Yes</v>
      </c>
      <c r="H133" s="104" t="b">
        <f>ISNUMBER(MATCH(C133, 'Sheet1 (2)'!$A$2:$A$350, 0))</f>
        <v>1</v>
      </c>
      <c r="I133" s="104" t="str">
        <f>VLOOKUP(C133,Print!$A$2:$C$1048576,3,0)</f>
        <v>Yes</v>
      </c>
      <c r="J133" s="104" t="str">
        <f>VLOOKUP($C133,Print!$A$2:$I$1048576,9,0)</f>
        <v>Ready</v>
      </c>
      <c r="K133" s="104" t="str">
        <f>VLOOKUP(C133,'Sheet1 (2)'!$A$2:$K$341, 9, 0)</f>
        <v>C00030</v>
      </c>
    </row>
    <row r="134" spans="1:11" customFormat="1" ht="15.75" hidden="1" x14ac:dyDescent="0.25">
      <c r="A134" s="113" t="s">
        <v>13</v>
      </c>
      <c r="B134" s="113" t="str">
        <f t="shared" si="2"/>
        <v>E0030 - Cascade*Water &amp; Sewer</v>
      </c>
      <c r="C134" s="113" t="s">
        <v>52</v>
      </c>
      <c r="D134" s="114" t="s">
        <v>482</v>
      </c>
      <c r="E134" s="115">
        <v>175755302</v>
      </c>
      <c r="F134" s="116">
        <v>4045460311</v>
      </c>
      <c r="G134" s="104" t="str">
        <f>VLOOKUP(C134, 'Sheet1 (2)'!$A$2:$K$341, 2,FALSE )</f>
        <v>Yes</v>
      </c>
      <c r="H134" s="104" t="b">
        <f>ISNUMBER(MATCH(C134, 'Sheet1 (2)'!$A$2:$A$350, 0))</f>
        <v>1</v>
      </c>
      <c r="I134" s="104" t="str">
        <f>VLOOKUP(C134,Print!$A$2:$C$1048576,3,0)</f>
        <v>Yes</v>
      </c>
      <c r="J134" s="104" t="str">
        <f>VLOOKUP($C134,Print!$A$2:$I$1048576,9,0)</f>
        <v>Ready</v>
      </c>
      <c r="K134" s="104" t="str">
        <f>VLOOKUP(C134,'Sheet1 (2)'!$A$2:$K$341, 9, 0)</f>
        <v>C00030</v>
      </c>
    </row>
    <row r="135" spans="1:11" customFormat="1" ht="15.75" hidden="1" x14ac:dyDescent="0.25">
      <c r="A135" s="113" t="s">
        <v>7</v>
      </c>
      <c r="B135" s="113" t="str">
        <f t="shared" si="2"/>
        <v>E0031 - Veterans*Electric</v>
      </c>
      <c r="C135" s="113" t="s">
        <v>53</v>
      </c>
      <c r="D135" s="114" t="s">
        <v>360</v>
      </c>
      <c r="E135" s="117" t="s">
        <v>483</v>
      </c>
      <c r="F135" s="116">
        <v>8886555888</v>
      </c>
      <c r="G135" s="104" t="str">
        <f>VLOOKUP(C135, 'Sheet1 (2)'!$A$2:$K$341, 2,FALSE )</f>
        <v>Yes</v>
      </c>
      <c r="H135" s="104" t="b">
        <f>ISNUMBER(MATCH(C135, 'Sheet1 (2)'!$A$2:$A$350, 0))</f>
        <v>1</v>
      </c>
      <c r="I135" s="104" t="str">
        <f>VLOOKUP(C135,Print!$A$2:$C$1048576,3,0)</f>
        <v>Yes</v>
      </c>
      <c r="J135" s="104" t="str">
        <f>VLOOKUP($C135,Print!$A$2:$I$1048576,9,0)</f>
        <v>Ready</v>
      </c>
      <c r="K135" s="104" t="str">
        <f>VLOOKUP(C135,'Sheet1 (2)'!$A$2:$K$341, 9, 0)</f>
        <v>C00031</v>
      </c>
    </row>
    <row r="136" spans="1:11" customFormat="1" ht="15.75" hidden="1" x14ac:dyDescent="0.25">
      <c r="A136" s="104" t="s">
        <v>9</v>
      </c>
      <c r="B136" s="113" t="str">
        <f t="shared" si="2"/>
        <v>E0031 - Veterans*Interface</v>
      </c>
      <c r="C136" s="113" t="s">
        <v>53</v>
      </c>
      <c r="D136" s="115" t="s">
        <v>9</v>
      </c>
      <c r="E136" s="117" t="str">
        <f>IFERROR(INDEX(Interface!A:A, MATCH($C136,Interface!H:H, 0)), "(Blank)")</f>
        <v>TWA55017</v>
      </c>
      <c r="F136" s="116" t="s">
        <v>363</v>
      </c>
      <c r="G136" s="104" t="str">
        <f>VLOOKUP(C136, 'Sheet1 (2)'!$A$2:$K$341, 2,FALSE )</f>
        <v>Yes</v>
      </c>
      <c r="H136" s="104" t="b">
        <f>ISNUMBER(MATCH(C136, 'Sheet1 (2)'!$A$2:$A$350, 0))</f>
        <v>1</v>
      </c>
      <c r="I136" s="104" t="str">
        <f>VLOOKUP(C136,Print!$A$2:$C$1048576,3,0)</f>
        <v>Yes</v>
      </c>
      <c r="J136" s="104" t="str">
        <f>VLOOKUP($C136,Print!$A$2:$I$1048576,9,0)</f>
        <v>Ready</v>
      </c>
      <c r="K136" s="104" t="str">
        <f>VLOOKUP(C136,'Sheet1 (2)'!$A$2:$K$341, 9, 0)</f>
        <v>C00031</v>
      </c>
    </row>
    <row r="137" spans="1:11" customFormat="1" ht="15.75" hidden="1" x14ac:dyDescent="0.25">
      <c r="A137" s="113" t="s">
        <v>10</v>
      </c>
      <c r="B137" s="113" t="str">
        <f t="shared" si="2"/>
        <v>E0031 - Veterans*Sanitation</v>
      </c>
      <c r="C137" s="113" t="s">
        <v>53</v>
      </c>
      <c r="D137" s="114" t="s">
        <v>410</v>
      </c>
      <c r="E137" s="117" t="s">
        <v>484</v>
      </c>
      <c r="F137" s="116">
        <v>7063228923</v>
      </c>
      <c r="G137" s="104" t="str">
        <f>VLOOKUP(C137, 'Sheet1 (2)'!$A$2:$K$341, 2,FALSE )</f>
        <v>Yes</v>
      </c>
      <c r="H137" s="104" t="b">
        <f>ISNUMBER(MATCH(C137, 'Sheet1 (2)'!$A$2:$A$350, 0))</f>
        <v>1</v>
      </c>
      <c r="I137" s="104" t="str">
        <f>VLOOKUP(C137,Print!$A$2:$C$1048576,3,0)</f>
        <v>Yes</v>
      </c>
      <c r="J137" s="104" t="str">
        <f>VLOOKUP($C137,Print!$A$2:$I$1048576,9,0)</f>
        <v>Ready</v>
      </c>
      <c r="K137" s="104" t="str">
        <f>VLOOKUP(C137,'Sheet1 (2)'!$A$2:$K$341, 9, 0)</f>
        <v>C00031</v>
      </c>
    </row>
    <row r="138" spans="1:11" customFormat="1" ht="15.75" hidden="1" x14ac:dyDescent="0.25">
      <c r="A138" s="113" t="s">
        <v>13</v>
      </c>
      <c r="B138" s="113" t="str">
        <f t="shared" si="2"/>
        <v>E0031 - Veterans*Water &amp; Sewer</v>
      </c>
      <c r="C138" s="113" t="s">
        <v>53</v>
      </c>
      <c r="D138" s="114" t="s">
        <v>485</v>
      </c>
      <c r="E138" s="118" t="s">
        <v>486</v>
      </c>
      <c r="F138" s="116">
        <v>7066493400</v>
      </c>
      <c r="G138" s="104" t="str">
        <f>VLOOKUP(C138, 'Sheet1 (2)'!$A$2:$K$341, 2,FALSE )</f>
        <v>Yes</v>
      </c>
      <c r="H138" s="104" t="b">
        <f>ISNUMBER(MATCH(C138, 'Sheet1 (2)'!$A$2:$A$350, 0))</f>
        <v>1</v>
      </c>
      <c r="I138" s="104" t="str">
        <f>VLOOKUP(C138,Print!$A$2:$C$1048576,3,0)</f>
        <v>Yes</v>
      </c>
      <c r="J138" s="104" t="str">
        <f>VLOOKUP($C138,Print!$A$2:$I$1048576,9,0)</f>
        <v>Ready</v>
      </c>
      <c r="K138" s="104" t="str">
        <f>VLOOKUP(C138,'Sheet1 (2)'!$A$2:$K$341, 9, 0)</f>
        <v>C00031</v>
      </c>
    </row>
    <row r="139" spans="1:11" customFormat="1" ht="15.75" hidden="1" x14ac:dyDescent="0.25">
      <c r="A139" s="113" t="s">
        <v>7</v>
      </c>
      <c r="B139" s="113" t="str">
        <f t="shared" si="2"/>
        <v>E0032 - Camden*Electric</v>
      </c>
      <c r="C139" s="113" t="s">
        <v>54</v>
      </c>
      <c r="D139" s="114" t="s">
        <v>487</v>
      </c>
      <c r="E139" s="115" t="s">
        <v>488</v>
      </c>
      <c r="F139" s="116">
        <v>8034322421</v>
      </c>
      <c r="G139" s="104" t="str">
        <f>VLOOKUP(C139, 'Sheet1 (2)'!$A$2:$K$341, 2,FALSE )</f>
        <v>Yes</v>
      </c>
      <c r="H139" s="104" t="b">
        <f>ISNUMBER(MATCH(C139, 'Sheet1 (2)'!$A$2:$A$350, 0))</f>
        <v>1</v>
      </c>
      <c r="I139" s="104" t="str">
        <f>VLOOKUP(C139,Print!$A$2:$C$1048576,3,0)</f>
        <v>Yes</v>
      </c>
      <c r="J139" s="104" t="str">
        <f>VLOOKUP($C139,Print!$A$2:$I$1048576,9,0)</f>
        <v>Ready</v>
      </c>
      <c r="K139" s="104" t="str">
        <f>VLOOKUP(C139,'Sheet1 (2)'!$A$2:$K$341, 9, 0)</f>
        <v>C00032</v>
      </c>
    </row>
    <row r="140" spans="1:11" customFormat="1" ht="15.75" hidden="1" x14ac:dyDescent="0.25">
      <c r="A140" s="104" t="s">
        <v>9</v>
      </c>
      <c r="B140" s="113" t="str">
        <f t="shared" si="2"/>
        <v>E0032 - Camden*Interface</v>
      </c>
      <c r="C140" s="113" t="s">
        <v>54</v>
      </c>
      <c r="D140" s="115" t="s">
        <v>9</v>
      </c>
      <c r="E140" s="117" t="str">
        <f>IFERROR(INDEX(Interface!A:A, MATCH($C140,Interface!H:H, 0)), "(Blank)")</f>
        <v>TWA55036</v>
      </c>
      <c r="F140" s="116" t="s">
        <v>363</v>
      </c>
      <c r="G140" s="104" t="str">
        <f>VLOOKUP(C140, 'Sheet1 (2)'!$A$2:$K$341, 2,FALSE )</f>
        <v>Yes</v>
      </c>
      <c r="H140" s="104" t="b">
        <f>ISNUMBER(MATCH(C140, 'Sheet1 (2)'!$A$2:$A$350, 0))</f>
        <v>1</v>
      </c>
      <c r="I140" s="104" t="str">
        <f>VLOOKUP(C140,Print!$A$2:$C$1048576,3,0)</f>
        <v>Yes</v>
      </c>
      <c r="J140" s="104" t="str">
        <f>VLOOKUP($C140,Print!$A$2:$I$1048576,9,0)</f>
        <v>Ready</v>
      </c>
      <c r="K140" s="104" t="str">
        <f>VLOOKUP(C140,'Sheet1 (2)'!$A$2:$K$341, 9, 0)</f>
        <v>C00032</v>
      </c>
    </row>
    <row r="141" spans="1:11" customFormat="1" ht="15.75" hidden="1" x14ac:dyDescent="0.25">
      <c r="A141" s="113" t="s">
        <v>10</v>
      </c>
      <c r="B141" s="113" t="str">
        <f t="shared" si="2"/>
        <v>E0032 - Camden*Sanitation</v>
      </c>
      <c r="C141" s="113" t="s">
        <v>54</v>
      </c>
      <c r="D141" s="114" t="s">
        <v>487</v>
      </c>
      <c r="E141" s="115" t="s">
        <v>488</v>
      </c>
      <c r="F141" s="116">
        <v>8034322421</v>
      </c>
      <c r="G141" s="104" t="str">
        <f>VLOOKUP(C141, 'Sheet1 (2)'!$A$2:$K$341, 2,FALSE )</f>
        <v>Yes</v>
      </c>
      <c r="H141" s="104" t="b">
        <f>ISNUMBER(MATCH(C141, 'Sheet1 (2)'!$A$2:$A$350, 0))</f>
        <v>1</v>
      </c>
      <c r="I141" s="104" t="str">
        <f>VLOOKUP(C141,Print!$A$2:$C$1048576,3,0)</f>
        <v>Yes</v>
      </c>
      <c r="J141" s="104" t="str">
        <f>VLOOKUP($C141,Print!$A$2:$I$1048576,9,0)</f>
        <v>Ready</v>
      </c>
      <c r="K141" s="104" t="str">
        <f>VLOOKUP(C141,'Sheet1 (2)'!$A$2:$K$341, 9, 0)</f>
        <v>C00032</v>
      </c>
    </row>
    <row r="142" spans="1:11" customFormat="1" ht="15.75" hidden="1" x14ac:dyDescent="0.25">
      <c r="A142" s="113" t="s">
        <v>13</v>
      </c>
      <c r="B142" s="113" t="str">
        <f t="shared" si="2"/>
        <v>E0032 - Camden*Water &amp; Sewer</v>
      </c>
      <c r="C142" s="113" t="s">
        <v>54</v>
      </c>
      <c r="D142" s="114" t="s">
        <v>487</v>
      </c>
      <c r="E142" s="115" t="s">
        <v>488</v>
      </c>
      <c r="F142" s="116">
        <v>8034322421</v>
      </c>
      <c r="G142" s="104" t="str">
        <f>VLOOKUP(C142, 'Sheet1 (2)'!$A$2:$K$341, 2,FALSE )</f>
        <v>Yes</v>
      </c>
      <c r="H142" s="104" t="b">
        <f>ISNUMBER(MATCH(C142, 'Sheet1 (2)'!$A$2:$A$350, 0))</f>
        <v>1</v>
      </c>
      <c r="I142" s="104" t="str">
        <f>VLOOKUP(C142,Print!$A$2:$C$1048576,3,0)</f>
        <v>Yes</v>
      </c>
      <c r="J142" s="104" t="str">
        <f>VLOOKUP($C142,Print!$A$2:$I$1048576,9,0)</f>
        <v>Ready</v>
      </c>
      <c r="K142" s="104" t="str">
        <f>VLOOKUP(C142,'Sheet1 (2)'!$A$2:$K$341, 9, 0)</f>
        <v>C00032</v>
      </c>
    </row>
    <row r="143" spans="1:11" customFormat="1" ht="15.75" hidden="1" x14ac:dyDescent="0.25">
      <c r="A143" s="113" t="s">
        <v>7</v>
      </c>
      <c r="B143" s="113" t="str">
        <f t="shared" si="2"/>
        <v>E0033 - Pinehurst*Electric</v>
      </c>
      <c r="C143" s="113" t="s">
        <v>55</v>
      </c>
      <c r="D143" s="114" t="s">
        <v>378</v>
      </c>
      <c r="E143" s="117">
        <v>910083383273</v>
      </c>
      <c r="F143" s="116">
        <v>8665826345</v>
      </c>
      <c r="G143" s="104" t="str">
        <f>VLOOKUP(C143, 'Sheet1 (2)'!$A$2:$K$341, 2,FALSE )</f>
        <v>Yes</v>
      </c>
      <c r="H143" s="104" t="b">
        <f>ISNUMBER(MATCH(C143, 'Sheet1 (2)'!$A$2:$A$350, 0))</f>
        <v>1</v>
      </c>
      <c r="I143" s="104" t="str">
        <f>VLOOKUP(C143,Print!$A$2:$C$1048576,3,0)</f>
        <v>Yes</v>
      </c>
      <c r="J143" s="104" t="str">
        <f>VLOOKUP($C143,Print!$A$2:$I$1048576,9,0)</f>
        <v>Ready</v>
      </c>
      <c r="K143" s="104" t="str">
        <f>VLOOKUP(C143,'Sheet1 (2)'!$A$2:$K$341, 9, 0)</f>
        <v>C00033</v>
      </c>
    </row>
    <row r="144" spans="1:11" customFormat="1" ht="15.75" hidden="1" x14ac:dyDescent="0.25">
      <c r="A144" s="113" t="s">
        <v>8</v>
      </c>
      <c r="B144" s="113" t="str">
        <f t="shared" si="2"/>
        <v>E0033 - Pinehurst*Electric 2</v>
      </c>
      <c r="C144" s="113" t="s">
        <v>55</v>
      </c>
      <c r="D144" s="114" t="s">
        <v>378</v>
      </c>
      <c r="E144" s="117">
        <v>910083346963</v>
      </c>
      <c r="F144" s="116">
        <v>8665826345</v>
      </c>
      <c r="G144" s="104" t="str">
        <f>VLOOKUP(C144, 'Sheet1 (2)'!$A$2:$K$341, 2,FALSE )</f>
        <v>Yes</v>
      </c>
      <c r="H144" s="104" t="b">
        <f>ISNUMBER(MATCH(C144, 'Sheet1 (2)'!$A$2:$A$350, 0))</f>
        <v>1</v>
      </c>
      <c r="I144" s="104" t="str">
        <f>VLOOKUP(C144,Print!$A$2:$C$1048576,3,0)</f>
        <v>Yes</v>
      </c>
      <c r="J144" s="104" t="str">
        <f>VLOOKUP($C144,Print!$A$2:$I$1048576,9,0)</f>
        <v>Ready</v>
      </c>
      <c r="K144" s="104" t="str">
        <f>VLOOKUP(C144,'Sheet1 (2)'!$A$2:$K$341, 9, 0)</f>
        <v>C00033</v>
      </c>
    </row>
    <row r="145" spans="1:11" customFormat="1" ht="15.75" hidden="1" x14ac:dyDescent="0.25">
      <c r="A145" s="104" t="s">
        <v>9</v>
      </c>
      <c r="B145" s="113" t="str">
        <f t="shared" si="2"/>
        <v>E0033 - Pinehurst*Interface</v>
      </c>
      <c r="C145" s="113" t="s">
        <v>55</v>
      </c>
      <c r="D145" s="115" t="s">
        <v>9</v>
      </c>
      <c r="E145" s="117" t="str">
        <f>IFERROR(INDEX(Interface!A:A, MATCH($C145,Interface!H:H, 0)), "(Blank)")</f>
        <v>TWA55037</v>
      </c>
      <c r="F145" s="116" t="s">
        <v>363</v>
      </c>
      <c r="G145" s="104" t="str">
        <f>VLOOKUP(C145, 'Sheet1 (2)'!$A$2:$K$341, 2,FALSE )</f>
        <v>Yes</v>
      </c>
      <c r="H145" s="104" t="b">
        <f>ISNUMBER(MATCH(C145, 'Sheet1 (2)'!$A$2:$A$350, 0))</f>
        <v>1</v>
      </c>
      <c r="I145" s="104" t="str">
        <f>VLOOKUP(C145,Print!$A$2:$C$1048576,3,0)</f>
        <v>Yes</v>
      </c>
      <c r="J145" s="104" t="str">
        <f>VLOOKUP($C145,Print!$A$2:$I$1048576,9,0)</f>
        <v>Ready</v>
      </c>
      <c r="K145" s="104" t="str">
        <f>VLOOKUP(C145,'Sheet1 (2)'!$A$2:$K$341, 9, 0)</f>
        <v>C00033</v>
      </c>
    </row>
    <row r="146" spans="1:11" customFormat="1" ht="15.75" hidden="1" x14ac:dyDescent="0.25">
      <c r="A146" s="113" t="s">
        <v>10</v>
      </c>
      <c r="B146" s="113" t="str">
        <f t="shared" si="2"/>
        <v>E0033 - Pinehurst*Sanitation</v>
      </c>
      <c r="C146" s="113" t="s">
        <v>55</v>
      </c>
      <c r="D146" s="114" t="s">
        <v>480</v>
      </c>
      <c r="E146" s="117" t="s">
        <v>489</v>
      </c>
      <c r="F146" s="116">
        <v>8663195397</v>
      </c>
      <c r="G146" s="104" t="str">
        <f>VLOOKUP(C146, 'Sheet1 (2)'!$A$2:$K$341, 2,FALSE )</f>
        <v>Yes</v>
      </c>
      <c r="H146" s="104" t="b">
        <f>ISNUMBER(MATCH(C146, 'Sheet1 (2)'!$A$2:$A$350, 0))</f>
        <v>1</v>
      </c>
      <c r="I146" s="104" t="str">
        <f>VLOOKUP(C146,Print!$A$2:$C$1048576,3,0)</f>
        <v>Yes</v>
      </c>
      <c r="J146" s="104" t="str">
        <f>VLOOKUP($C146,Print!$A$2:$I$1048576,9,0)</f>
        <v>Ready</v>
      </c>
      <c r="K146" s="104" t="str">
        <f>VLOOKUP(C146,'Sheet1 (2)'!$A$2:$K$341, 9, 0)</f>
        <v>C00033</v>
      </c>
    </row>
    <row r="147" spans="1:11" customFormat="1" ht="15.75" hidden="1" x14ac:dyDescent="0.25">
      <c r="A147" s="113" t="s">
        <v>13</v>
      </c>
      <c r="B147" s="113" t="str">
        <f t="shared" si="2"/>
        <v>E0033 - Pinehurst*Water &amp; Sewer</v>
      </c>
      <c r="C147" s="113" t="s">
        <v>55</v>
      </c>
      <c r="D147" s="114" t="s">
        <v>490</v>
      </c>
      <c r="E147" s="117" t="s">
        <v>491</v>
      </c>
      <c r="F147" s="116">
        <v>9109447799</v>
      </c>
      <c r="G147" s="104" t="str">
        <f>VLOOKUP(C147, 'Sheet1 (2)'!$A$2:$K$341, 2,FALSE )</f>
        <v>Yes</v>
      </c>
      <c r="H147" s="104" t="b">
        <f>ISNUMBER(MATCH(C147, 'Sheet1 (2)'!$A$2:$A$350, 0))</f>
        <v>1</v>
      </c>
      <c r="I147" s="104" t="str">
        <f>VLOOKUP(C147,Print!$A$2:$C$1048576,3,0)</f>
        <v>Yes</v>
      </c>
      <c r="J147" s="104" t="str">
        <f>VLOOKUP($C147,Print!$A$2:$I$1048576,9,0)</f>
        <v>Ready</v>
      </c>
      <c r="K147" s="104" t="str">
        <f>VLOOKUP(C147,'Sheet1 (2)'!$A$2:$K$341, 9, 0)</f>
        <v>C00033</v>
      </c>
    </row>
    <row r="148" spans="1:11" customFormat="1" ht="15.75" hidden="1" x14ac:dyDescent="0.25">
      <c r="A148" s="113" t="s">
        <v>7</v>
      </c>
      <c r="B148" s="113" t="str">
        <f t="shared" si="2"/>
        <v>E0034 - Sandy Springs*Electric</v>
      </c>
      <c r="C148" s="113" t="s">
        <v>56</v>
      </c>
      <c r="D148" s="114" t="s">
        <v>492</v>
      </c>
      <c r="E148" s="117" t="s">
        <v>493</v>
      </c>
      <c r="F148" s="116">
        <v>7707945150</v>
      </c>
      <c r="G148" s="104" t="str">
        <f>VLOOKUP(C148, 'Sheet1 (2)'!$A$2:$K$341, 2,FALSE )</f>
        <v>Yes</v>
      </c>
      <c r="H148" s="104" t="b">
        <f>ISNUMBER(MATCH(C148, 'Sheet1 (2)'!$A$2:$A$350, 0))</f>
        <v>1</v>
      </c>
      <c r="I148" s="104" t="str">
        <f>VLOOKUP(C148,Print!$A$2:$C$1048576,3,0)</f>
        <v>Yes</v>
      </c>
      <c r="J148" s="104" t="str">
        <f>VLOOKUP($C148,Print!$A$2:$I$1048576,9,0)</f>
        <v>Ready</v>
      </c>
      <c r="K148" s="104" t="str">
        <f>VLOOKUP(C148,'Sheet1 (2)'!$A$2:$K$341, 9, 0)</f>
        <v>C00034</v>
      </c>
    </row>
    <row r="149" spans="1:11" customFormat="1" ht="15.75" hidden="1" x14ac:dyDescent="0.25">
      <c r="A149" s="104" t="s">
        <v>9</v>
      </c>
      <c r="B149" s="113" t="str">
        <f t="shared" si="2"/>
        <v>E0034 - Sandy Springs*Interface</v>
      </c>
      <c r="C149" s="113" t="s">
        <v>56</v>
      </c>
      <c r="D149" s="115" t="s">
        <v>9</v>
      </c>
      <c r="E149" s="117" t="str">
        <f>IFERROR(INDEX(Interface!A:A, MATCH($C149,Interface!H:H, 0)), "(Blank)")</f>
        <v>TWA55071</v>
      </c>
      <c r="F149" s="116" t="s">
        <v>363</v>
      </c>
      <c r="G149" s="104" t="str">
        <f>VLOOKUP(C149, 'Sheet1 (2)'!$A$2:$K$341, 2,FALSE )</f>
        <v>Yes</v>
      </c>
      <c r="H149" s="104" t="b">
        <f>ISNUMBER(MATCH(C149, 'Sheet1 (2)'!$A$2:$A$350, 0))</f>
        <v>1</v>
      </c>
      <c r="I149" s="104" t="str">
        <f>VLOOKUP(C149,Print!$A$2:$C$1048576,3,0)</f>
        <v>Yes</v>
      </c>
      <c r="J149" s="104" t="str">
        <f>VLOOKUP($C149,Print!$A$2:$I$1048576,9,0)</f>
        <v>Ready</v>
      </c>
      <c r="K149" s="104" t="str">
        <f>VLOOKUP(C149,'Sheet1 (2)'!$A$2:$K$341, 9, 0)</f>
        <v>C00034</v>
      </c>
    </row>
    <row r="150" spans="1:11" customFormat="1" ht="15.75" hidden="1" x14ac:dyDescent="0.25">
      <c r="A150" s="113" t="s">
        <v>10</v>
      </c>
      <c r="B150" s="113" t="str">
        <f t="shared" si="2"/>
        <v>E0034 - Sandy Springs*Sanitation</v>
      </c>
      <c r="C150" s="113" t="s">
        <v>56</v>
      </c>
      <c r="D150" s="114" t="s">
        <v>480</v>
      </c>
      <c r="E150" s="117" t="s">
        <v>494</v>
      </c>
      <c r="F150" s="116">
        <v>8663195397</v>
      </c>
      <c r="G150" s="104" t="str">
        <f>VLOOKUP(C150, 'Sheet1 (2)'!$A$2:$K$341, 2,FALSE )</f>
        <v>Yes</v>
      </c>
      <c r="H150" s="104" t="b">
        <f>ISNUMBER(MATCH(C150, 'Sheet1 (2)'!$A$2:$A$350, 0))</f>
        <v>1</v>
      </c>
      <c r="I150" s="104" t="str">
        <f>VLOOKUP(C150,Print!$A$2:$C$1048576,3,0)</f>
        <v>Yes</v>
      </c>
      <c r="J150" s="104" t="str">
        <f>VLOOKUP($C150,Print!$A$2:$I$1048576,9,0)</f>
        <v>Ready</v>
      </c>
      <c r="K150" s="104" t="str">
        <f>VLOOKUP(C150,'Sheet1 (2)'!$A$2:$K$341, 9, 0)</f>
        <v>C00034</v>
      </c>
    </row>
    <row r="151" spans="1:11" customFormat="1" ht="15.75" hidden="1" x14ac:dyDescent="0.25">
      <c r="A151" s="113" t="s">
        <v>13</v>
      </c>
      <c r="B151" s="113" t="str">
        <f t="shared" si="2"/>
        <v>E0034 - Sandy Springs*Water &amp; Sewer</v>
      </c>
      <c r="C151" s="113" t="s">
        <v>56</v>
      </c>
      <c r="D151" s="114" t="s">
        <v>492</v>
      </c>
      <c r="E151" s="117" t="s">
        <v>493</v>
      </c>
      <c r="F151" s="116">
        <v>7707945150</v>
      </c>
      <c r="G151" s="104" t="str">
        <f>VLOOKUP(C151, 'Sheet1 (2)'!$A$2:$K$341, 2,FALSE )</f>
        <v>Yes</v>
      </c>
      <c r="H151" s="104" t="b">
        <f>ISNUMBER(MATCH(C151, 'Sheet1 (2)'!$A$2:$A$350, 0))</f>
        <v>1</v>
      </c>
      <c r="I151" s="104" t="str">
        <f>VLOOKUP(C151,Print!$A$2:$C$1048576,3,0)</f>
        <v>Yes</v>
      </c>
      <c r="J151" s="104" t="str">
        <f>VLOOKUP($C151,Print!$A$2:$I$1048576,9,0)</f>
        <v>Ready</v>
      </c>
      <c r="K151" s="104" t="str">
        <f>VLOOKUP(C151,'Sheet1 (2)'!$A$2:$K$341, 9, 0)</f>
        <v>C00034</v>
      </c>
    </row>
    <row r="152" spans="1:11" customFormat="1" ht="15.75" hidden="1" x14ac:dyDescent="0.25">
      <c r="A152" s="113" t="s">
        <v>7</v>
      </c>
      <c r="B152" s="113" t="str">
        <f t="shared" si="2"/>
        <v>E0035 - Powder Springs*Electric</v>
      </c>
      <c r="C152" s="113" t="s">
        <v>57</v>
      </c>
      <c r="D152" s="114" t="s">
        <v>495</v>
      </c>
      <c r="E152" s="117">
        <v>526514001</v>
      </c>
      <c r="F152" s="116">
        <v>7704292100</v>
      </c>
      <c r="G152" s="104" t="str">
        <f>VLOOKUP(C152, 'Sheet1 (2)'!$A$2:$K$341, 2,FALSE )</f>
        <v>Yes</v>
      </c>
      <c r="H152" s="104" t="b">
        <f>ISNUMBER(MATCH(C152, 'Sheet1 (2)'!$A$2:$A$350, 0))</f>
        <v>1</v>
      </c>
      <c r="I152" s="104" t="str">
        <f>VLOOKUP(C152,Print!$A$2:$C$1048576,3,0)</f>
        <v>Yes</v>
      </c>
      <c r="J152" s="104" t="str">
        <f>VLOOKUP($C152,Print!$A$2:$I$1048576,9,0)</f>
        <v>Ready</v>
      </c>
      <c r="K152" s="104" t="str">
        <f>VLOOKUP(C152,'Sheet1 (2)'!$A$2:$K$341, 9, 0)</f>
        <v>C00035</v>
      </c>
    </row>
    <row r="153" spans="1:11" customFormat="1" ht="15.75" hidden="1" x14ac:dyDescent="0.25">
      <c r="A153" s="104" t="s">
        <v>9</v>
      </c>
      <c r="B153" s="113" t="str">
        <f t="shared" si="2"/>
        <v>E0035 - Powder Springs*Interface</v>
      </c>
      <c r="C153" s="113" t="s">
        <v>57</v>
      </c>
      <c r="D153" s="115" t="s">
        <v>9</v>
      </c>
      <c r="E153" s="117" t="str">
        <f>IFERROR(INDEX(Interface!A:A, MATCH($C153,Interface!H:H, 0)), "(Blank)")</f>
        <v>TWA55070</v>
      </c>
      <c r="F153" s="116" t="s">
        <v>363</v>
      </c>
      <c r="G153" s="104" t="str">
        <f>VLOOKUP(C153, 'Sheet1 (2)'!$A$2:$K$341, 2,FALSE )</f>
        <v>Yes</v>
      </c>
      <c r="H153" s="104" t="b">
        <f>ISNUMBER(MATCH(C153, 'Sheet1 (2)'!$A$2:$A$350, 0))</f>
        <v>1</v>
      </c>
      <c r="I153" s="104" t="str">
        <f>VLOOKUP(C153,Print!$A$2:$C$1048576,3,0)</f>
        <v>Yes</v>
      </c>
      <c r="J153" s="104" t="str">
        <f>VLOOKUP($C153,Print!$A$2:$I$1048576,9,0)</f>
        <v>Ready</v>
      </c>
      <c r="K153" s="104" t="str">
        <f>VLOOKUP(C153,'Sheet1 (2)'!$A$2:$K$341, 9, 0)</f>
        <v>C00035</v>
      </c>
    </row>
    <row r="154" spans="1:11" customFormat="1" ht="15.75" hidden="1" x14ac:dyDescent="0.25">
      <c r="A154" s="113" t="s">
        <v>10</v>
      </c>
      <c r="B154" s="113" t="str">
        <f t="shared" si="2"/>
        <v>E0035 - Powder Springs*Sanitation</v>
      </c>
      <c r="C154" s="113" t="s">
        <v>57</v>
      </c>
      <c r="D154" s="114" t="s">
        <v>404</v>
      </c>
      <c r="E154" s="117" t="s">
        <v>496</v>
      </c>
      <c r="F154" s="116">
        <v>4046939200</v>
      </c>
      <c r="G154" s="104" t="str">
        <f>VLOOKUP(C154, 'Sheet1 (2)'!$A$2:$K$341, 2,FALSE )</f>
        <v>Yes</v>
      </c>
      <c r="H154" s="104" t="b">
        <f>ISNUMBER(MATCH(C154, 'Sheet1 (2)'!$A$2:$A$350, 0))</f>
        <v>1</v>
      </c>
      <c r="I154" s="104" t="str">
        <f>VLOOKUP(C154,Print!$A$2:$C$1048576,3,0)</f>
        <v>Yes</v>
      </c>
      <c r="J154" s="104" t="str">
        <f>VLOOKUP($C154,Print!$A$2:$I$1048576,9,0)</f>
        <v>Ready</v>
      </c>
      <c r="K154" s="104" t="str">
        <f>VLOOKUP(C154,'Sheet1 (2)'!$A$2:$K$341, 9, 0)</f>
        <v>C00035</v>
      </c>
    </row>
    <row r="155" spans="1:11" customFormat="1" ht="15.75" hidden="1" x14ac:dyDescent="0.25">
      <c r="A155" s="113" t="s">
        <v>11</v>
      </c>
      <c r="B155" s="113" t="str">
        <f t="shared" si="2"/>
        <v>E0035 - Powder Springs*Sanitation 2</v>
      </c>
      <c r="C155" s="113" t="s">
        <v>57</v>
      </c>
      <c r="D155" s="114" t="s">
        <v>480</v>
      </c>
      <c r="E155" s="117" t="s">
        <v>497</v>
      </c>
      <c r="F155" s="116">
        <v>8663195397</v>
      </c>
      <c r="G155" s="104" t="str">
        <f>VLOOKUP(C155, 'Sheet1 (2)'!$A$2:$K$341, 2,FALSE )</f>
        <v>Yes</v>
      </c>
      <c r="H155" s="104" t="b">
        <f>ISNUMBER(MATCH(C155, 'Sheet1 (2)'!$A$2:$A$350, 0))</f>
        <v>1</v>
      </c>
      <c r="I155" s="104" t="str">
        <f>VLOOKUP(C155,Print!$A$2:$C$1048576,3,0)</f>
        <v>Yes</v>
      </c>
      <c r="J155" s="104" t="str">
        <f>VLOOKUP($C155,Print!$A$2:$I$1048576,9,0)</f>
        <v>Ready</v>
      </c>
      <c r="K155" s="104" t="str">
        <f>VLOOKUP(C155,'Sheet1 (2)'!$A$2:$K$341, 9, 0)</f>
        <v>C00035</v>
      </c>
    </row>
    <row r="156" spans="1:11" customFormat="1" ht="15.75" hidden="1" x14ac:dyDescent="0.25">
      <c r="A156" s="113" t="s">
        <v>13</v>
      </c>
      <c r="B156" s="113" t="str">
        <f t="shared" si="2"/>
        <v>E0035 - Powder Springs*Water &amp; Sewer</v>
      </c>
      <c r="C156" s="113" t="s">
        <v>57</v>
      </c>
      <c r="D156" s="114" t="s">
        <v>498</v>
      </c>
      <c r="E156" s="117" t="s">
        <v>499</v>
      </c>
      <c r="F156" s="116">
        <v>7704196200</v>
      </c>
      <c r="G156" s="104" t="str">
        <f>VLOOKUP(C156, 'Sheet1 (2)'!$A$2:$K$341, 2,FALSE )</f>
        <v>Yes</v>
      </c>
      <c r="H156" s="104" t="b">
        <f>ISNUMBER(MATCH(C156, 'Sheet1 (2)'!$A$2:$A$350, 0))</f>
        <v>1</v>
      </c>
      <c r="I156" s="104" t="str">
        <f>VLOOKUP(C156,Print!$A$2:$C$1048576,3,0)</f>
        <v>Yes</v>
      </c>
      <c r="J156" s="104" t="str">
        <f>VLOOKUP($C156,Print!$A$2:$I$1048576,9,0)</f>
        <v>Ready</v>
      </c>
      <c r="K156" s="104" t="str">
        <f>VLOOKUP(C156,'Sheet1 (2)'!$A$2:$K$341, 9, 0)</f>
        <v>C00035</v>
      </c>
    </row>
    <row r="157" spans="1:11" customFormat="1" ht="15.75" hidden="1" x14ac:dyDescent="0.25">
      <c r="A157" s="113" t="s">
        <v>7</v>
      </c>
      <c r="B157" s="113" t="str">
        <f t="shared" si="2"/>
        <v>E0036 - Miller Road*Electric</v>
      </c>
      <c r="C157" s="113" t="s">
        <v>58</v>
      </c>
      <c r="D157" s="114" t="s">
        <v>360</v>
      </c>
      <c r="E157" s="117" t="s">
        <v>500</v>
      </c>
      <c r="F157" s="116">
        <v>8886555888</v>
      </c>
      <c r="G157" s="104" t="str">
        <f>VLOOKUP(C157, 'Sheet1 (2)'!$A$2:$K$341, 2,FALSE )</f>
        <v>Yes</v>
      </c>
      <c r="H157" s="104" t="b">
        <f>ISNUMBER(MATCH(C157, 'Sheet1 (2)'!$A$2:$A$350, 0))</f>
        <v>1</v>
      </c>
      <c r="I157" s="104" t="str">
        <f>VLOOKUP(C157,Print!$A$2:$C$1048576,3,0)</f>
        <v>Yes</v>
      </c>
      <c r="J157" s="104" t="str">
        <f>VLOOKUP($C157,Print!$A$2:$I$1048576,9,0)</f>
        <v>Ready</v>
      </c>
      <c r="K157" s="104" t="str">
        <f>VLOOKUP(C157,'Sheet1 (2)'!$A$2:$K$341, 9, 0)</f>
        <v>C00036</v>
      </c>
    </row>
    <row r="158" spans="1:11" customFormat="1" ht="15.75" hidden="1" x14ac:dyDescent="0.25">
      <c r="A158" s="113" t="s">
        <v>8</v>
      </c>
      <c r="B158" s="113" t="str">
        <f t="shared" si="2"/>
        <v>E0036 - Miller Road*Electric 2</v>
      </c>
      <c r="C158" s="113" t="s">
        <v>58</v>
      </c>
      <c r="D158" s="114" t="s">
        <v>360</v>
      </c>
      <c r="E158" s="117" t="s">
        <v>501</v>
      </c>
      <c r="F158" s="116">
        <v>8886555888</v>
      </c>
      <c r="G158" s="104" t="str">
        <f>VLOOKUP(C158, 'Sheet1 (2)'!$A$2:$K$341, 2,FALSE )</f>
        <v>Yes</v>
      </c>
      <c r="H158" s="104" t="b">
        <f>ISNUMBER(MATCH(C158, 'Sheet1 (2)'!$A$2:$A$350, 0))</f>
        <v>1</v>
      </c>
      <c r="I158" s="104" t="str">
        <f>VLOOKUP(C158,Print!$A$2:$C$1048576,3,0)</f>
        <v>Yes</v>
      </c>
      <c r="J158" s="104" t="str">
        <f>VLOOKUP($C158,Print!$A$2:$I$1048576,9,0)</f>
        <v>Ready</v>
      </c>
      <c r="K158" s="104" t="str">
        <f>VLOOKUP(C158,'Sheet1 (2)'!$A$2:$K$341, 9, 0)</f>
        <v>C00036</v>
      </c>
    </row>
    <row r="159" spans="1:11" customFormat="1" ht="15.75" hidden="1" x14ac:dyDescent="0.25">
      <c r="A159" s="104" t="s">
        <v>9</v>
      </c>
      <c r="B159" s="113" t="str">
        <f t="shared" si="2"/>
        <v>E0036 - Miller Road*Interface</v>
      </c>
      <c r="C159" s="113" t="s">
        <v>58</v>
      </c>
      <c r="D159" s="115" t="s">
        <v>9</v>
      </c>
      <c r="E159" s="117" t="str">
        <f>IFERROR(INDEX(Interface!A:A, MATCH($C159,Interface!H:H, 0)), "(Blank)")</f>
        <v>TWA55018</v>
      </c>
      <c r="F159" s="116" t="s">
        <v>363</v>
      </c>
      <c r="G159" s="104" t="str">
        <f>VLOOKUP(C159, 'Sheet1 (2)'!$A$2:$K$341, 2,FALSE )</f>
        <v>Yes</v>
      </c>
      <c r="H159" s="104" t="b">
        <f>ISNUMBER(MATCH(C159, 'Sheet1 (2)'!$A$2:$A$350, 0))</f>
        <v>1</v>
      </c>
      <c r="I159" s="104" t="str">
        <f>VLOOKUP(C159,Print!$A$2:$C$1048576,3,0)</f>
        <v>Yes</v>
      </c>
      <c r="J159" s="104" t="str">
        <f>VLOOKUP($C159,Print!$A$2:$I$1048576,9,0)</f>
        <v>Ready</v>
      </c>
      <c r="K159" s="104" t="str">
        <f>VLOOKUP(C159,'Sheet1 (2)'!$A$2:$K$341, 9, 0)</f>
        <v>C00036</v>
      </c>
    </row>
    <row r="160" spans="1:11" customFormat="1" ht="15.75" hidden="1" x14ac:dyDescent="0.25">
      <c r="A160" s="113" t="s">
        <v>10</v>
      </c>
      <c r="B160" s="113" t="str">
        <f t="shared" si="2"/>
        <v>E0036 - Miller Road*Sanitation</v>
      </c>
      <c r="C160" s="113" t="s">
        <v>58</v>
      </c>
      <c r="D160" s="114" t="s">
        <v>410</v>
      </c>
      <c r="E160" s="117" t="s">
        <v>502</v>
      </c>
      <c r="F160" s="116">
        <v>7063228923</v>
      </c>
      <c r="G160" s="104" t="str">
        <f>VLOOKUP(C160, 'Sheet1 (2)'!$A$2:$K$341, 2,FALSE )</f>
        <v>Yes</v>
      </c>
      <c r="H160" s="104" t="b">
        <f>ISNUMBER(MATCH(C160, 'Sheet1 (2)'!$A$2:$A$350, 0))</f>
        <v>1</v>
      </c>
      <c r="I160" s="104" t="str">
        <f>VLOOKUP(C160,Print!$A$2:$C$1048576,3,0)</f>
        <v>Yes</v>
      </c>
      <c r="J160" s="104" t="str">
        <f>VLOOKUP($C160,Print!$A$2:$I$1048576,9,0)</f>
        <v>Ready</v>
      </c>
      <c r="K160" s="104" t="str">
        <f>VLOOKUP(C160,'Sheet1 (2)'!$A$2:$K$341, 9, 0)</f>
        <v>C00036</v>
      </c>
    </row>
    <row r="161" spans="1:11" customFormat="1" ht="15.75" hidden="1" x14ac:dyDescent="0.25">
      <c r="A161" s="113" t="s">
        <v>13</v>
      </c>
      <c r="B161" s="113" t="str">
        <f t="shared" si="2"/>
        <v>E0036 - Miller Road*Water &amp; Sewer</v>
      </c>
      <c r="C161" s="113" t="s">
        <v>58</v>
      </c>
      <c r="D161" s="114" t="s">
        <v>485</v>
      </c>
      <c r="E161" s="118" t="s">
        <v>503</v>
      </c>
      <c r="F161" s="116">
        <v>7066493400</v>
      </c>
      <c r="G161" s="104" t="str">
        <f>VLOOKUP(C161, 'Sheet1 (2)'!$A$2:$K$341, 2,FALSE )</f>
        <v>Yes</v>
      </c>
      <c r="H161" s="104" t="b">
        <f>ISNUMBER(MATCH(C161, 'Sheet1 (2)'!$A$2:$A$350, 0))</f>
        <v>1</v>
      </c>
      <c r="I161" s="104" t="str">
        <f>VLOOKUP(C161,Print!$A$2:$C$1048576,3,0)</f>
        <v>Yes</v>
      </c>
      <c r="J161" s="104" t="str">
        <f>VLOOKUP($C161,Print!$A$2:$I$1048576,9,0)</f>
        <v>Ready</v>
      </c>
      <c r="K161" s="104" t="str">
        <f>VLOOKUP(C161,'Sheet1 (2)'!$A$2:$K$341, 9, 0)</f>
        <v>C00036</v>
      </c>
    </row>
    <row r="162" spans="1:11" customFormat="1" ht="15.75" hidden="1" x14ac:dyDescent="0.25">
      <c r="A162" s="113" t="s">
        <v>7</v>
      </c>
      <c r="B162" s="113" t="str">
        <f t="shared" si="2"/>
        <v>E0037 - Lutz*Electric</v>
      </c>
      <c r="C162" s="113" t="s">
        <v>59</v>
      </c>
      <c r="D162" s="114" t="s">
        <v>504</v>
      </c>
      <c r="E162" s="117">
        <v>221007693841</v>
      </c>
      <c r="F162" s="116">
        <v>8666896469</v>
      </c>
      <c r="G162" s="104" t="str">
        <f>VLOOKUP(C162, 'Sheet1 (2)'!$A$2:$K$341, 2,FALSE )</f>
        <v>Yes</v>
      </c>
      <c r="H162" s="104" t="b">
        <f>ISNUMBER(MATCH(C162, 'Sheet1 (2)'!$A$2:$A$350, 0))</f>
        <v>1</v>
      </c>
      <c r="I162" s="104" t="str">
        <f>VLOOKUP(C162,Print!$A$2:$C$1048576,3,0)</f>
        <v>Yes</v>
      </c>
      <c r="J162" s="104" t="str">
        <f>VLOOKUP($C162,Print!$A$2:$I$1048576,9,0)</f>
        <v>Ready</v>
      </c>
      <c r="K162" s="104" t="str">
        <f>VLOOKUP(C162,'Sheet1 (2)'!$A$2:$K$341, 9, 0)</f>
        <v>C00037</v>
      </c>
    </row>
    <row r="163" spans="1:11" customFormat="1" ht="15.75" hidden="1" x14ac:dyDescent="0.25">
      <c r="A163" s="113" t="s">
        <v>8</v>
      </c>
      <c r="B163" s="113" t="str">
        <f t="shared" si="2"/>
        <v>E0037 - Lutz*Electric 2</v>
      </c>
      <c r="C163" s="113" t="s">
        <v>59</v>
      </c>
      <c r="D163" s="114" t="s">
        <v>504</v>
      </c>
      <c r="E163" s="117">
        <v>221007830856</v>
      </c>
      <c r="F163" s="116">
        <v>8666896469</v>
      </c>
      <c r="G163" s="104" t="str">
        <f>VLOOKUP(C163, 'Sheet1 (2)'!$A$2:$K$341, 2,FALSE )</f>
        <v>Yes</v>
      </c>
      <c r="H163" s="104" t="b">
        <f>ISNUMBER(MATCH(C163, 'Sheet1 (2)'!$A$2:$A$350, 0))</f>
        <v>1</v>
      </c>
      <c r="I163" s="104" t="str">
        <f>VLOOKUP(C163,Print!$A$2:$C$1048576,3,0)</f>
        <v>Yes</v>
      </c>
      <c r="J163" s="104" t="str">
        <f>VLOOKUP($C163,Print!$A$2:$I$1048576,9,0)</f>
        <v>Ready</v>
      </c>
      <c r="K163" s="104" t="str">
        <f>VLOOKUP(C163,'Sheet1 (2)'!$A$2:$K$341, 9, 0)</f>
        <v>C00037</v>
      </c>
    </row>
    <row r="164" spans="1:11" customFormat="1" ht="15.75" hidden="1" x14ac:dyDescent="0.25">
      <c r="A164" s="104" t="s">
        <v>9</v>
      </c>
      <c r="B164" s="113" t="str">
        <f t="shared" si="2"/>
        <v>E0037 - Lutz*Interface</v>
      </c>
      <c r="C164" s="113" t="s">
        <v>59</v>
      </c>
      <c r="D164" s="115" t="s">
        <v>9</v>
      </c>
      <c r="E164" s="117" t="str">
        <f>IFERROR(INDEX(Interface!A:A, MATCH($C164,Interface!H:H, 0)), "(Blank)")</f>
        <v>TWA55023</v>
      </c>
      <c r="F164" s="116" t="s">
        <v>363</v>
      </c>
      <c r="G164" s="104" t="str">
        <f>VLOOKUP(C164, 'Sheet1 (2)'!$A$2:$K$341, 2,FALSE )</f>
        <v>Yes</v>
      </c>
      <c r="H164" s="104" t="b">
        <f>ISNUMBER(MATCH(C164, 'Sheet1 (2)'!$A$2:$A$350, 0))</f>
        <v>1</v>
      </c>
      <c r="I164" s="104" t="str">
        <f>VLOOKUP(C164,Print!$A$2:$C$1048576,3,0)</f>
        <v>Yes</v>
      </c>
      <c r="J164" s="104" t="str">
        <f>VLOOKUP($C164,Print!$A$2:$I$1048576,9,0)</f>
        <v>Ready</v>
      </c>
      <c r="K164" s="104" t="str">
        <f>VLOOKUP(C164,'Sheet1 (2)'!$A$2:$K$341, 9, 0)</f>
        <v>C00037</v>
      </c>
    </row>
    <row r="165" spans="1:11" customFormat="1" ht="14.25" hidden="1" customHeight="1" x14ac:dyDescent="0.25">
      <c r="A165" s="113" t="s">
        <v>10</v>
      </c>
      <c r="B165" s="113" t="str">
        <f t="shared" si="2"/>
        <v>E0037 - Lutz*Sanitation</v>
      </c>
      <c r="C165" s="113" t="s">
        <v>59</v>
      </c>
      <c r="D165" s="114" t="s">
        <v>480</v>
      </c>
      <c r="E165" s="117" t="s">
        <v>505</v>
      </c>
      <c r="F165" s="116">
        <v>8136213055</v>
      </c>
      <c r="G165" s="104" t="str">
        <f>VLOOKUP(C165, 'Sheet1 (2)'!$A$2:$K$341, 2,FALSE )</f>
        <v>Yes</v>
      </c>
      <c r="H165" s="104" t="b">
        <f>ISNUMBER(MATCH(C165, 'Sheet1 (2)'!$A$2:$A$350, 0))</f>
        <v>1</v>
      </c>
      <c r="I165" s="104" t="str">
        <f>VLOOKUP(C165,Print!$A$2:$C$1048576,3,0)</f>
        <v>Yes</v>
      </c>
      <c r="J165" s="104" t="str">
        <f>VLOOKUP($C165,Print!$A$2:$I$1048576,9,0)</f>
        <v>Ready</v>
      </c>
      <c r="K165" s="104" t="str">
        <f>VLOOKUP(C165,'Sheet1 (2)'!$A$2:$K$341, 9, 0)</f>
        <v>C00037</v>
      </c>
    </row>
    <row r="166" spans="1:11" customFormat="1" ht="15.75" hidden="1" x14ac:dyDescent="0.25">
      <c r="A166" s="113" t="s">
        <v>13</v>
      </c>
      <c r="B166" s="113" t="str">
        <f t="shared" si="2"/>
        <v>E0037 - Lutz*Water &amp; Sewer</v>
      </c>
      <c r="C166" s="113" t="s">
        <v>59</v>
      </c>
      <c r="D166" s="114" t="s">
        <v>506</v>
      </c>
      <c r="E166" s="118" t="s">
        <v>507</v>
      </c>
      <c r="F166" s="116">
        <v>8133071000</v>
      </c>
      <c r="G166" s="104" t="str">
        <f>VLOOKUP(C166, 'Sheet1 (2)'!$A$2:$K$341, 2,FALSE )</f>
        <v>Yes</v>
      </c>
      <c r="H166" s="104" t="b">
        <f>ISNUMBER(MATCH(C166, 'Sheet1 (2)'!$A$2:$A$350, 0))</f>
        <v>1</v>
      </c>
      <c r="I166" s="104" t="str">
        <f>VLOOKUP(C166,Print!$A$2:$C$1048576,3,0)</f>
        <v>Yes</v>
      </c>
      <c r="J166" s="104" t="str">
        <f>VLOOKUP($C166,Print!$A$2:$I$1048576,9,0)</f>
        <v>Ready</v>
      </c>
      <c r="K166" s="104" t="str">
        <f>VLOOKUP(C166,'Sheet1 (2)'!$A$2:$K$341, 9, 0)</f>
        <v>C00037</v>
      </c>
    </row>
    <row r="167" spans="1:11" customFormat="1" ht="15.75" hidden="1" x14ac:dyDescent="0.25">
      <c r="A167" s="113" t="s">
        <v>7</v>
      </c>
      <c r="B167" s="113" t="str">
        <f t="shared" si="2"/>
        <v>E0038 - Kennesaw*Electric</v>
      </c>
      <c r="C167" s="113" t="s">
        <v>60</v>
      </c>
      <c r="D167" s="114" t="s">
        <v>495</v>
      </c>
      <c r="E167" s="117">
        <v>531412001</v>
      </c>
      <c r="F167" s="116">
        <v>7704292100</v>
      </c>
      <c r="G167" s="104" t="str">
        <f>VLOOKUP(C167, 'Sheet1 (2)'!$A$2:$K$341, 2,FALSE )</f>
        <v>Yes</v>
      </c>
      <c r="H167" s="104" t="b">
        <f>ISNUMBER(MATCH(C167, 'Sheet1 (2)'!$A$2:$A$350, 0))</f>
        <v>1</v>
      </c>
      <c r="I167" s="104" t="str">
        <f>VLOOKUP(C167,Print!$A$2:$C$1048576,3,0)</f>
        <v>Yes</v>
      </c>
      <c r="J167" s="104" t="str">
        <f>VLOOKUP($C167,Print!$A$2:$I$1048576,9,0)</f>
        <v>Ready</v>
      </c>
      <c r="K167" s="104" t="str">
        <f>VLOOKUP(C167,'Sheet1 (2)'!$A$2:$K$341, 9, 0)</f>
        <v>C00038</v>
      </c>
    </row>
    <row r="168" spans="1:11" customFormat="1" ht="15.75" hidden="1" x14ac:dyDescent="0.25">
      <c r="A168" s="104" t="s">
        <v>9</v>
      </c>
      <c r="B168" s="113" t="str">
        <f t="shared" si="2"/>
        <v>E0038 - Kennesaw*Interface</v>
      </c>
      <c r="C168" s="113" t="s">
        <v>60</v>
      </c>
      <c r="D168" s="115" t="s">
        <v>9</v>
      </c>
      <c r="E168" s="117" t="str">
        <f>IFERROR(INDEX(Interface!A:A, MATCH($C168,Interface!H:H, 0)), "(Blank)")</f>
        <v>TWA55043</v>
      </c>
      <c r="F168" s="116" t="s">
        <v>363</v>
      </c>
      <c r="G168" s="104" t="str">
        <f>VLOOKUP(C168, 'Sheet1 (2)'!$A$2:$K$341, 2,FALSE )</f>
        <v>Yes</v>
      </c>
      <c r="H168" s="104" t="b">
        <f>ISNUMBER(MATCH(C168, 'Sheet1 (2)'!$A$2:$A$350, 0))</f>
        <v>1</v>
      </c>
      <c r="I168" s="104" t="str">
        <f>VLOOKUP(C168,Print!$A$2:$C$1048576,3,0)</f>
        <v>Yes</v>
      </c>
      <c r="J168" s="104" t="str">
        <f>VLOOKUP($C168,Print!$A$2:$I$1048576,9,0)</f>
        <v>Ready</v>
      </c>
      <c r="K168" s="104" t="str">
        <f>VLOOKUP(C168,'Sheet1 (2)'!$A$2:$K$341, 9, 0)</f>
        <v>C00038</v>
      </c>
    </row>
    <row r="169" spans="1:11" customFormat="1" ht="15.75" hidden="1" x14ac:dyDescent="0.25">
      <c r="A169" s="113" t="s">
        <v>10</v>
      </c>
      <c r="B169" s="113" t="str">
        <f t="shared" si="2"/>
        <v>E0038 - Kennesaw*Sanitation</v>
      </c>
      <c r="C169" s="113" t="s">
        <v>60</v>
      </c>
      <c r="D169" s="114" t="s">
        <v>480</v>
      </c>
      <c r="E169" s="117" t="s">
        <v>508</v>
      </c>
      <c r="F169" s="116">
        <v>8663195397</v>
      </c>
      <c r="G169" s="104" t="str">
        <f>VLOOKUP(C169, 'Sheet1 (2)'!$A$2:$K$341, 2,FALSE )</f>
        <v>Yes</v>
      </c>
      <c r="H169" s="104" t="b">
        <f>ISNUMBER(MATCH(C169, 'Sheet1 (2)'!$A$2:$A$350, 0))</f>
        <v>1</v>
      </c>
      <c r="I169" s="104" t="str">
        <f>VLOOKUP(C169,Print!$A$2:$C$1048576,3,0)</f>
        <v>Yes</v>
      </c>
      <c r="J169" s="104" t="str">
        <f>VLOOKUP($C169,Print!$A$2:$I$1048576,9,0)</f>
        <v>Ready</v>
      </c>
      <c r="K169" s="104" t="str">
        <f>VLOOKUP(C169,'Sheet1 (2)'!$A$2:$K$341, 9, 0)</f>
        <v>C00038</v>
      </c>
    </row>
    <row r="170" spans="1:11" customFormat="1" ht="15.75" hidden="1" x14ac:dyDescent="0.25">
      <c r="A170" s="113" t="s">
        <v>13</v>
      </c>
      <c r="B170" s="113" t="str">
        <f t="shared" si="2"/>
        <v>E0038 - Kennesaw*Water &amp; Sewer</v>
      </c>
      <c r="C170" s="113" t="s">
        <v>60</v>
      </c>
      <c r="D170" s="114" t="s">
        <v>509</v>
      </c>
      <c r="E170" s="117" t="s">
        <v>510</v>
      </c>
      <c r="F170" s="116">
        <v>6784602820</v>
      </c>
      <c r="G170" s="104" t="str">
        <f>VLOOKUP(C170, 'Sheet1 (2)'!$A$2:$K$341, 2,FALSE )</f>
        <v>Yes</v>
      </c>
      <c r="H170" s="104" t="b">
        <f>ISNUMBER(MATCH(C170, 'Sheet1 (2)'!$A$2:$A$350, 0))</f>
        <v>1</v>
      </c>
      <c r="I170" s="104" t="str">
        <f>VLOOKUP(C170,Print!$A$2:$C$1048576,3,0)</f>
        <v>Yes</v>
      </c>
      <c r="J170" s="104" t="str">
        <f>VLOOKUP($C170,Print!$A$2:$I$1048576,9,0)</f>
        <v>Ready</v>
      </c>
      <c r="K170" s="104" t="str">
        <f>VLOOKUP(C170,'Sheet1 (2)'!$A$2:$K$341, 9, 0)</f>
        <v>C00038</v>
      </c>
    </row>
    <row r="171" spans="1:11" customFormat="1" ht="15.75" hidden="1" x14ac:dyDescent="0.25">
      <c r="A171" s="113" t="s">
        <v>14</v>
      </c>
      <c r="B171" s="113" t="str">
        <f t="shared" si="2"/>
        <v>E0038 - Kennesaw*Water &amp; Sewer 2</v>
      </c>
      <c r="C171" s="113" t="s">
        <v>60</v>
      </c>
      <c r="D171" s="114" t="s">
        <v>498</v>
      </c>
      <c r="E171" s="117" t="s">
        <v>511</v>
      </c>
      <c r="F171" s="116">
        <v>7704196200</v>
      </c>
      <c r="G171" s="104" t="str">
        <f>VLOOKUP(C171, 'Sheet1 (2)'!$A$2:$K$341, 2,FALSE )</f>
        <v>Yes</v>
      </c>
      <c r="H171" s="104" t="b">
        <f>ISNUMBER(MATCH(C171, 'Sheet1 (2)'!$A$2:$A$350, 0))</f>
        <v>1</v>
      </c>
      <c r="I171" s="104" t="str">
        <f>VLOOKUP(C171,Print!$A$2:$C$1048576,3,0)</f>
        <v>Yes</v>
      </c>
      <c r="J171" s="104" t="str">
        <f>VLOOKUP($C171,Print!$A$2:$I$1048576,9,0)</f>
        <v>Ready</v>
      </c>
      <c r="K171" s="104" t="str">
        <f>VLOOKUP(C171,'Sheet1 (2)'!$A$2:$K$341, 9, 0)</f>
        <v>C00038</v>
      </c>
    </row>
    <row r="172" spans="1:11" customFormat="1" ht="15.75" hidden="1" x14ac:dyDescent="0.25">
      <c r="A172" s="113" t="s">
        <v>7</v>
      </c>
      <c r="B172" s="113" t="str">
        <f t="shared" si="2"/>
        <v>E0039 - Lenoir*Electric</v>
      </c>
      <c r="C172" s="113" t="s">
        <v>61</v>
      </c>
      <c r="D172" s="114" t="s">
        <v>378</v>
      </c>
      <c r="E172" s="117">
        <v>910033992946</v>
      </c>
      <c r="F172" s="116">
        <v>8006535307</v>
      </c>
      <c r="G172" s="104" t="str">
        <f>VLOOKUP(C172, 'Sheet1 (2)'!$A$2:$K$341, 2,FALSE )</f>
        <v>Yes</v>
      </c>
      <c r="H172" s="104" t="b">
        <f>ISNUMBER(MATCH(C172, 'Sheet1 (2)'!$A$2:$A$350, 0))</f>
        <v>1</v>
      </c>
      <c r="I172" s="104" t="str">
        <f>VLOOKUP(C172,Print!$A$2:$C$1048576,3,0)</f>
        <v>Yes</v>
      </c>
      <c r="J172" s="104" t="str">
        <f>VLOOKUP($C172,Print!$A$2:$I$1048576,9,0)</f>
        <v>Ready</v>
      </c>
      <c r="K172" s="104" t="str">
        <f>VLOOKUP(C172,'Sheet1 (2)'!$A$2:$K$341, 9, 0)</f>
        <v>C00039</v>
      </c>
    </row>
    <row r="173" spans="1:11" customFormat="1" ht="15.75" hidden="1" x14ac:dyDescent="0.25">
      <c r="A173" s="113" t="s">
        <v>8</v>
      </c>
      <c r="B173" s="113" t="str">
        <f t="shared" si="2"/>
        <v>E0039 - Lenoir*Electric 2</v>
      </c>
      <c r="C173" s="113" t="s">
        <v>61</v>
      </c>
      <c r="D173" s="114" t="s">
        <v>378</v>
      </c>
      <c r="E173" s="117">
        <v>910033993096</v>
      </c>
      <c r="F173" s="116">
        <v>8006535307</v>
      </c>
      <c r="G173" s="104" t="str">
        <f>VLOOKUP(C173, 'Sheet1 (2)'!$A$2:$K$341, 2,FALSE )</f>
        <v>Yes</v>
      </c>
      <c r="H173" s="104" t="b">
        <f>ISNUMBER(MATCH(C173, 'Sheet1 (2)'!$A$2:$A$350, 0))</f>
        <v>1</v>
      </c>
      <c r="I173" s="104" t="str">
        <f>VLOOKUP(C173,Print!$A$2:$C$1048576,3,0)</f>
        <v>Yes</v>
      </c>
      <c r="J173" s="104" t="str">
        <f>VLOOKUP($C173,Print!$A$2:$I$1048576,9,0)</f>
        <v>Ready</v>
      </c>
      <c r="K173" s="104" t="str">
        <f>VLOOKUP(C173,'Sheet1 (2)'!$A$2:$K$341, 9, 0)</f>
        <v>C00039</v>
      </c>
    </row>
    <row r="174" spans="1:11" customFormat="1" ht="15.75" hidden="1" x14ac:dyDescent="0.25">
      <c r="A174" s="104" t="s">
        <v>9</v>
      </c>
      <c r="B174" s="113" t="str">
        <f t="shared" si="2"/>
        <v>E0039 - Lenoir*Interface</v>
      </c>
      <c r="C174" s="113" t="s">
        <v>61</v>
      </c>
      <c r="D174" s="115" t="s">
        <v>9</v>
      </c>
      <c r="E174" s="117" t="str">
        <f>IFERROR(INDEX(Interface!A:A, MATCH($C174,Interface!H:H, 0)), "(Blank)")</f>
        <v>TWA58001</v>
      </c>
      <c r="F174" s="116" t="s">
        <v>363</v>
      </c>
      <c r="G174" s="104" t="str">
        <f>VLOOKUP(C174, 'Sheet1 (2)'!$A$2:$K$341, 2,FALSE )</f>
        <v>Yes</v>
      </c>
      <c r="H174" s="104" t="b">
        <f>ISNUMBER(MATCH(C174, 'Sheet1 (2)'!$A$2:$A$350, 0))</f>
        <v>1</v>
      </c>
      <c r="I174" s="104" t="str">
        <f>VLOOKUP(C174,Print!$A$2:$C$1048576,3,0)</f>
        <v>Yes</v>
      </c>
      <c r="J174" s="104" t="str">
        <f>VLOOKUP($C174,Print!$A$2:$I$1048576,9,0)</f>
        <v>Ready</v>
      </c>
      <c r="K174" s="104" t="str">
        <f>VLOOKUP(C174,'Sheet1 (2)'!$A$2:$K$341, 9, 0)</f>
        <v>C00039</v>
      </c>
    </row>
    <row r="175" spans="1:11" customFormat="1" ht="15.75" hidden="1" x14ac:dyDescent="0.25">
      <c r="A175" s="113" t="s">
        <v>10</v>
      </c>
      <c r="B175" s="113" t="str">
        <f t="shared" si="2"/>
        <v>E0039 - Lenoir*Sanitation</v>
      </c>
      <c r="C175" s="113" t="s">
        <v>61</v>
      </c>
      <c r="D175" s="114" t="s">
        <v>404</v>
      </c>
      <c r="E175" s="117" t="s">
        <v>512</v>
      </c>
      <c r="F175" s="116">
        <v>8282562158</v>
      </c>
      <c r="G175" s="104" t="str">
        <f>VLOOKUP(C175, 'Sheet1 (2)'!$A$2:$K$341, 2,FALSE )</f>
        <v>Yes</v>
      </c>
      <c r="H175" s="104" t="b">
        <f>ISNUMBER(MATCH(C175, 'Sheet1 (2)'!$A$2:$A$350, 0))</f>
        <v>1</v>
      </c>
      <c r="I175" s="104" t="str">
        <f>VLOOKUP(C175,Print!$A$2:$C$1048576,3,0)</f>
        <v>Yes</v>
      </c>
      <c r="J175" s="104" t="str">
        <f>VLOOKUP($C175,Print!$A$2:$I$1048576,9,0)</f>
        <v>Ready</v>
      </c>
      <c r="K175" s="104" t="str">
        <f>VLOOKUP(C175,'Sheet1 (2)'!$A$2:$K$341, 9, 0)</f>
        <v>C00039</v>
      </c>
    </row>
    <row r="176" spans="1:11" customFormat="1" ht="15.75" hidden="1" x14ac:dyDescent="0.25">
      <c r="A176" s="113" t="s">
        <v>13</v>
      </c>
      <c r="B176" s="113" t="str">
        <f t="shared" si="2"/>
        <v>E0039 - Lenoir*Water &amp; Sewer</v>
      </c>
      <c r="C176" s="113" t="s">
        <v>61</v>
      </c>
      <c r="D176" s="114" t="s">
        <v>513</v>
      </c>
      <c r="E176" s="117">
        <v>809709</v>
      </c>
      <c r="F176" s="116" t="s">
        <v>514</v>
      </c>
      <c r="G176" s="104" t="str">
        <f>VLOOKUP(C176, 'Sheet1 (2)'!$A$2:$K$341, 2,FALSE )</f>
        <v>Yes</v>
      </c>
      <c r="H176" s="104" t="b">
        <f>ISNUMBER(MATCH(C176, 'Sheet1 (2)'!$A$2:$A$350, 0))</f>
        <v>1</v>
      </c>
      <c r="I176" s="104" t="str">
        <f>VLOOKUP(C176,Print!$A$2:$C$1048576,3,0)</f>
        <v>Yes</v>
      </c>
      <c r="J176" s="104" t="str">
        <f>VLOOKUP($C176,Print!$A$2:$I$1048576,9,0)</f>
        <v>Ready</v>
      </c>
      <c r="K176" s="104" t="str">
        <f>VLOOKUP(C176,'Sheet1 (2)'!$A$2:$K$341, 9, 0)</f>
        <v>C00039</v>
      </c>
    </row>
    <row r="177" spans="1:11" customFormat="1" ht="15.75" hidden="1" x14ac:dyDescent="0.25">
      <c r="A177" s="113" t="s">
        <v>7</v>
      </c>
      <c r="B177" s="113" t="str">
        <f t="shared" si="2"/>
        <v>E0040 - Pace*Electric</v>
      </c>
      <c r="C177" s="113" t="s">
        <v>62</v>
      </c>
      <c r="D177" s="114" t="s">
        <v>515</v>
      </c>
      <c r="E177" s="117" t="s">
        <v>516</v>
      </c>
      <c r="F177" s="116">
        <v>8002255797</v>
      </c>
      <c r="G177" s="104" t="str">
        <f>VLOOKUP(C177, 'Sheet1 (2)'!$A$2:$K$341, 2,FALSE )</f>
        <v>Yes</v>
      </c>
      <c r="H177" s="104" t="b">
        <f>ISNUMBER(MATCH(C177, 'Sheet1 (2)'!$A$2:$A$350, 0))</f>
        <v>1</v>
      </c>
      <c r="I177" s="104" t="str">
        <f>VLOOKUP(C177,Print!$A$2:$C$1048576,3,0)</f>
        <v>Yes</v>
      </c>
      <c r="J177" s="104" t="str">
        <f>VLOOKUP($C177,Print!$A$2:$I$1048576,9,0)</f>
        <v>Ready</v>
      </c>
      <c r="K177" s="104" t="str">
        <f>VLOOKUP(C177,'Sheet1 (2)'!$A$2:$K$341, 9, 0)</f>
        <v>C00078</v>
      </c>
    </row>
    <row r="178" spans="1:11" customFormat="1" ht="15.75" hidden="1" x14ac:dyDescent="0.25">
      <c r="A178" s="104" t="s">
        <v>9</v>
      </c>
      <c r="B178" s="113" t="str">
        <f t="shared" si="2"/>
        <v>E0040 - Pace*Interface</v>
      </c>
      <c r="C178" s="113" t="s">
        <v>62</v>
      </c>
      <c r="D178" s="115" t="s">
        <v>9</v>
      </c>
      <c r="E178" s="117" t="str">
        <f>IFERROR(INDEX(Interface!A:A, MATCH($C178,Interface!H:H, 0)), "(Blank)")</f>
        <v>TWA55091</v>
      </c>
      <c r="F178" s="116" t="s">
        <v>363</v>
      </c>
      <c r="G178" s="104" t="str">
        <f>VLOOKUP(C178, 'Sheet1 (2)'!$A$2:$K$341, 2,FALSE )</f>
        <v>Yes</v>
      </c>
      <c r="H178" s="104" t="b">
        <f>ISNUMBER(MATCH(C178, 'Sheet1 (2)'!$A$2:$A$350, 0))</f>
        <v>1</v>
      </c>
      <c r="I178" s="104" t="str">
        <f>VLOOKUP(C178,Print!$A$2:$C$1048576,3,0)</f>
        <v>Yes</v>
      </c>
      <c r="J178" s="104" t="str">
        <f>VLOOKUP($C178,Print!$A$2:$I$1048576,9,0)</f>
        <v>Ready</v>
      </c>
      <c r="K178" s="104" t="str">
        <f>VLOOKUP(C178,'Sheet1 (2)'!$A$2:$K$341, 9, 0)</f>
        <v>C00078</v>
      </c>
    </row>
    <row r="179" spans="1:11" customFormat="1" ht="15.75" hidden="1" x14ac:dyDescent="0.25">
      <c r="A179" s="113" t="s">
        <v>10</v>
      </c>
      <c r="B179" s="113" t="str">
        <f t="shared" si="2"/>
        <v>E0040 - Pace*Sanitation</v>
      </c>
      <c r="C179" s="113" t="s">
        <v>62</v>
      </c>
      <c r="D179" s="114" t="s">
        <v>480</v>
      </c>
      <c r="E179" s="117" t="s">
        <v>517</v>
      </c>
      <c r="F179" s="116">
        <v>8002842451</v>
      </c>
      <c r="G179" s="104" t="str">
        <f>VLOOKUP(C179, 'Sheet1 (2)'!$A$2:$K$341, 2,FALSE )</f>
        <v>Yes</v>
      </c>
      <c r="H179" s="104" t="b">
        <f>ISNUMBER(MATCH(C179, 'Sheet1 (2)'!$A$2:$A$350, 0))</f>
        <v>1</v>
      </c>
      <c r="I179" s="104" t="str">
        <f>VLOOKUP(C179,Print!$A$2:$C$1048576,3,0)</f>
        <v>Yes</v>
      </c>
      <c r="J179" s="104" t="str">
        <f>VLOOKUP($C179,Print!$A$2:$I$1048576,9,0)</f>
        <v>Ready</v>
      </c>
      <c r="K179" s="104" t="str">
        <f>VLOOKUP(C179,'Sheet1 (2)'!$A$2:$K$341, 9, 0)</f>
        <v>C00078</v>
      </c>
    </row>
    <row r="180" spans="1:11" customFormat="1" ht="15.75" hidden="1" x14ac:dyDescent="0.25">
      <c r="A180" s="113" t="s">
        <v>13</v>
      </c>
      <c r="B180" s="113" t="str">
        <f t="shared" si="2"/>
        <v>E0040 - Pace*Water &amp; Sewer</v>
      </c>
      <c r="C180" s="113" t="s">
        <v>62</v>
      </c>
      <c r="D180" s="114" t="s">
        <v>518</v>
      </c>
      <c r="E180" s="117">
        <v>53776</v>
      </c>
      <c r="F180" s="116">
        <v>8509945129</v>
      </c>
      <c r="G180" s="104" t="str">
        <f>VLOOKUP(C180, 'Sheet1 (2)'!$A$2:$K$341, 2,FALSE )</f>
        <v>Yes</v>
      </c>
      <c r="H180" s="104" t="b">
        <f>ISNUMBER(MATCH(C180, 'Sheet1 (2)'!$A$2:$A$350, 0))</f>
        <v>1</v>
      </c>
      <c r="I180" s="104" t="str">
        <f>VLOOKUP(C180,Print!$A$2:$C$1048576,3,0)</f>
        <v>Yes</v>
      </c>
      <c r="J180" s="104" t="str">
        <f>VLOOKUP($C180,Print!$A$2:$I$1048576,9,0)</f>
        <v>Ready</v>
      </c>
      <c r="K180" s="104" t="str">
        <f>VLOOKUP(C180,'Sheet1 (2)'!$A$2:$K$341, 9, 0)</f>
        <v>C00078</v>
      </c>
    </row>
    <row r="181" spans="1:11" customFormat="1" ht="15.75" hidden="1" x14ac:dyDescent="0.25">
      <c r="A181" s="113" t="s">
        <v>14</v>
      </c>
      <c r="B181" s="113" t="str">
        <f t="shared" si="2"/>
        <v>E0040 - Pace*Water &amp; Sewer 2</v>
      </c>
      <c r="C181" s="113" t="s">
        <v>62</v>
      </c>
      <c r="D181" s="114" t="s">
        <v>518</v>
      </c>
      <c r="E181" s="117">
        <v>61941</v>
      </c>
      <c r="F181" s="116">
        <v>8509945129</v>
      </c>
      <c r="G181" s="104" t="str">
        <f>VLOOKUP(C181, 'Sheet1 (2)'!$A$2:$K$341, 2,FALSE )</f>
        <v>Yes</v>
      </c>
      <c r="H181" s="104" t="b">
        <f>ISNUMBER(MATCH(C181, 'Sheet1 (2)'!$A$2:$A$350, 0))</f>
        <v>1</v>
      </c>
      <c r="I181" s="104" t="str">
        <f>VLOOKUP(C181,Print!$A$2:$C$1048576,3,0)</f>
        <v>Yes</v>
      </c>
      <c r="J181" s="104" t="str">
        <f>VLOOKUP($C181,Print!$A$2:$I$1048576,9,0)</f>
        <v>Ready</v>
      </c>
      <c r="K181" s="104" t="str">
        <f>VLOOKUP(C181,'Sheet1 (2)'!$A$2:$K$341, 9, 0)</f>
        <v>C00078</v>
      </c>
    </row>
    <row r="182" spans="1:11" customFormat="1" ht="15.75" hidden="1" x14ac:dyDescent="0.25">
      <c r="A182" s="113" t="s">
        <v>7</v>
      </c>
      <c r="B182" s="113" t="str">
        <f t="shared" si="2"/>
        <v>E0041 - Hoover*Electric</v>
      </c>
      <c r="C182" s="113" t="s">
        <v>63</v>
      </c>
      <c r="D182" s="114" t="s">
        <v>519</v>
      </c>
      <c r="E182" s="115" t="s">
        <v>520</v>
      </c>
      <c r="F182" s="116">
        <v>8884305787</v>
      </c>
      <c r="G182" s="104" t="str">
        <f>VLOOKUP(C182, 'Sheet1 (2)'!$A$2:$K$341, 2,FALSE )</f>
        <v>Yes</v>
      </c>
      <c r="H182" s="104" t="b">
        <f>ISNUMBER(MATCH(C182, 'Sheet1 (2)'!$A$2:$A$350, 0))</f>
        <v>1</v>
      </c>
      <c r="I182" s="104" t="str">
        <f>VLOOKUP(C182,Print!$A$2:$C$1048576,3,0)</f>
        <v>Yes</v>
      </c>
      <c r="J182" s="104" t="str">
        <f>VLOOKUP($C182,Print!$A$2:$I$1048576,9,0)</f>
        <v>Ready</v>
      </c>
      <c r="K182" s="104" t="str">
        <f>VLOOKUP(C182,'Sheet1 (2)'!$A$2:$K$341, 9, 0)</f>
        <v>C00040</v>
      </c>
    </row>
    <row r="183" spans="1:11" customFormat="1" ht="15.75" hidden="1" x14ac:dyDescent="0.25">
      <c r="A183" s="104" t="s">
        <v>9</v>
      </c>
      <c r="B183" s="113" t="str">
        <f t="shared" si="2"/>
        <v>E0041 - Hoover*Interface</v>
      </c>
      <c r="C183" s="113" t="s">
        <v>63</v>
      </c>
      <c r="D183" s="115" t="s">
        <v>9</v>
      </c>
      <c r="E183" s="117" t="str">
        <f>IFERROR(INDEX(Interface!A:A, MATCH($C183,Interface!H:H, 0)), "(Blank)")</f>
        <v>TWA58007</v>
      </c>
      <c r="F183" s="116" t="s">
        <v>363</v>
      </c>
      <c r="G183" s="104" t="str">
        <f>VLOOKUP(C183, 'Sheet1 (2)'!$A$2:$K$341, 2,FALSE )</f>
        <v>Yes</v>
      </c>
      <c r="H183" s="104" t="b">
        <f>ISNUMBER(MATCH(C183, 'Sheet1 (2)'!$A$2:$A$350, 0))</f>
        <v>1</v>
      </c>
      <c r="I183" s="104" t="str">
        <f>VLOOKUP(C183,Print!$A$2:$C$1048576,3,0)</f>
        <v>Yes</v>
      </c>
      <c r="J183" s="104" t="str">
        <f>VLOOKUP($C183,Print!$A$2:$I$1048576,9,0)</f>
        <v>Ready</v>
      </c>
      <c r="K183" s="104" t="str">
        <f>VLOOKUP(C183,'Sheet1 (2)'!$A$2:$K$341, 9, 0)</f>
        <v>C00040</v>
      </c>
    </row>
    <row r="184" spans="1:11" customFormat="1" ht="15.75" hidden="1" x14ac:dyDescent="0.25">
      <c r="A184" s="113" t="s">
        <v>10</v>
      </c>
      <c r="B184" s="113" t="str">
        <f t="shared" si="2"/>
        <v>E0041 - Hoover*Sanitation</v>
      </c>
      <c r="C184" s="113" t="s">
        <v>63</v>
      </c>
      <c r="D184" s="114" t="s">
        <v>480</v>
      </c>
      <c r="E184" s="115" t="s">
        <v>521</v>
      </c>
      <c r="F184" s="116">
        <v>2058412740</v>
      </c>
      <c r="G184" s="104" t="str">
        <f>VLOOKUP(C184, 'Sheet1 (2)'!$A$2:$K$341, 2,FALSE )</f>
        <v>Yes</v>
      </c>
      <c r="H184" s="104" t="b">
        <f>ISNUMBER(MATCH(C184, 'Sheet1 (2)'!$A$2:$A$350, 0))</f>
        <v>1</v>
      </c>
      <c r="I184" s="104" t="str">
        <f>VLOOKUP(C184,Print!$A$2:$C$1048576,3,0)</f>
        <v>Yes</v>
      </c>
      <c r="J184" s="104" t="str">
        <f>VLOOKUP($C184,Print!$A$2:$I$1048576,9,0)</f>
        <v>Ready</v>
      </c>
      <c r="K184" s="104" t="str">
        <f>VLOOKUP(C184,'Sheet1 (2)'!$A$2:$K$341, 9, 0)</f>
        <v>C00040</v>
      </c>
    </row>
    <row r="185" spans="1:11" customFormat="1" ht="15.75" hidden="1" x14ac:dyDescent="0.25">
      <c r="A185" s="113" t="s">
        <v>13</v>
      </c>
      <c r="B185" s="113" t="str">
        <f t="shared" si="2"/>
        <v>E0041 - Hoover*Water &amp; Sewer</v>
      </c>
      <c r="C185" s="113" t="s">
        <v>63</v>
      </c>
      <c r="D185" s="114" t="s">
        <v>522</v>
      </c>
      <c r="E185" s="117">
        <v>220010107562</v>
      </c>
      <c r="F185" s="116">
        <v>2052444000</v>
      </c>
      <c r="G185" s="104" t="str">
        <f>VLOOKUP(C185, 'Sheet1 (2)'!$A$2:$K$341, 2,FALSE )</f>
        <v>Yes</v>
      </c>
      <c r="H185" s="104" t="b">
        <f>ISNUMBER(MATCH(C185, 'Sheet1 (2)'!$A$2:$A$350, 0))</f>
        <v>1</v>
      </c>
      <c r="I185" s="104" t="str">
        <f>VLOOKUP(C185,Print!$A$2:$C$1048576,3,0)</f>
        <v>Yes</v>
      </c>
      <c r="J185" s="104" t="str">
        <f>VLOOKUP($C185,Print!$A$2:$I$1048576,9,0)</f>
        <v>Ready</v>
      </c>
      <c r="K185" s="104" t="str">
        <f>VLOOKUP(C185,'Sheet1 (2)'!$A$2:$K$341, 9, 0)</f>
        <v>C00040</v>
      </c>
    </row>
    <row r="186" spans="1:11" customFormat="1" ht="15.75" hidden="1" x14ac:dyDescent="0.25">
      <c r="A186" s="113" t="s">
        <v>7</v>
      </c>
      <c r="B186" s="113" t="str">
        <f t="shared" si="2"/>
        <v>E0042 - GA Lawrenceville*Electric</v>
      </c>
      <c r="C186" s="113" t="s">
        <v>64</v>
      </c>
      <c r="D186" s="114" t="s">
        <v>523</v>
      </c>
      <c r="E186" s="117">
        <v>4093719</v>
      </c>
      <c r="F186" s="116">
        <v>6784076675</v>
      </c>
      <c r="G186" s="104" t="str">
        <f>VLOOKUP(C186, 'Sheet1 (2)'!$A$2:$K$341, 2,FALSE )</f>
        <v>Yes</v>
      </c>
      <c r="H186" s="104" t="b">
        <f>ISNUMBER(MATCH(C186, 'Sheet1 (2)'!$A$2:$A$350, 0))</f>
        <v>1</v>
      </c>
      <c r="I186" s="104" t="str">
        <f>VLOOKUP(C186,Print!$A$2:$C$1048576,3,0)</f>
        <v>Yes</v>
      </c>
      <c r="J186" s="104" t="str">
        <f>VLOOKUP($C186,Print!$A$2:$I$1048576,9,0)</f>
        <v>Ready</v>
      </c>
      <c r="K186" s="104" t="str">
        <f>VLOOKUP(C186,'Sheet1 (2)'!$A$2:$K$341, 9, 0)</f>
        <v>C00041</v>
      </c>
    </row>
    <row r="187" spans="1:11" customFormat="1" ht="15.75" hidden="1" x14ac:dyDescent="0.25">
      <c r="A187" s="104" t="s">
        <v>9</v>
      </c>
      <c r="B187" s="113" t="str">
        <f t="shared" si="2"/>
        <v>E0042 - GA Lawrenceville*Interface</v>
      </c>
      <c r="C187" s="113" t="s">
        <v>64</v>
      </c>
      <c r="D187" s="115" t="s">
        <v>9</v>
      </c>
      <c r="E187" s="117" t="str">
        <f>IFERROR(INDEX(Interface!A:A, MATCH($C187,Interface!H:H, 0)), "(Blank)")</f>
        <v>TWA58002</v>
      </c>
      <c r="F187" s="116" t="s">
        <v>363</v>
      </c>
      <c r="G187" s="104" t="str">
        <f>VLOOKUP(C187, 'Sheet1 (2)'!$A$2:$K$341, 2,FALSE )</f>
        <v>Yes</v>
      </c>
      <c r="H187" s="104" t="b">
        <f>ISNUMBER(MATCH(C187, 'Sheet1 (2)'!$A$2:$A$350, 0))</f>
        <v>1</v>
      </c>
      <c r="I187" s="104" t="str">
        <f>VLOOKUP(C187,Print!$A$2:$C$1048576,3,0)</f>
        <v>Yes</v>
      </c>
      <c r="J187" s="104" t="str">
        <f>VLOOKUP($C187,Print!$A$2:$I$1048576,9,0)</f>
        <v>Ready</v>
      </c>
      <c r="K187" s="104" t="str">
        <f>VLOOKUP(C187,'Sheet1 (2)'!$A$2:$K$341, 9, 0)</f>
        <v>C00041</v>
      </c>
    </row>
    <row r="188" spans="1:11" customFormat="1" ht="15.75" hidden="1" x14ac:dyDescent="0.25">
      <c r="A188" s="113" t="s">
        <v>10</v>
      </c>
      <c r="B188" s="113" t="str">
        <f t="shared" si="2"/>
        <v>E0042 - GA Lawrenceville*Sanitation</v>
      </c>
      <c r="C188" s="113" t="s">
        <v>64</v>
      </c>
      <c r="D188" s="114" t="s">
        <v>523</v>
      </c>
      <c r="E188" s="117">
        <v>4093719</v>
      </c>
      <c r="F188" s="116">
        <v>6784076675</v>
      </c>
      <c r="G188" s="104" t="str">
        <f>VLOOKUP(C188, 'Sheet1 (2)'!$A$2:$K$341, 2,FALSE )</f>
        <v>Yes</v>
      </c>
      <c r="H188" s="104" t="b">
        <f>ISNUMBER(MATCH(C188, 'Sheet1 (2)'!$A$2:$A$350, 0))</f>
        <v>1</v>
      </c>
      <c r="I188" s="104" t="str">
        <f>VLOOKUP(C188,Print!$A$2:$C$1048576,3,0)</f>
        <v>Yes</v>
      </c>
      <c r="J188" s="104" t="str">
        <f>VLOOKUP($C188,Print!$A$2:$I$1048576,9,0)</f>
        <v>Ready</v>
      </c>
      <c r="K188" s="104" t="str">
        <f>VLOOKUP(C188,'Sheet1 (2)'!$A$2:$K$341, 9, 0)</f>
        <v>C00041</v>
      </c>
    </row>
    <row r="189" spans="1:11" customFormat="1" ht="15.75" hidden="1" x14ac:dyDescent="0.25">
      <c r="A189" s="113" t="s">
        <v>11</v>
      </c>
      <c r="B189" s="113" t="str">
        <f t="shared" si="2"/>
        <v>E0042 - GA Lawrenceville*Sanitation 2</v>
      </c>
      <c r="C189" s="113" t="s">
        <v>64</v>
      </c>
      <c r="D189" s="114" t="s">
        <v>480</v>
      </c>
      <c r="E189" s="117" t="s">
        <v>524</v>
      </c>
      <c r="F189" s="116">
        <v>8663195397</v>
      </c>
      <c r="G189" s="104" t="str">
        <f>VLOOKUP(C189, 'Sheet1 (2)'!$A$2:$K$341, 2,FALSE )</f>
        <v>Yes</v>
      </c>
      <c r="H189" s="104" t="b">
        <f>ISNUMBER(MATCH(C189, 'Sheet1 (2)'!$A$2:$A$350, 0))</f>
        <v>1</v>
      </c>
      <c r="I189" s="104" t="str">
        <f>VLOOKUP(C189,Print!$A$2:$C$1048576,3,0)</f>
        <v>Yes</v>
      </c>
      <c r="J189" s="104" t="str">
        <f>VLOOKUP($C189,Print!$A$2:$I$1048576,9,0)</f>
        <v>Ready</v>
      </c>
      <c r="K189" s="104" t="str">
        <f>VLOOKUP(C189,'Sheet1 (2)'!$A$2:$K$341, 9, 0)</f>
        <v>C00041</v>
      </c>
    </row>
    <row r="190" spans="1:11" customFormat="1" ht="15.75" hidden="1" x14ac:dyDescent="0.25">
      <c r="A190" s="113" t="s">
        <v>13</v>
      </c>
      <c r="B190" s="113" t="str">
        <f t="shared" si="2"/>
        <v>E0042 - GA Lawrenceville*Water &amp; Sewer</v>
      </c>
      <c r="C190" s="113" t="s">
        <v>64</v>
      </c>
      <c r="D190" s="114" t="s">
        <v>426</v>
      </c>
      <c r="E190" s="117">
        <v>20869476</v>
      </c>
      <c r="F190" s="116">
        <v>6783766851</v>
      </c>
      <c r="G190" s="104" t="str">
        <f>VLOOKUP(C190, 'Sheet1 (2)'!$A$2:$K$341, 2,FALSE )</f>
        <v>Yes</v>
      </c>
      <c r="H190" s="104" t="b">
        <f>ISNUMBER(MATCH(C190, 'Sheet1 (2)'!$A$2:$A$350, 0))</f>
        <v>1</v>
      </c>
      <c r="I190" s="104" t="str">
        <f>VLOOKUP(C190,Print!$A$2:$C$1048576,3,0)</f>
        <v>Yes</v>
      </c>
      <c r="J190" s="104" t="str">
        <f>VLOOKUP($C190,Print!$A$2:$I$1048576,9,0)</f>
        <v>Ready</v>
      </c>
      <c r="K190" s="104" t="str">
        <f>VLOOKUP(C190,'Sheet1 (2)'!$A$2:$K$341, 9, 0)</f>
        <v>C00041</v>
      </c>
    </row>
    <row r="191" spans="1:11" customFormat="1" ht="15.75" hidden="1" x14ac:dyDescent="0.25">
      <c r="A191" s="113" t="s">
        <v>7</v>
      </c>
      <c r="B191" s="113" t="str">
        <f t="shared" si="2"/>
        <v>E0043 - Boulder Creek*Electric</v>
      </c>
      <c r="C191" s="113" t="s">
        <v>65</v>
      </c>
      <c r="D191" s="114" t="s">
        <v>525</v>
      </c>
      <c r="E191" s="115" t="s">
        <v>526</v>
      </c>
      <c r="F191" s="116">
        <v>7135375162</v>
      </c>
      <c r="G191" s="104" t="str">
        <f>VLOOKUP(C191, 'Sheet1 (2)'!$A$2:$K$341, 2,FALSE )</f>
        <v>Yes</v>
      </c>
      <c r="H191" s="104" t="b">
        <f>ISNUMBER(MATCH(C191, 'Sheet1 (2)'!$A$2:$A$350, 0))</f>
        <v>1</v>
      </c>
      <c r="I191" s="104" t="str">
        <f>VLOOKUP(C191,Print!$A$2:$C$1048576,3,0)</f>
        <v>Yes</v>
      </c>
      <c r="J191" s="104" t="str">
        <f>VLOOKUP($C191,Print!$A$2:$I$1048576,9,0)</f>
        <v>Ready</v>
      </c>
      <c r="K191" s="104" t="str">
        <f>VLOOKUP(C191,'Sheet1 (2)'!$A$2:$K$341, 9, 0)</f>
        <v>C00042</v>
      </c>
    </row>
    <row r="192" spans="1:11" customFormat="1" ht="15.75" hidden="1" x14ac:dyDescent="0.25">
      <c r="A192" s="104" t="s">
        <v>9</v>
      </c>
      <c r="B192" s="113" t="str">
        <f t="shared" si="2"/>
        <v>E0043 - Boulder Creek*Interface</v>
      </c>
      <c r="C192" s="113" t="s">
        <v>65</v>
      </c>
      <c r="D192" s="115" t="s">
        <v>9</v>
      </c>
      <c r="E192" s="117" t="str">
        <f>IFERROR(INDEX(Interface!A:A, MATCH($C192,Interface!H:H, 0)), "(Blank)")</f>
        <v>TWA55016</v>
      </c>
      <c r="F192" s="116" t="s">
        <v>363</v>
      </c>
      <c r="G192" s="104" t="str">
        <f>VLOOKUP(C192, 'Sheet1 (2)'!$A$2:$K$341, 2,FALSE )</f>
        <v>Yes</v>
      </c>
      <c r="H192" s="104" t="b">
        <f>ISNUMBER(MATCH(C192, 'Sheet1 (2)'!$A$2:$A$350, 0))</f>
        <v>1</v>
      </c>
      <c r="I192" s="104" t="str">
        <f>VLOOKUP(C192,Print!$A$2:$C$1048576,3,0)</f>
        <v>Yes</v>
      </c>
      <c r="J192" s="104" t="str">
        <f>VLOOKUP($C192,Print!$A$2:$I$1048576,9,0)</f>
        <v>Ready</v>
      </c>
      <c r="K192" s="104" t="str">
        <f>VLOOKUP(C192,'Sheet1 (2)'!$A$2:$K$341, 9, 0)</f>
        <v>C00042</v>
      </c>
    </row>
    <row r="193" spans="1:11" customFormat="1" ht="15.75" hidden="1" x14ac:dyDescent="0.25">
      <c r="A193" s="113" t="s">
        <v>10</v>
      </c>
      <c r="B193" s="113" t="str">
        <f t="shared" si="2"/>
        <v>E0043 - Boulder Creek*Sanitation</v>
      </c>
      <c r="C193" s="113" t="s">
        <v>65</v>
      </c>
      <c r="D193" s="114" t="s">
        <v>480</v>
      </c>
      <c r="E193" s="115" t="s">
        <v>527</v>
      </c>
      <c r="F193" s="116">
        <v>8008005804</v>
      </c>
      <c r="G193" s="104" t="str">
        <f>VLOOKUP(C193, 'Sheet1 (2)'!$A$2:$K$341, 2,FALSE )</f>
        <v>Yes</v>
      </c>
      <c r="H193" s="104" t="b">
        <f>ISNUMBER(MATCH(C193, 'Sheet1 (2)'!$A$2:$A$350, 0))</f>
        <v>1</v>
      </c>
      <c r="I193" s="104" t="str">
        <f>VLOOKUP(C193,Print!$A$2:$C$1048576,3,0)</f>
        <v>Yes</v>
      </c>
      <c r="J193" s="104" t="str">
        <f>VLOOKUP($C193,Print!$A$2:$I$1048576,9,0)</f>
        <v>Ready</v>
      </c>
      <c r="K193" s="104" t="str">
        <f>VLOOKUP(C193,'Sheet1 (2)'!$A$2:$K$341, 9, 0)</f>
        <v>C00042</v>
      </c>
    </row>
    <row r="194" spans="1:11" customFormat="1" ht="15.75" hidden="1" x14ac:dyDescent="0.25">
      <c r="A194" s="113" t="s">
        <v>13</v>
      </c>
      <c r="B194" s="113" t="str">
        <f t="shared" ref="B194:B257" si="3">_xlfn.CONCAT(C194,"*",A194)</f>
        <v>E0043 - Boulder Creek*Water &amp; Sewer</v>
      </c>
      <c r="C194" s="113" t="s">
        <v>65</v>
      </c>
      <c r="D194" s="114" t="s">
        <v>528</v>
      </c>
      <c r="E194" s="115" t="s">
        <v>529</v>
      </c>
      <c r="F194" s="116">
        <v>7133711400</v>
      </c>
      <c r="G194" s="104" t="str">
        <f>VLOOKUP(C194, 'Sheet1 (2)'!$A$2:$K$341, 2,FALSE )</f>
        <v>Yes</v>
      </c>
      <c r="H194" s="104" t="b">
        <f>ISNUMBER(MATCH(C194, 'Sheet1 (2)'!$A$2:$A$350, 0))</f>
        <v>1</v>
      </c>
      <c r="I194" s="104" t="str">
        <f>VLOOKUP(C194,Print!$A$2:$C$1048576,3,0)</f>
        <v>Yes</v>
      </c>
      <c r="J194" s="104" t="str">
        <f>VLOOKUP($C194,Print!$A$2:$I$1048576,9,0)</f>
        <v>Ready</v>
      </c>
      <c r="K194" s="104" t="str">
        <f>VLOOKUP(C194,'Sheet1 (2)'!$A$2:$K$341, 9, 0)</f>
        <v>C00042</v>
      </c>
    </row>
    <row r="195" spans="1:11" customFormat="1" ht="15.75" hidden="1" x14ac:dyDescent="0.25">
      <c r="A195" s="113" t="s">
        <v>7</v>
      </c>
      <c r="B195" s="113" t="str">
        <f t="shared" si="3"/>
        <v>E0044 - Lake Joy*Electric</v>
      </c>
      <c r="C195" s="113" t="s">
        <v>66</v>
      </c>
      <c r="D195" s="114" t="s">
        <v>382</v>
      </c>
      <c r="E195" s="117">
        <v>32681538001</v>
      </c>
      <c r="F195" s="116">
        <v>8003423616</v>
      </c>
      <c r="G195" s="104" t="str">
        <f>VLOOKUP(C195, 'Sheet1 (2)'!$A$2:$K$341, 2,FALSE )</f>
        <v>Yes</v>
      </c>
      <c r="H195" s="104" t="b">
        <f>ISNUMBER(MATCH(C195, 'Sheet1 (2)'!$A$2:$A$350, 0))</f>
        <v>1</v>
      </c>
      <c r="I195" s="104" t="str">
        <f>VLOOKUP(C195,Print!$A$2:$C$1048576,3,0)</f>
        <v>Yes</v>
      </c>
      <c r="J195" s="104" t="str">
        <f>VLOOKUP($C195,Print!$A$2:$I$1048576,9,0)</f>
        <v>Ready</v>
      </c>
      <c r="K195" s="104" t="str">
        <f>VLOOKUP(C195,'Sheet1 (2)'!$A$2:$K$341, 9, 0)</f>
        <v>C00043</v>
      </c>
    </row>
    <row r="196" spans="1:11" customFormat="1" ht="15.75" hidden="1" x14ac:dyDescent="0.25">
      <c r="A196" s="104" t="s">
        <v>9</v>
      </c>
      <c r="B196" s="113" t="str">
        <f t="shared" si="3"/>
        <v>E0044 - Lake Joy*Interface</v>
      </c>
      <c r="C196" s="113" t="s">
        <v>66</v>
      </c>
      <c r="D196" s="115" t="s">
        <v>9</v>
      </c>
      <c r="E196" s="117" t="str">
        <f>IFERROR(INDEX(Interface!A:A, MATCH($C196,Interface!H:H, 0)), "(Blank)")</f>
        <v>TWA55028</v>
      </c>
      <c r="F196" s="116" t="s">
        <v>363</v>
      </c>
      <c r="G196" s="104" t="str">
        <f>VLOOKUP(C196, 'Sheet1 (2)'!$A$2:$K$341, 2,FALSE )</f>
        <v>Yes</v>
      </c>
      <c r="H196" s="104" t="b">
        <f>ISNUMBER(MATCH(C196, 'Sheet1 (2)'!$A$2:$A$350, 0))</f>
        <v>1</v>
      </c>
      <c r="I196" s="104" t="str">
        <f>VLOOKUP(C196,Print!$A$2:$C$1048576,3,0)</f>
        <v>Yes</v>
      </c>
      <c r="J196" s="104" t="str">
        <f>VLOOKUP($C196,Print!$A$2:$I$1048576,9,0)</f>
        <v>Ready</v>
      </c>
      <c r="K196" s="104" t="str">
        <f>VLOOKUP(C196,'Sheet1 (2)'!$A$2:$K$341, 9, 0)</f>
        <v>C00043</v>
      </c>
    </row>
    <row r="197" spans="1:11" customFormat="1" ht="15.75" hidden="1" x14ac:dyDescent="0.25">
      <c r="A197" s="113" t="s">
        <v>10</v>
      </c>
      <c r="B197" s="113" t="str">
        <f t="shared" si="3"/>
        <v>E0044 - Lake Joy*Sanitation</v>
      </c>
      <c r="C197" s="113" t="s">
        <v>66</v>
      </c>
      <c r="D197" s="114" t="s">
        <v>383</v>
      </c>
      <c r="E197" s="117" t="s">
        <v>530</v>
      </c>
      <c r="F197" s="116">
        <v>4789291144</v>
      </c>
      <c r="G197" s="104" t="str">
        <f>VLOOKUP(C197, 'Sheet1 (2)'!$A$2:$K$341, 2,FALSE )</f>
        <v>Yes</v>
      </c>
      <c r="H197" s="104" t="b">
        <f>ISNUMBER(MATCH(C197, 'Sheet1 (2)'!$A$2:$A$350, 0))</f>
        <v>1</v>
      </c>
      <c r="I197" s="104" t="str">
        <f>VLOOKUP(C197,Print!$A$2:$C$1048576,3,0)</f>
        <v>Yes</v>
      </c>
      <c r="J197" s="104" t="str">
        <f>VLOOKUP($C197,Print!$A$2:$I$1048576,9,0)</f>
        <v>Ready</v>
      </c>
      <c r="K197" s="104" t="str">
        <f>VLOOKUP(C197,'Sheet1 (2)'!$A$2:$K$341, 9, 0)</f>
        <v>C00043</v>
      </c>
    </row>
    <row r="198" spans="1:11" customFormat="1" ht="15.75" hidden="1" x14ac:dyDescent="0.25">
      <c r="A198" s="113" t="s">
        <v>13</v>
      </c>
      <c r="B198" s="113" t="str">
        <f t="shared" si="3"/>
        <v>E0044 - Lake Joy*Water &amp; Sewer</v>
      </c>
      <c r="C198" s="113" t="s">
        <v>66</v>
      </c>
      <c r="D198" s="114" t="s">
        <v>383</v>
      </c>
      <c r="E198" s="117" t="s">
        <v>531</v>
      </c>
      <c r="F198" s="116">
        <v>4789291144</v>
      </c>
      <c r="G198" s="104" t="str">
        <f>VLOOKUP(C198, 'Sheet1 (2)'!$A$2:$K$341, 2,FALSE )</f>
        <v>Yes</v>
      </c>
      <c r="H198" s="104" t="b">
        <f>ISNUMBER(MATCH(C198, 'Sheet1 (2)'!$A$2:$A$350, 0))</f>
        <v>1</v>
      </c>
      <c r="I198" s="104" t="str">
        <f>VLOOKUP(C198,Print!$A$2:$C$1048576,3,0)</f>
        <v>Yes</v>
      </c>
      <c r="J198" s="104" t="str">
        <f>VLOOKUP($C198,Print!$A$2:$I$1048576,9,0)</f>
        <v>Ready</v>
      </c>
      <c r="K198" s="104" t="str">
        <f>VLOOKUP(C198,'Sheet1 (2)'!$A$2:$K$341, 9, 0)</f>
        <v>C00043</v>
      </c>
    </row>
    <row r="199" spans="1:11" customFormat="1" ht="15.75" hidden="1" x14ac:dyDescent="0.25">
      <c r="A199" s="113" t="s">
        <v>7</v>
      </c>
      <c r="B199" s="113" t="str">
        <f t="shared" si="3"/>
        <v>E0045 - Watson*Electric</v>
      </c>
      <c r="C199" s="113" t="s">
        <v>67</v>
      </c>
      <c r="D199" s="114" t="s">
        <v>382</v>
      </c>
      <c r="E199" s="117">
        <v>32683149001</v>
      </c>
      <c r="F199" s="116">
        <v>8003423616</v>
      </c>
      <c r="G199" s="104" t="str">
        <f>VLOOKUP(C199, 'Sheet1 (2)'!$A$2:$K$341, 2,FALSE )</f>
        <v>Yes</v>
      </c>
      <c r="H199" s="104" t="b">
        <f>ISNUMBER(MATCH(C199, 'Sheet1 (2)'!$A$2:$A$350, 0))</f>
        <v>1</v>
      </c>
      <c r="I199" s="104" t="str">
        <f>VLOOKUP(C199,Print!$A$2:$C$1048576,3,0)</f>
        <v>Yes</v>
      </c>
      <c r="J199" s="104" t="str">
        <f>VLOOKUP($C199,Print!$A$2:$I$1048576,9,0)</f>
        <v>Ready</v>
      </c>
      <c r="K199" s="104" t="str">
        <f>VLOOKUP(C199,'Sheet1 (2)'!$A$2:$K$341, 9, 0)</f>
        <v>C00044</v>
      </c>
    </row>
    <row r="200" spans="1:11" customFormat="1" ht="15.75" hidden="1" x14ac:dyDescent="0.25">
      <c r="A200" s="104" t="s">
        <v>9</v>
      </c>
      <c r="B200" s="113" t="str">
        <f t="shared" si="3"/>
        <v>E0045 - Watson*Interface</v>
      </c>
      <c r="C200" s="113" t="s">
        <v>67</v>
      </c>
      <c r="D200" s="115" t="s">
        <v>9</v>
      </c>
      <c r="E200" s="117" t="str">
        <f>IFERROR(INDEX(Interface!A:A, MATCH($C200,Interface!H:H, 0)), "(Blank)")</f>
        <v>TWA55021</v>
      </c>
      <c r="F200" s="116" t="s">
        <v>363</v>
      </c>
      <c r="G200" s="104" t="str">
        <f>VLOOKUP(C200, 'Sheet1 (2)'!$A$2:$K$341, 2,FALSE )</f>
        <v>Yes</v>
      </c>
      <c r="H200" s="104" t="b">
        <f>ISNUMBER(MATCH(C200, 'Sheet1 (2)'!$A$2:$A$350, 0))</f>
        <v>1</v>
      </c>
      <c r="I200" s="104" t="str">
        <f>VLOOKUP(C200,Print!$A$2:$C$1048576,3,0)</f>
        <v>Yes</v>
      </c>
      <c r="J200" s="104" t="str">
        <f>VLOOKUP($C200,Print!$A$2:$I$1048576,9,0)</f>
        <v>Ready</v>
      </c>
      <c r="K200" s="104" t="str">
        <f>VLOOKUP(C200,'Sheet1 (2)'!$A$2:$K$341, 9, 0)</f>
        <v>C00044</v>
      </c>
    </row>
    <row r="201" spans="1:11" customFormat="1" ht="15.75" hidden="1" x14ac:dyDescent="0.25">
      <c r="A201" s="113" t="s">
        <v>10</v>
      </c>
      <c r="B201" s="113" t="str">
        <f t="shared" si="3"/>
        <v>E0045 - Watson*Sanitation</v>
      </c>
      <c r="C201" s="113" t="s">
        <v>67</v>
      </c>
      <c r="D201" s="114" t="s">
        <v>383</v>
      </c>
      <c r="E201" s="117" t="s">
        <v>532</v>
      </c>
      <c r="F201" s="116">
        <v>4789291144</v>
      </c>
      <c r="G201" s="104" t="str">
        <f>VLOOKUP(C201, 'Sheet1 (2)'!$A$2:$K$341, 2,FALSE )</f>
        <v>Yes</v>
      </c>
      <c r="H201" s="104" t="b">
        <f>ISNUMBER(MATCH(C201, 'Sheet1 (2)'!$A$2:$A$350, 0))</f>
        <v>1</v>
      </c>
      <c r="I201" s="104" t="str">
        <f>VLOOKUP(C201,Print!$A$2:$C$1048576,3,0)</f>
        <v>Yes</v>
      </c>
      <c r="J201" s="104" t="str">
        <f>VLOOKUP($C201,Print!$A$2:$I$1048576,9,0)</f>
        <v>Ready</v>
      </c>
      <c r="K201" s="104" t="str">
        <f>VLOOKUP(C201,'Sheet1 (2)'!$A$2:$K$341, 9, 0)</f>
        <v>C00044</v>
      </c>
    </row>
    <row r="202" spans="1:11" customFormat="1" ht="15.75" hidden="1" x14ac:dyDescent="0.25">
      <c r="A202" s="113" t="s">
        <v>13</v>
      </c>
      <c r="B202" s="113" t="str">
        <f t="shared" si="3"/>
        <v>E0045 - Watson*Water &amp; Sewer</v>
      </c>
      <c r="C202" s="113" t="s">
        <v>67</v>
      </c>
      <c r="D202" s="114" t="s">
        <v>383</v>
      </c>
      <c r="E202" s="117" t="s">
        <v>533</v>
      </c>
      <c r="F202" s="116">
        <v>4789291144</v>
      </c>
      <c r="G202" s="104" t="str">
        <f>VLOOKUP(C202, 'Sheet1 (2)'!$A$2:$K$341, 2,FALSE )</f>
        <v>Yes</v>
      </c>
      <c r="H202" s="104" t="b">
        <f>ISNUMBER(MATCH(C202, 'Sheet1 (2)'!$A$2:$A$350, 0))</f>
        <v>1</v>
      </c>
      <c r="I202" s="104" t="str">
        <f>VLOOKUP(C202,Print!$A$2:$C$1048576,3,0)</f>
        <v>Yes</v>
      </c>
      <c r="J202" s="104" t="str">
        <f>VLOOKUP($C202,Print!$A$2:$I$1048576,9,0)</f>
        <v>Ready</v>
      </c>
      <c r="K202" s="104" t="str">
        <f>VLOOKUP(C202,'Sheet1 (2)'!$A$2:$K$341, 9, 0)</f>
        <v>C00044</v>
      </c>
    </row>
    <row r="203" spans="1:11" customFormat="1" ht="15.75" hidden="1" x14ac:dyDescent="0.25">
      <c r="A203" s="113" t="s">
        <v>7</v>
      </c>
      <c r="B203" s="113" t="str">
        <f t="shared" si="3"/>
        <v>E0046 - Overland Park*Electric</v>
      </c>
      <c r="C203" s="113" t="s">
        <v>68</v>
      </c>
      <c r="D203" s="114" t="s">
        <v>469</v>
      </c>
      <c r="E203" s="117">
        <v>2169594294</v>
      </c>
      <c r="F203" s="116">
        <v>8164715275</v>
      </c>
      <c r="G203" s="104" t="str">
        <f>VLOOKUP(C203, 'Sheet1 (2)'!$A$2:$K$341, 2,FALSE )</f>
        <v>Yes</v>
      </c>
      <c r="H203" s="104" t="b">
        <f>ISNUMBER(MATCH(C203, 'Sheet1 (2)'!$A$2:$A$350, 0))</f>
        <v>1</v>
      </c>
      <c r="I203" s="104" t="str">
        <f>VLOOKUP(C203,Print!$A$2:$C$1048576,3,0)</f>
        <v>Yes</v>
      </c>
      <c r="J203" s="104" t="str">
        <f>VLOOKUP($C203,Print!$A$2:$I$1048576,9,0)</f>
        <v>Ready</v>
      </c>
      <c r="K203" s="104" t="str">
        <f>VLOOKUP(C203,'Sheet1 (2)'!$A$2:$K$341, 9, 0)</f>
        <v>C00045</v>
      </c>
    </row>
    <row r="204" spans="1:11" customFormat="1" ht="15.75" hidden="1" x14ac:dyDescent="0.25">
      <c r="A204" s="104" t="s">
        <v>9</v>
      </c>
      <c r="B204" s="113" t="str">
        <f t="shared" si="3"/>
        <v>E0046 - Overland Park*Interface</v>
      </c>
      <c r="C204" s="113" t="s">
        <v>68</v>
      </c>
      <c r="D204" s="115" t="s">
        <v>9</v>
      </c>
      <c r="E204" s="117" t="str">
        <f>IFERROR(INDEX(Interface!A:A, MATCH($C204,Interface!H:H, 0)), "(Blank)")</f>
        <v>TWA55052</v>
      </c>
      <c r="F204" s="116" t="s">
        <v>363</v>
      </c>
      <c r="G204" s="104" t="str">
        <f>VLOOKUP(C204, 'Sheet1 (2)'!$A$2:$K$341, 2,FALSE )</f>
        <v>Yes</v>
      </c>
      <c r="H204" s="104" t="b">
        <f>ISNUMBER(MATCH(C204, 'Sheet1 (2)'!$A$2:$A$350, 0))</f>
        <v>1</v>
      </c>
      <c r="I204" s="104" t="str">
        <f>VLOOKUP(C204,Print!$A$2:$C$1048576,3,0)</f>
        <v>Yes</v>
      </c>
      <c r="J204" s="104" t="str">
        <f>VLOOKUP($C204,Print!$A$2:$I$1048576,9,0)</f>
        <v>Ready</v>
      </c>
      <c r="K204" s="104" t="str">
        <f>VLOOKUP(C204,'Sheet1 (2)'!$A$2:$K$341, 9, 0)</f>
        <v>C00045</v>
      </c>
    </row>
    <row r="205" spans="1:11" customFormat="1" ht="15.75" hidden="1" x14ac:dyDescent="0.25">
      <c r="A205" s="113" t="s">
        <v>10</v>
      </c>
      <c r="B205" s="113" t="str">
        <f t="shared" si="3"/>
        <v>E0046 - Overland Park*Sanitation</v>
      </c>
      <c r="C205" s="113" t="s">
        <v>68</v>
      </c>
      <c r="D205" s="114" t="s">
        <v>480</v>
      </c>
      <c r="E205" s="117" t="s">
        <v>534</v>
      </c>
      <c r="F205" s="116">
        <v>8006313301</v>
      </c>
      <c r="G205" s="104" t="str">
        <f>VLOOKUP(C205, 'Sheet1 (2)'!$A$2:$K$341, 2,FALSE )</f>
        <v>Yes</v>
      </c>
      <c r="H205" s="104" t="b">
        <f>ISNUMBER(MATCH(C205, 'Sheet1 (2)'!$A$2:$A$350, 0))</f>
        <v>1</v>
      </c>
      <c r="I205" s="104" t="str">
        <f>VLOOKUP(C205,Print!$A$2:$C$1048576,3,0)</f>
        <v>Yes</v>
      </c>
      <c r="J205" s="104" t="str">
        <f>VLOOKUP($C205,Print!$A$2:$I$1048576,9,0)</f>
        <v>Ready</v>
      </c>
      <c r="K205" s="104" t="str">
        <f>VLOOKUP(C205,'Sheet1 (2)'!$A$2:$K$341, 9, 0)</f>
        <v>C00045</v>
      </c>
    </row>
    <row r="206" spans="1:11" customFormat="1" ht="15.75" hidden="1" x14ac:dyDescent="0.25">
      <c r="A206" s="113" t="s">
        <v>13</v>
      </c>
      <c r="B206" s="113" t="str">
        <f t="shared" si="3"/>
        <v>E0046 - Overland Park*Water &amp; Sewer</v>
      </c>
      <c r="C206" s="113" t="s">
        <v>68</v>
      </c>
      <c r="D206" s="114" t="s">
        <v>535</v>
      </c>
      <c r="E206" s="118" t="s">
        <v>536</v>
      </c>
      <c r="F206" s="116">
        <v>9137158500</v>
      </c>
      <c r="G206" s="104" t="str">
        <f>VLOOKUP(C206, 'Sheet1 (2)'!$A$2:$K$341, 2,FALSE )</f>
        <v>Yes</v>
      </c>
      <c r="H206" s="104" t="b">
        <f>ISNUMBER(MATCH(C206, 'Sheet1 (2)'!$A$2:$A$350, 0))</f>
        <v>1</v>
      </c>
      <c r="I206" s="104" t="str">
        <f>VLOOKUP(C206,Print!$A$2:$C$1048576,3,0)</f>
        <v>Yes</v>
      </c>
      <c r="J206" s="104" t="str">
        <f>VLOOKUP($C206,Print!$A$2:$I$1048576,9,0)</f>
        <v>Ready</v>
      </c>
      <c r="K206" s="104" t="str">
        <f>VLOOKUP(C206,'Sheet1 (2)'!$A$2:$K$341, 9, 0)</f>
        <v>C00045</v>
      </c>
    </row>
    <row r="207" spans="1:11" customFormat="1" ht="15.75" hidden="1" x14ac:dyDescent="0.25">
      <c r="A207" s="113" t="s">
        <v>14</v>
      </c>
      <c r="B207" s="113" t="str">
        <f t="shared" si="3"/>
        <v>E0046 - Overland Park*Water &amp; Sewer 2</v>
      </c>
      <c r="C207" s="113" t="s">
        <v>68</v>
      </c>
      <c r="D207" s="114" t="s">
        <v>537</v>
      </c>
      <c r="E207" s="117">
        <v>400104255582</v>
      </c>
      <c r="F207" s="116">
        <v>9138951800</v>
      </c>
      <c r="G207" s="104" t="str">
        <f>VLOOKUP(C207, 'Sheet1 (2)'!$A$2:$K$341, 2,FALSE )</f>
        <v>Yes</v>
      </c>
      <c r="H207" s="104" t="b">
        <f>ISNUMBER(MATCH(C207, 'Sheet1 (2)'!$A$2:$A$350, 0))</f>
        <v>1</v>
      </c>
      <c r="I207" s="104" t="str">
        <f>VLOOKUP(C207,Print!$A$2:$C$1048576,3,0)</f>
        <v>Yes</v>
      </c>
      <c r="J207" s="104" t="str">
        <f>VLOOKUP($C207,Print!$A$2:$I$1048576,9,0)</f>
        <v>Ready</v>
      </c>
      <c r="K207" s="104" t="str">
        <f>VLOOKUP(C207,'Sheet1 (2)'!$A$2:$K$341, 9, 0)</f>
        <v>C00045</v>
      </c>
    </row>
    <row r="208" spans="1:11" customFormat="1" ht="15.75" hidden="1" x14ac:dyDescent="0.25">
      <c r="A208" s="113" t="s">
        <v>7</v>
      </c>
      <c r="B208" s="113" t="str">
        <f t="shared" si="3"/>
        <v>E0047 - Falcon Landing*Electric</v>
      </c>
      <c r="C208" s="113" t="s">
        <v>69</v>
      </c>
      <c r="D208" s="114" t="s">
        <v>538</v>
      </c>
      <c r="E208" s="119" t="s">
        <v>539</v>
      </c>
      <c r="F208" s="116">
        <v>8325101030</v>
      </c>
      <c r="G208" s="104" t="str">
        <f>VLOOKUP(C208, 'Sheet1 (2)'!$A$2:$K$341, 2,FALSE )</f>
        <v>Yes</v>
      </c>
      <c r="H208" s="104" t="b">
        <f>ISNUMBER(MATCH(C208, 'Sheet1 (2)'!$A$2:$A$350, 0))</f>
        <v>1</v>
      </c>
      <c r="I208" s="104" t="str">
        <f>VLOOKUP(C208,Print!$A$2:$C$1048576,3,0)</f>
        <v>Yes</v>
      </c>
      <c r="J208" s="104" t="str">
        <f>VLOOKUP($C208,Print!$A$2:$I$1048576,9,0)</f>
        <v>Ready</v>
      </c>
      <c r="K208" s="104" t="str">
        <f>VLOOKUP(C208,'Sheet1 (2)'!$A$2:$K$341, 9, 0)</f>
        <v>C00046</v>
      </c>
    </row>
    <row r="209" spans="1:11" customFormat="1" ht="15.75" hidden="1" x14ac:dyDescent="0.25">
      <c r="A209" s="104" t="s">
        <v>9</v>
      </c>
      <c r="B209" s="113" t="str">
        <f t="shared" si="3"/>
        <v>E0047 - Falcon Landing*Interface</v>
      </c>
      <c r="C209" s="113" t="s">
        <v>69</v>
      </c>
      <c r="D209" s="115" t="s">
        <v>9</v>
      </c>
      <c r="E209" s="117" t="str">
        <f>IFERROR(INDEX(Interface!A:A, MATCH($C209,Interface!H:H, 0)), "(Blank)")</f>
        <v>TWA55019</v>
      </c>
      <c r="F209" s="116" t="s">
        <v>363</v>
      </c>
      <c r="G209" s="104" t="str">
        <f>VLOOKUP(C209, 'Sheet1 (2)'!$A$2:$K$341, 2,FALSE )</f>
        <v>Yes</v>
      </c>
      <c r="H209" s="104" t="b">
        <f>ISNUMBER(MATCH(C209, 'Sheet1 (2)'!$A$2:$A$350, 0))</f>
        <v>1</v>
      </c>
      <c r="I209" s="104" t="str">
        <f>VLOOKUP(C209,Print!$A$2:$C$1048576,3,0)</f>
        <v>Yes</v>
      </c>
      <c r="J209" s="104" t="str">
        <f>VLOOKUP($C209,Print!$A$2:$I$1048576,9,0)</f>
        <v>Ready</v>
      </c>
      <c r="K209" s="104" t="str">
        <f>VLOOKUP(C209,'Sheet1 (2)'!$A$2:$K$341, 9, 0)</f>
        <v>C00046</v>
      </c>
    </row>
    <row r="210" spans="1:11" customFormat="1" ht="15.75" hidden="1" x14ac:dyDescent="0.25">
      <c r="A210" s="113" t="s">
        <v>10</v>
      </c>
      <c r="B210" s="113" t="str">
        <f t="shared" si="3"/>
        <v>E0047 - Falcon Landing*Sanitation</v>
      </c>
      <c r="C210" s="113" t="s">
        <v>69</v>
      </c>
      <c r="D210" s="114" t="s">
        <v>540</v>
      </c>
      <c r="E210" s="115" t="s">
        <v>541</v>
      </c>
      <c r="F210" s="116">
        <v>2813428178</v>
      </c>
      <c r="G210" s="104" t="str">
        <f>VLOOKUP(C210, 'Sheet1 (2)'!$A$2:$K$341, 2,FALSE )</f>
        <v>Yes</v>
      </c>
      <c r="H210" s="104" t="b">
        <f>ISNUMBER(MATCH(C210, 'Sheet1 (2)'!$A$2:$A$350, 0))</f>
        <v>1</v>
      </c>
      <c r="I210" s="104" t="str">
        <f>VLOOKUP(C210,Print!$A$2:$C$1048576,3,0)</f>
        <v>Yes</v>
      </c>
      <c r="J210" s="104" t="str">
        <f>VLOOKUP($C210,Print!$A$2:$I$1048576,9,0)</f>
        <v>Ready</v>
      </c>
      <c r="K210" s="104" t="str">
        <f>VLOOKUP(C210,'Sheet1 (2)'!$A$2:$K$341, 9, 0)</f>
        <v>C00046</v>
      </c>
    </row>
    <row r="211" spans="1:11" customFormat="1" ht="15.75" hidden="1" x14ac:dyDescent="0.25">
      <c r="A211" s="113" t="s">
        <v>13</v>
      </c>
      <c r="B211" s="113" t="str">
        <f t="shared" si="3"/>
        <v>E0047 - Falcon Landing*Water &amp; Sewer</v>
      </c>
      <c r="C211" s="113" t="s">
        <v>69</v>
      </c>
      <c r="D211" s="114" t="s">
        <v>542</v>
      </c>
      <c r="E211" s="115">
        <v>150889</v>
      </c>
      <c r="F211" s="116">
        <v>8324671599</v>
      </c>
      <c r="G211" s="104" t="str">
        <f>VLOOKUP(C211, 'Sheet1 (2)'!$A$2:$K$341, 2,FALSE )</f>
        <v>Yes</v>
      </c>
      <c r="H211" s="104" t="b">
        <f>ISNUMBER(MATCH(C211, 'Sheet1 (2)'!$A$2:$A$350, 0))</f>
        <v>1</v>
      </c>
      <c r="I211" s="104" t="str">
        <f>VLOOKUP(C211,Print!$A$2:$C$1048576,3,0)</f>
        <v>Yes</v>
      </c>
      <c r="J211" s="104" t="str">
        <f>VLOOKUP($C211,Print!$A$2:$I$1048576,9,0)</f>
        <v>Ready</v>
      </c>
      <c r="K211" s="104" t="str">
        <f>VLOOKUP(C211,'Sheet1 (2)'!$A$2:$K$341, 9, 0)</f>
        <v>C00046</v>
      </c>
    </row>
    <row r="212" spans="1:11" customFormat="1" ht="15.75" hidden="1" x14ac:dyDescent="0.25">
      <c r="A212" s="113" t="s">
        <v>14</v>
      </c>
      <c r="B212" s="113" t="str">
        <f t="shared" si="3"/>
        <v>E0047 - Falcon Landing*Water &amp; Sewer 2</v>
      </c>
      <c r="C212" s="113" t="s">
        <v>69</v>
      </c>
      <c r="D212" s="114" t="s">
        <v>542</v>
      </c>
      <c r="E212" s="115">
        <v>150890</v>
      </c>
      <c r="F212" s="116">
        <v>8324671599</v>
      </c>
      <c r="G212" s="104" t="str">
        <f>VLOOKUP(C212, 'Sheet1 (2)'!$A$2:$K$341, 2,FALSE )</f>
        <v>Yes</v>
      </c>
      <c r="H212" s="104" t="b">
        <f>ISNUMBER(MATCH(C212, 'Sheet1 (2)'!$A$2:$A$350, 0))</f>
        <v>1</v>
      </c>
      <c r="I212" s="104" t="str">
        <f>VLOOKUP(C212,Print!$A$2:$C$1048576,3,0)</f>
        <v>Yes</v>
      </c>
      <c r="J212" s="104" t="str">
        <f>VLOOKUP($C212,Print!$A$2:$I$1048576,9,0)</f>
        <v>Ready</v>
      </c>
      <c r="K212" s="104" t="str">
        <f>VLOOKUP(C212,'Sheet1 (2)'!$A$2:$K$341, 9, 0)</f>
        <v>C00046</v>
      </c>
    </row>
    <row r="213" spans="1:11" customFormat="1" ht="15.75" hidden="1" x14ac:dyDescent="0.25">
      <c r="A213" s="113" t="s">
        <v>7</v>
      </c>
      <c r="B213" s="113" t="str">
        <f t="shared" si="3"/>
        <v>E0048 - Peake*Electric</v>
      </c>
      <c r="C213" s="113" t="s">
        <v>70</v>
      </c>
      <c r="D213" s="114" t="s">
        <v>360</v>
      </c>
      <c r="E213" s="117" t="s">
        <v>543</v>
      </c>
      <c r="F213" s="116">
        <v>8886555888</v>
      </c>
      <c r="G213" s="104" t="str">
        <f>VLOOKUP(C213, 'Sheet1 (2)'!$A$2:$K$341, 2,FALSE )</f>
        <v>Yes</v>
      </c>
      <c r="H213" s="104" t="b">
        <f>ISNUMBER(MATCH(C213, 'Sheet1 (2)'!$A$2:$A$350, 0))</f>
        <v>1</v>
      </c>
      <c r="I213" s="104" t="str">
        <f>VLOOKUP(C213,Print!$A$2:$C$1048576,3,0)</f>
        <v>Yes</v>
      </c>
      <c r="J213" s="104" t="str">
        <f>VLOOKUP($C213,Print!$A$2:$I$1048576,9,0)</f>
        <v>Ready</v>
      </c>
      <c r="K213" s="104" t="str">
        <f>VLOOKUP(C213,'Sheet1 (2)'!$A$2:$K$341, 9, 0)</f>
        <v>C00047</v>
      </c>
    </row>
    <row r="214" spans="1:11" customFormat="1" ht="15.75" hidden="1" x14ac:dyDescent="0.25">
      <c r="A214" s="113" t="s">
        <v>8</v>
      </c>
      <c r="B214" s="113" t="str">
        <f t="shared" si="3"/>
        <v>E0048 - Peake*Electric 2</v>
      </c>
      <c r="C214" s="113" t="s">
        <v>70</v>
      </c>
      <c r="D214" s="114" t="s">
        <v>360</v>
      </c>
      <c r="E214" s="117" t="s">
        <v>544</v>
      </c>
      <c r="F214" s="116">
        <v>8886555888</v>
      </c>
      <c r="G214" s="104" t="str">
        <f>VLOOKUP(C214, 'Sheet1 (2)'!$A$2:$K$341, 2,FALSE )</f>
        <v>Yes</v>
      </c>
      <c r="H214" s="104" t="b">
        <f>ISNUMBER(MATCH(C214, 'Sheet1 (2)'!$A$2:$A$350, 0))</f>
        <v>1</v>
      </c>
      <c r="I214" s="104" t="str">
        <f>VLOOKUP(C214,Print!$A$2:$C$1048576,3,0)</f>
        <v>Yes</v>
      </c>
      <c r="J214" s="104" t="str">
        <f>VLOOKUP($C214,Print!$A$2:$I$1048576,9,0)</f>
        <v>Ready</v>
      </c>
      <c r="K214" s="104" t="str">
        <f>VLOOKUP(C214,'Sheet1 (2)'!$A$2:$K$341, 9, 0)</f>
        <v>C00047</v>
      </c>
    </row>
    <row r="215" spans="1:11" customFormat="1" ht="15.75" hidden="1" x14ac:dyDescent="0.25">
      <c r="A215" s="104" t="s">
        <v>9</v>
      </c>
      <c r="B215" s="113" t="str">
        <f t="shared" si="3"/>
        <v>E0048 - Peake*Interface</v>
      </c>
      <c r="C215" s="113" t="s">
        <v>70</v>
      </c>
      <c r="D215" s="115" t="s">
        <v>9</v>
      </c>
      <c r="E215" s="117" t="str">
        <f>IFERROR(INDEX(Interface!A:A, MATCH($C215,Interface!H:H, 0)), "(Blank)")</f>
        <v>TWA55044</v>
      </c>
      <c r="F215" s="116" t="s">
        <v>363</v>
      </c>
      <c r="G215" s="104" t="str">
        <f>VLOOKUP(C215, 'Sheet1 (2)'!$A$2:$K$341, 2,FALSE )</f>
        <v>Yes</v>
      </c>
      <c r="H215" s="104" t="b">
        <f>ISNUMBER(MATCH(C215, 'Sheet1 (2)'!$A$2:$A$350, 0))</f>
        <v>1</v>
      </c>
      <c r="I215" s="104" t="str">
        <f>VLOOKUP(C215,Print!$A$2:$C$1048576,3,0)</f>
        <v>Yes</v>
      </c>
      <c r="J215" s="104" t="str">
        <f>VLOOKUP($C215,Print!$A$2:$I$1048576,9,0)</f>
        <v>Ready</v>
      </c>
      <c r="K215" s="104" t="str">
        <f>VLOOKUP(C215,'Sheet1 (2)'!$A$2:$K$341, 9, 0)</f>
        <v>C00047</v>
      </c>
    </row>
    <row r="216" spans="1:11" customFormat="1" ht="15.75" hidden="1" x14ac:dyDescent="0.25">
      <c r="A216" s="113" t="s">
        <v>10</v>
      </c>
      <c r="B216" s="113" t="str">
        <f t="shared" si="3"/>
        <v>E0048 - Peake*Sanitation</v>
      </c>
      <c r="C216" s="113" t="s">
        <v>70</v>
      </c>
      <c r="D216" s="114" t="s">
        <v>480</v>
      </c>
      <c r="E216" s="117" t="s">
        <v>545</v>
      </c>
      <c r="F216" s="116">
        <v>8663195397</v>
      </c>
      <c r="G216" s="104" t="str">
        <f>VLOOKUP(C216, 'Sheet1 (2)'!$A$2:$K$341, 2,FALSE )</f>
        <v>Yes</v>
      </c>
      <c r="H216" s="104" t="b">
        <f>ISNUMBER(MATCH(C216, 'Sheet1 (2)'!$A$2:$A$350, 0))</f>
        <v>1</v>
      </c>
      <c r="I216" s="104" t="str">
        <f>VLOOKUP(C216,Print!$A$2:$C$1048576,3,0)</f>
        <v>Yes</v>
      </c>
      <c r="J216" s="104" t="str">
        <f>VLOOKUP($C216,Print!$A$2:$I$1048576,9,0)</f>
        <v>Ready</v>
      </c>
      <c r="K216" s="104" t="str">
        <f>VLOOKUP(C216,'Sheet1 (2)'!$A$2:$K$341, 9, 0)</f>
        <v>C00047</v>
      </c>
    </row>
    <row r="217" spans="1:11" customFormat="1" ht="15.75" hidden="1" x14ac:dyDescent="0.25">
      <c r="A217" s="113" t="s">
        <v>13</v>
      </c>
      <c r="B217" s="113" t="str">
        <f t="shared" si="3"/>
        <v>E0048 - Peake*Water &amp; Sewer</v>
      </c>
      <c r="C217" s="113" t="s">
        <v>70</v>
      </c>
      <c r="D217" s="114" t="s">
        <v>546</v>
      </c>
      <c r="E217" s="117">
        <v>169691</v>
      </c>
      <c r="F217" s="116">
        <v>4784645600</v>
      </c>
      <c r="G217" s="104" t="str">
        <f>VLOOKUP(C217, 'Sheet1 (2)'!$A$2:$K$341, 2,FALSE )</f>
        <v>Yes</v>
      </c>
      <c r="H217" s="104" t="b">
        <f>ISNUMBER(MATCH(C217, 'Sheet1 (2)'!$A$2:$A$350, 0))</f>
        <v>1</v>
      </c>
      <c r="I217" s="104" t="str">
        <f>VLOOKUP(C217,Print!$A$2:$C$1048576,3,0)</f>
        <v>Yes</v>
      </c>
      <c r="J217" s="104" t="str">
        <f>VLOOKUP($C217,Print!$A$2:$I$1048576,9,0)</f>
        <v>Ready</v>
      </c>
      <c r="K217" s="104" t="str">
        <f>VLOOKUP(C217,'Sheet1 (2)'!$A$2:$K$341, 9, 0)</f>
        <v>C00047</v>
      </c>
    </row>
    <row r="218" spans="1:11" customFormat="1" ht="15.75" hidden="1" x14ac:dyDescent="0.25">
      <c r="A218" s="113" t="s">
        <v>7</v>
      </c>
      <c r="B218" s="113" t="str">
        <f t="shared" si="3"/>
        <v>E0049 - Prairie Village*Electric</v>
      </c>
      <c r="C218" s="113" t="s">
        <v>71</v>
      </c>
      <c r="D218" s="114" t="s">
        <v>469</v>
      </c>
      <c r="E218" s="117">
        <v>2678571425</v>
      </c>
      <c r="F218" s="116">
        <v>8164715275</v>
      </c>
      <c r="G218" s="104" t="str">
        <f>VLOOKUP(C218, 'Sheet1 (2)'!$A$2:$K$341, 2,FALSE )</f>
        <v>Yes</v>
      </c>
      <c r="H218" s="104" t="b">
        <f>ISNUMBER(MATCH(C218, 'Sheet1 (2)'!$A$2:$A$350, 0))</f>
        <v>1</v>
      </c>
      <c r="I218" s="104" t="str">
        <f>VLOOKUP(C218,Print!$A$2:$C$1048576,3,0)</f>
        <v>Yes</v>
      </c>
      <c r="J218" s="104" t="str">
        <f>VLOOKUP($C218,Print!$A$2:$I$1048576,9,0)</f>
        <v>Ready</v>
      </c>
      <c r="K218" s="104" t="str">
        <f>VLOOKUP(C218,'Sheet1 (2)'!$A$2:$K$341, 9, 0)</f>
        <v>C00048</v>
      </c>
    </row>
    <row r="219" spans="1:11" customFormat="1" ht="15.75" hidden="1" x14ac:dyDescent="0.25">
      <c r="A219" s="104" t="s">
        <v>9</v>
      </c>
      <c r="B219" s="113" t="str">
        <f t="shared" si="3"/>
        <v>E0049 - Prairie Village*Interface</v>
      </c>
      <c r="C219" s="113" t="s">
        <v>71</v>
      </c>
      <c r="D219" s="115" t="s">
        <v>9</v>
      </c>
      <c r="E219" s="117" t="str">
        <f>IFERROR(INDEX(Interface!A:A, MATCH($C219,Interface!H:H, 0)), "(Blank)")</f>
        <v>TWA55051</v>
      </c>
      <c r="F219" s="116" t="s">
        <v>363</v>
      </c>
      <c r="G219" s="104" t="str">
        <f>VLOOKUP(C219, 'Sheet1 (2)'!$A$2:$K$341, 2,FALSE )</f>
        <v>Yes</v>
      </c>
      <c r="H219" s="104" t="b">
        <f>ISNUMBER(MATCH(C219, 'Sheet1 (2)'!$A$2:$A$350, 0))</f>
        <v>1</v>
      </c>
      <c r="I219" s="104" t="str">
        <f>VLOOKUP(C219,Print!$A$2:$C$1048576,3,0)</f>
        <v>Yes</v>
      </c>
      <c r="J219" s="104" t="str">
        <f>VLOOKUP($C219,Print!$A$2:$I$1048576,9,0)</f>
        <v>Ready</v>
      </c>
      <c r="K219" s="104" t="str">
        <f>VLOOKUP(C219,'Sheet1 (2)'!$A$2:$K$341, 9, 0)</f>
        <v>C00048</v>
      </c>
    </row>
    <row r="220" spans="1:11" customFormat="1" ht="15.75" hidden="1" x14ac:dyDescent="0.25">
      <c r="A220" s="113" t="s">
        <v>10</v>
      </c>
      <c r="B220" s="113" t="str">
        <f t="shared" si="3"/>
        <v>E0049 - Prairie Village*Sanitation</v>
      </c>
      <c r="C220" s="113" t="s">
        <v>71</v>
      </c>
      <c r="D220" s="114" t="s">
        <v>480</v>
      </c>
      <c r="E220" s="117" t="s">
        <v>547</v>
      </c>
      <c r="F220" s="116">
        <v>8006313301</v>
      </c>
      <c r="G220" s="104" t="str">
        <f>VLOOKUP(C220, 'Sheet1 (2)'!$A$2:$K$341, 2,FALSE )</f>
        <v>Yes</v>
      </c>
      <c r="H220" s="104" t="b">
        <f>ISNUMBER(MATCH(C220, 'Sheet1 (2)'!$A$2:$A$350, 0))</f>
        <v>1</v>
      </c>
      <c r="I220" s="104" t="str">
        <f>VLOOKUP(C220,Print!$A$2:$C$1048576,3,0)</f>
        <v>Yes</v>
      </c>
      <c r="J220" s="104" t="str">
        <f>VLOOKUP($C220,Print!$A$2:$I$1048576,9,0)</f>
        <v>Ready</v>
      </c>
      <c r="K220" s="104" t="str">
        <f>VLOOKUP(C220,'Sheet1 (2)'!$A$2:$K$341, 9, 0)</f>
        <v>C00048</v>
      </c>
    </row>
    <row r="221" spans="1:11" customFormat="1" ht="15.75" hidden="1" x14ac:dyDescent="0.25">
      <c r="A221" s="113" t="s">
        <v>13</v>
      </c>
      <c r="B221" s="113" t="str">
        <f t="shared" si="3"/>
        <v>E0049 - Prairie Village*Water &amp; Sewer</v>
      </c>
      <c r="C221" s="113" t="s">
        <v>71</v>
      </c>
      <c r="D221" s="114" t="s">
        <v>535</v>
      </c>
      <c r="E221" s="118" t="s">
        <v>548</v>
      </c>
      <c r="F221" s="116">
        <v>9137158500</v>
      </c>
      <c r="G221" s="104" t="str">
        <f>VLOOKUP(C221, 'Sheet1 (2)'!$A$2:$K$341, 2,FALSE )</f>
        <v>Yes</v>
      </c>
      <c r="H221" s="104" t="b">
        <f>ISNUMBER(MATCH(C221, 'Sheet1 (2)'!$A$2:$A$350, 0))</f>
        <v>1</v>
      </c>
      <c r="I221" s="104" t="str">
        <f>VLOOKUP(C221,Print!$A$2:$C$1048576,3,0)</f>
        <v>Yes</v>
      </c>
      <c r="J221" s="104" t="str">
        <f>VLOOKUP($C221,Print!$A$2:$I$1048576,9,0)</f>
        <v>Ready</v>
      </c>
      <c r="K221" s="104" t="str">
        <f>VLOOKUP(C221,'Sheet1 (2)'!$A$2:$K$341, 9, 0)</f>
        <v>C00048</v>
      </c>
    </row>
    <row r="222" spans="1:11" customFormat="1" ht="15.75" hidden="1" x14ac:dyDescent="0.25">
      <c r="A222" s="113" t="s">
        <v>14</v>
      </c>
      <c r="B222" s="113" t="str">
        <f t="shared" si="3"/>
        <v>E0049 - Prairie Village*Water &amp; Sewer 2</v>
      </c>
      <c r="C222" s="113" t="s">
        <v>71</v>
      </c>
      <c r="D222" s="114" t="s">
        <v>537</v>
      </c>
      <c r="E222" s="117">
        <v>400104316829</v>
      </c>
      <c r="F222" s="116">
        <v>9138951800</v>
      </c>
      <c r="G222" s="104" t="str">
        <f>VLOOKUP(C222, 'Sheet1 (2)'!$A$2:$K$341, 2,FALSE )</f>
        <v>Yes</v>
      </c>
      <c r="H222" s="104" t="b">
        <f>ISNUMBER(MATCH(C222, 'Sheet1 (2)'!$A$2:$A$350, 0))</f>
        <v>1</v>
      </c>
      <c r="I222" s="104" t="str">
        <f>VLOOKUP(C222,Print!$A$2:$C$1048576,3,0)</f>
        <v>Yes</v>
      </c>
      <c r="J222" s="104" t="str">
        <f>VLOOKUP($C222,Print!$A$2:$I$1048576,9,0)</f>
        <v>Ready</v>
      </c>
      <c r="K222" s="104" t="str">
        <f>VLOOKUP(C222,'Sheet1 (2)'!$A$2:$K$341, 9, 0)</f>
        <v>C00048</v>
      </c>
    </row>
    <row r="223" spans="1:11" customFormat="1" ht="15.75" hidden="1" x14ac:dyDescent="0.25">
      <c r="A223" s="113" t="s">
        <v>7</v>
      </c>
      <c r="B223" s="113" t="str">
        <f t="shared" si="3"/>
        <v>E0050 - Douglas*Electric</v>
      </c>
      <c r="C223" s="113" t="s">
        <v>72</v>
      </c>
      <c r="D223" s="114" t="s">
        <v>549</v>
      </c>
      <c r="E223" s="115" t="s">
        <v>550</v>
      </c>
      <c r="F223" s="116">
        <v>9123843302</v>
      </c>
      <c r="G223" s="104" t="str">
        <f>VLOOKUP(C223, 'Sheet1 (2)'!$A$2:$K$341, 2,FALSE )</f>
        <v>Yes</v>
      </c>
      <c r="H223" s="104" t="b">
        <f>ISNUMBER(MATCH(C223, 'Sheet1 (2)'!$A$2:$A$350, 0))</f>
        <v>1</v>
      </c>
      <c r="I223" s="104" t="str">
        <f>VLOOKUP(C223,Print!$A$2:$C$1048576,3,0)</f>
        <v>Yes</v>
      </c>
      <c r="J223" s="104" t="str">
        <f>VLOOKUP($C223,Print!$A$2:$I$1048576,9,0)</f>
        <v>Ready</v>
      </c>
      <c r="K223" s="104" t="str">
        <f>VLOOKUP(C223,'Sheet1 (2)'!$A$2:$K$341, 9, 0)</f>
        <v>C00049</v>
      </c>
    </row>
    <row r="224" spans="1:11" customFormat="1" ht="15.75" hidden="1" x14ac:dyDescent="0.25">
      <c r="A224" s="104" t="s">
        <v>9</v>
      </c>
      <c r="B224" s="113" t="str">
        <f t="shared" si="3"/>
        <v>E0050 - Douglas*Interface</v>
      </c>
      <c r="C224" s="113" t="s">
        <v>72</v>
      </c>
      <c r="D224" s="115" t="s">
        <v>9</v>
      </c>
      <c r="E224" s="117" t="str">
        <f>IFERROR(INDEX(Interface!A:A, MATCH($C224,Interface!H:H, 0)), "(Blank)")</f>
        <v>TWA55045</v>
      </c>
      <c r="F224" s="116" t="s">
        <v>363</v>
      </c>
      <c r="G224" s="104" t="str">
        <f>VLOOKUP(C224, 'Sheet1 (2)'!$A$2:$K$341, 2,FALSE )</f>
        <v>Yes</v>
      </c>
      <c r="H224" s="104" t="b">
        <f>ISNUMBER(MATCH(C224, 'Sheet1 (2)'!$A$2:$A$350, 0))</f>
        <v>1</v>
      </c>
      <c r="I224" s="104" t="str">
        <f>VLOOKUP(C224,Print!$A$2:$C$1048576,3,0)</f>
        <v>Yes</v>
      </c>
      <c r="J224" s="104" t="str">
        <f>VLOOKUP($C224,Print!$A$2:$I$1048576,9,0)</f>
        <v>Ready</v>
      </c>
      <c r="K224" s="104" t="str">
        <f>VLOOKUP(C224,'Sheet1 (2)'!$A$2:$K$341, 9, 0)</f>
        <v>C00049</v>
      </c>
    </row>
    <row r="225" spans="1:11" customFormat="1" ht="15.75" hidden="1" x14ac:dyDescent="0.25">
      <c r="A225" s="113" t="s">
        <v>10</v>
      </c>
      <c r="B225" s="113" t="str">
        <f t="shared" si="3"/>
        <v>E0050 - Douglas*Sanitation</v>
      </c>
      <c r="C225" s="113" t="s">
        <v>72</v>
      </c>
      <c r="D225" s="114" t="s">
        <v>549</v>
      </c>
      <c r="E225" s="115" t="s">
        <v>550</v>
      </c>
      <c r="F225" s="116">
        <v>9123843302</v>
      </c>
      <c r="G225" s="104" t="str">
        <f>VLOOKUP(C225, 'Sheet1 (2)'!$A$2:$K$341, 2,FALSE )</f>
        <v>Yes</v>
      </c>
      <c r="H225" s="104" t="b">
        <f>ISNUMBER(MATCH(C225, 'Sheet1 (2)'!$A$2:$A$350, 0))</f>
        <v>1</v>
      </c>
      <c r="I225" s="104" t="str">
        <f>VLOOKUP(C225,Print!$A$2:$C$1048576,3,0)</f>
        <v>Yes</v>
      </c>
      <c r="J225" s="104" t="str">
        <f>VLOOKUP($C225,Print!$A$2:$I$1048576,9,0)</f>
        <v>Ready</v>
      </c>
      <c r="K225" s="104" t="str">
        <f>VLOOKUP(C225,'Sheet1 (2)'!$A$2:$K$341, 9, 0)</f>
        <v>C00049</v>
      </c>
    </row>
    <row r="226" spans="1:11" customFormat="1" ht="15.75" hidden="1" x14ac:dyDescent="0.25">
      <c r="A226" s="113" t="s">
        <v>13</v>
      </c>
      <c r="B226" s="113" t="str">
        <f t="shared" si="3"/>
        <v>E0050 - Douglas*Water &amp; Sewer</v>
      </c>
      <c r="C226" s="113" t="s">
        <v>72</v>
      </c>
      <c r="D226" s="114" t="s">
        <v>549</v>
      </c>
      <c r="E226" s="115" t="s">
        <v>550</v>
      </c>
      <c r="F226" s="116">
        <v>9123843302</v>
      </c>
      <c r="G226" s="104" t="str">
        <f>VLOOKUP(C226, 'Sheet1 (2)'!$A$2:$K$341, 2,FALSE )</f>
        <v>Yes</v>
      </c>
      <c r="H226" s="104" t="b">
        <f>ISNUMBER(MATCH(C226, 'Sheet1 (2)'!$A$2:$A$350, 0))</f>
        <v>1</v>
      </c>
      <c r="I226" s="104" t="str">
        <f>VLOOKUP(C226,Print!$A$2:$C$1048576,3,0)</f>
        <v>Yes</v>
      </c>
      <c r="J226" s="104" t="str">
        <f>VLOOKUP($C226,Print!$A$2:$I$1048576,9,0)</f>
        <v>Ready</v>
      </c>
      <c r="K226" s="104" t="str">
        <f>VLOOKUP(C226,'Sheet1 (2)'!$A$2:$K$341, 9, 0)</f>
        <v>C00049</v>
      </c>
    </row>
    <row r="227" spans="1:11" customFormat="1" ht="15.75" hidden="1" x14ac:dyDescent="0.25">
      <c r="A227" s="113" t="s">
        <v>7</v>
      </c>
      <c r="B227" s="113" t="str">
        <f t="shared" si="3"/>
        <v>E0051 - Roswell / Holcomb*Electric</v>
      </c>
      <c r="C227" s="113" t="s">
        <v>73</v>
      </c>
      <c r="D227" s="114" t="s">
        <v>551</v>
      </c>
      <c r="E227" s="115">
        <v>2490595001</v>
      </c>
      <c r="F227" s="116">
        <v>7708872363</v>
      </c>
      <c r="G227" s="104" t="str">
        <f>VLOOKUP(C227, 'Sheet1 (2)'!$A$2:$K$341, 2,FALSE )</f>
        <v>Yes</v>
      </c>
      <c r="H227" s="104" t="b">
        <f>ISNUMBER(MATCH(C227, 'Sheet1 (2)'!$A$2:$A$350, 0))</f>
        <v>1</v>
      </c>
      <c r="I227" s="104" t="str">
        <f>VLOOKUP(C227,Print!$A$2:$C$1048576,3,0)</f>
        <v>Yes</v>
      </c>
      <c r="J227" s="104" t="str">
        <f>VLOOKUP($C227,Print!$A$2:$I$1048576,9,0)</f>
        <v>Ready</v>
      </c>
      <c r="K227" s="104" t="str">
        <f>VLOOKUP(C227,'Sheet1 (2)'!$A$2:$K$341, 9, 0)</f>
        <v>C00076</v>
      </c>
    </row>
    <row r="228" spans="1:11" customFormat="1" ht="15.75" hidden="1" x14ac:dyDescent="0.25">
      <c r="A228" s="104" t="s">
        <v>9</v>
      </c>
      <c r="B228" s="113" t="str">
        <f t="shared" si="3"/>
        <v>E0051 - Roswell / Holcomb*Interface</v>
      </c>
      <c r="C228" s="113" t="s">
        <v>73</v>
      </c>
      <c r="D228" s="115" t="s">
        <v>9</v>
      </c>
      <c r="E228" s="117" t="str">
        <f>IFERROR(INDEX(Interface!A:A, MATCH($C228,Interface!H:H, 0)), "(Blank)")</f>
        <v>TWA55090</v>
      </c>
      <c r="F228" s="116" t="s">
        <v>363</v>
      </c>
      <c r="G228" s="104" t="str">
        <f>VLOOKUP(C228, 'Sheet1 (2)'!$A$2:$K$341, 2,FALSE )</f>
        <v>Yes</v>
      </c>
      <c r="H228" s="104" t="b">
        <f>ISNUMBER(MATCH(C228, 'Sheet1 (2)'!$A$2:$A$350, 0))</f>
        <v>1</v>
      </c>
      <c r="I228" s="104" t="str">
        <f>VLOOKUP(C228,Print!$A$2:$C$1048576,3,0)</f>
        <v>Yes</v>
      </c>
      <c r="J228" s="104" t="str">
        <f>VLOOKUP($C228,Print!$A$2:$I$1048576,9,0)</f>
        <v>Ready</v>
      </c>
      <c r="K228" s="104" t="str">
        <f>VLOOKUP(C228,'Sheet1 (2)'!$A$2:$K$341, 9, 0)</f>
        <v>C00076</v>
      </c>
    </row>
    <row r="229" spans="1:11" customFormat="1" ht="15.75" hidden="1" x14ac:dyDescent="0.25">
      <c r="A229" s="113" t="s">
        <v>10</v>
      </c>
      <c r="B229" s="113" t="str">
        <f t="shared" si="3"/>
        <v>E0051 - Roswell / Holcomb*Sanitation</v>
      </c>
      <c r="C229" s="113" t="s">
        <v>73</v>
      </c>
      <c r="D229" s="114" t="s">
        <v>552</v>
      </c>
      <c r="E229" s="115">
        <v>33904862</v>
      </c>
      <c r="F229" s="116">
        <v>7706413759</v>
      </c>
      <c r="G229" s="104" t="str">
        <f>VLOOKUP(C229, 'Sheet1 (2)'!$A$2:$K$341, 2,FALSE )</f>
        <v>Yes</v>
      </c>
      <c r="H229" s="104" t="b">
        <f>ISNUMBER(MATCH(C229, 'Sheet1 (2)'!$A$2:$A$350, 0))</f>
        <v>1</v>
      </c>
      <c r="I229" s="104" t="str">
        <f>VLOOKUP(C229,Print!$A$2:$C$1048576,3,0)</f>
        <v>Yes</v>
      </c>
      <c r="J229" s="104" t="str">
        <f>VLOOKUP($C229,Print!$A$2:$I$1048576,9,0)</f>
        <v>Ready</v>
      </c>
      <c r="K229" s="104" t="str">
        <f>VLOOKUP(C229,'Sheet1 (2)'!$A$2:$K$341, 9, 0)</f>
        <v>C00076</v>
      </c>
    </row>
    <row r="230" spans="1:11" customFormat="1" ht="15.75" hidden="1" x14ac:dyDescent="0.25">
      <c r="A230" s="113" t="s">
        <v>13</v>
      </c>
      <c r="B230" s="113" t="str">
        <f t="shared" si="3"/>
        <v>E0051 - Roswell / Holcomb*Water &amp; Sewer</v>
      </c>
      <c r="C230" s="113" t="s">
        <v>73</v>
      </c>
      <c r="D230" s="114" t="s">
        <v>553</v>
      </c>
      <c r="E230" s="119" t="s">
        <v>554</v>
      </c>
      <c r="F230" s="116">
        <v>4046126830</v>
      </c>
      <c r="G230" s="104" t="str">
        <f>VLOOKUP(C230, 'Sheet1 (2)'!$A$2:$K$341, 2,FALSE )</f>
        <v>Yes</v>
      </c>
      <c r="H230" s="104" t="b">
        <f>ISNUMBER(MATCH(C230, 'Sheet1 (2)'!$A$2:$A$350, 0))</f>
        <v>1</v>
      </c>
      <c r="I230" s="104" t="str">
        <f>VLOOKUP(C230,Print!$A$2:$C$1048576,3,0)</f>
        <v>Yes</v>
      </c>
      <c r="J230" s="104" t="str">
        <f>VLOOKUP($C230,Print!$A$2:$I$1048576,9,0)</f>
        <v>Ready</v>
      </c>
      <c r="K230" s="104" t="str">
        <f>VLOOKUP(C230,'Sheet1 (2)'!$A$2:$K$341, 9, 0)</f>
        <v>C00076</v>
      </c>
    </row>
    <row r="231" spans="1:11" customFormat="1" ht="15.75" hidden="1" x14ac:dyDescent="0.25">
      <c r="A231" s="113" t="s">
        <v>7</v>
      </c>
      <c r="B231" s="113" t="str">
        <f t="shared" si="3"/>
        <v>E0052 - Oldsmar*Electric</v>
      </c>
      <c r="C231" s="113" t="s">
        <v>74</v>
      </c>
      <c r="D231" s="114" t="s">
        <v>504</v>
      </c>
      <c r="E231" s="117">
        <v>221007907514</v>
      </c>
      <c r="F231" s="116">
        <v>8666896469</v>
      </c>
      <c r="G231" s="104" t="str">
        <f>VLOOKUP(C231, 'Sheet1 (2)'!$A$2:$K$341, 2,FALSE )</f>
        <v>Yes</v>
      </c>
      <c r="H231" s="104" t="b">
        <f>ISNUMBER(MATCH(C231, 'Sheet1 (2)'!$A$2:$A$350, 0))</f>
        <v>1</v>
      </c>
      <c r="I231" s="104" t="str">
        <f>VLOOKUP(C231,Print!$A$2:$C$1048576,3,0)</f>
        <v>Yes</v>
      </c>
      <c r="J231" s="104" t="str">
        <f>VLOOKUP($C231,Print!$A$2:$I$1048576,9,0)</f>
        <v>Ready</v>
      </c>
      <c r="K231" s="104" t="str">
        <f>VLOOKUP(C231,'Sheet1 (2)'!$A$2:$K$341, 9, 0)</f>
        <v>C00077</v>
      </c>
    </row>
    <row r="232" spans="1:11" customFormat="1" ht="15.75" hidden="1" x14ac:dyDescent="0.25">
      <c r="A232" s="104" t="s">
        <v>9</v>
      </c>
      <c r="B232" s="113" t="str">
        <f t="shared" si="3"/>
        <v>E0052 - Oldsmar*Interface</v>
      </c>
      <c r="C232" s="113" t="s">
        <v>74</v>
      </c>
      <c r="D232" s="115" t="s">
        <v>9</v>
      </c>
      <c r="E232" s="117" t="str">
        <f>IFERROR(INDEX(Interface!A:A, MATCH($C232,Interface!H:H, 0)), "(Blank)")</f>
        <v>TWA55094</v>
      </c>
      <c r="F232" s="116" t="s">
        <v>363</v>
      </c>
      <c r="G232" s="104" t="str">
        <f>VLOOKUP(C232, 'Sheet1 (2)'!$A$2:$K$341, 2,FALSE )</f>
        <v>Yes</v>
      </c>
      <c r="H232" s="104" t="b">
        <f>ISNUMBER(MATCH(C232, 'Sheet1 (2)'!$A$2:$A$350, 0))</f>
        <v>1</v>
      </c>
      <c r="I232" s="104" t="str">
        <f>VLOOKUP(C232,Print!$A$2:$C$1048576,3,0)</f>
        <v>Yes</v>
      </c>
      <c r="J232" s="104" t="str">
        <f>VLOOKUP($C232,Print!$A$2:$I$1048576,9,0)</f>
        <v>Ready</v>
      </c>
      <c r="K232" s="104" t="str">
        <f>VLOOKUP(C232,'Sheet1 (2)'!$A$2:$K$341, 9, 0)</f>
        <v>C00077</v>
      </c>
    </row>
    <row r="233" spans="1:11" customFormat="1" ht="15.75" hidden="1" x14ac:dyDescent="0.25">
      <c r="A233" s="113" t="s">
        <v>10</v>
      </c>
      <c r="B233" s="113" t="str">
        <f t="shared" si="3"/>
        <v>E0052 - Oldsmar*Sanitation</v>
      </c>
      <c r="C233" s="113" t="s">
        <v>74</v>
      </c>
      <c r="D233" s="114" t="s">
        <v>555</v>
      </c>
      <c r="E233" s="117">
        <v>27569</v>
      </c>
      <c r="F233" s="116">
        <v>8138555257</v>
      </c>
      <c r="G233" s="104" t="str">
        <f>VLOOKUP(C233, 'Sheet1 (2)'!$A$2:$K$341, 2,FALSE )</f>
        <v>Yes</v>
      </c>
      <c r="H233" s="104" t="b">
        <f>ISNUMBER(MATCH(C233, 'Sheet1 (2)'!$A$2:$A$350, 0))</f>
        <v>1</v>
      </c>
      <c r="I233" s="104" t="str">
        <f>VLOOKUP(C233,Print!$A$2:$C$1048576,3,0)</f>
        <v>Yes</v>
      </c>
      <c r="J233" s="104" t="str">
        <f>VLOOKUP($C233,Print!$A$2:$I$1048576,9,0)</f>
        <v>Ready</v>
      </c>
      <c r="K233" s="104" t="str">
        <f>VLOOKUP(C233,'Sheet1 (2)'!$A$2:$K$341, 9, 0)</f>
        <v>C00077</v>
      </c>
    </row>
    <row r="234" spans="1:11" customFormat="1" ht="15.75" hidden="1" x14ac:dyDescent="0.25">
      <c r="A234" s="113" t="s">
        <v>13</v>
      </c>
      <c r="B234" s="113" t="str">
        <f t="shared" si="3"/>
        <v>E0052 - Oldsmar*Water &amp; Sewer</v>
      </c>
      <c r="C234" s="113" t="s">
        <v>74</v>
      </c>
      <c r="D234" s="114" t="s">
        <v>555</v>
      </c>
      <c r="E234" s="117">
        <v>27569</v>
      </c>
      <c r="F234" s="116">
        <v>8138555257</v>
      </c>
      <c r="G234" s="104" t="str">
        <f>VLOOKUP(C234, 'Sheet1 (2)'!$A$2:$K$341, 2,FALSE )</f>
        <v>Yes</v>
      </c>
      <c r="H234" s="104" t="b">
        <f>ISNUMBER(MATCH(C234, 'Sheet1 (2)'!$A$2:$A$350, 0))</f>
        <v>1</v>
      </c>
      <c r="I234" s="104" t="str">
        <f>VLOOKUP(C234,Print!$A$2:$C$1048576,3,0)</f>
        <v>Yes</v>
      </c>
      <c r="J234" s="104" t="str">
        <f>VLOOKUP($C234,Print!$A$2:$I$1048576,9,0)</f>
        <v>Ready</v>
      </c>
      <c r="K234" s="104" t="str">
        <f>VLOOKUP(C234,'Sheet1 (2)'!$A$2:$K$341, 9, 0)</f>
        <v>C00077</v>
      </c>
    </row>
    <row r="235" spans="1:11" customFormat="1" ht="15.75" hidden="1" x14ac:dyDescent="0.25">
      <c r="A235" s="113" t="s">
        <v>7</v>
      </c>
      <c r="B235" s="113" t="str">
        <f t="shared" si="3"/>
        <v>E0053 - Vivion*Electric</v>
      </c>
      <c r="C235" s="113" t="s">
        <v>75</v>
      </c>
      <c r="D235" s="114" t="s">
        <v>469</v>
      </c>
      <c r="E235" s="117">
        <v>4151073122</v>
      </c>
      <c r="F235" s="116">
        <v>8164715275</v>
      </c>
      <c r="G235" s="104" t="str">
        <f>VLOOKUP(C235, 'Sheet1 (2)'!$A$2:$K$341, 2,FALSE )</f>
        <v>Yes</v>
      </c>
      <c r="H235" s="104" t="b">
        <f>ISNUMBER(MATCH(C235, 'Sheet1 (2)'!$A$2:$A$350, 0))</f>
        <v>1</v>
      </c>
      <c r="I235" s="104" t="str">
        <f>VLOOKUP(C235,Print!$A$2:$C$1048576,3,0)</f>
        <v>Yes</v>
      </c>
      <c r="J235" s="104" t="str">
        <f>VLOOKUP($C235,Print!$A$2:$I$1048576,9,0)</f>
        <v>Ready</v>
      </c>
      <c r="K235" s="104" t="str">
        <f>VLOOKUP(C235,'Sheet1 (2)'!$A$2:$K$341, 9, 0)</f>
        <v>C00050</v>
      </c>
    </row>
    <row r="236" spans="1:11" customFormat="1" ht="15.75" hidden="1" x14ac:dyDescent="0.25">
      <c r="A236" s="104" t="s">
        <v>9</v>
      </c>
      <c r="B236" s="113" t="str">
        <f t="shared" si="3"/>
        <v>E0053 - Vivion*Interface</v>
      </c>
      <c r="C236" s="113" t="s">
        <v>75</v>
      </c>
      <c r="D236" s="115" t="s">
        <v>9</v>
      </c>
      <c r="E236" s="117" t="str">
        <f>IFERROR(INDEX(Interface!A:A, MATCH($C236,Interface!H:H, 0)), "(Blank)")</f>
        <v>TWA55053</v>
      </c>
      <c r="F236" s="116" t="s">
        <v>363</v>
      </c>
      <c r="G236" s="104" t="str">
        <f>VLOOKUP(C236, 'Sheet1 (2)'!$A$2:$K$341, 2,FALSE )</f>
        <v>Yes</v>
      </c>
      <c r="H236" s="104" t="b">
        <f>ISNUMBER(MATCH(C236, 'Sheet1 (2)'!$A$2:$A$350, 0))</f>
        <v>1</v>
      </c>
      <c r="I236" s="104" t="str">
        <f>VLOOKUP(C236,Print!$A$2:$C$1048576,3,0)</f>
        <v>Yes</v>
      </c>
      <c r="J236" s="104" t="str">
        <f>VLOOKUP($C236,Print!$A$2:$I$1048576,9,0)</f>
        <v>Ready</v>
      </c>
      <c r="K236" s="104" t="str">
        <f>VLOOKUP(C236,'Sheet1 (2)'!$A$2:$K$341, 9, 0)</f>
        <v>C00050</v>
      </c>
    </row>
    <row r="237" spans="1:11" customFormat="1" ht="15.75" hidden="1" x14ac:dyDescent="0.25">
      <c r="A237" s="113" t="s">
        <v>10</v>
      </c>
      <c r="B237" s="113" t="str">
        <f t="shared" si="3"/>
        <v>E0053 - Vivion*Sanitation</v>
      </c>
      <c r="C237" s="113" t="s">
        <v>75</v>
      </c>
      <c r="D237" s="114" t="s">
        <v>480</v>
      </c>
      <c r="E237" s="117" t="s">
        <v>556</v>
      </c>
      <c r="F237" s="116">
        <v>8006313301</v>
      </c>
      <c r="G237" s="104" t="str">
        <f>VLOOKUP(C237, 'Sheet1 (2)'!$A$2:$K$341, 2,FALSE )</f>
        <v>Yes</v>
      </c>
      <c r="H237" s="104" t="b">
        <f>ISNUMBER(MATCH(C237, 'Sheet1 (2)'!$A$2:$A$350, 0))</f>
        <v>1</v>
      </c>
      <c r="I237" s="104" t="str">
        <f>VLOOKUP(C237,Print!$A$2:$C$1048576,3,0)</f>
        <v>Yes</v>
      </c>
      <c r="J237" s="104" t="str">
        <f>VLOOKUP($C237,Print!$A$2:$I$1048576,9,0)</f>
        <v>Ready</v>
      </c>
      <c r="K237" s="104" t="str">
        <f>VLOOKUP(C237,'Sheet1 (2)'!$A$2:$K$341, 9, 0)</f>
        <v>C00050</v>
      </c>
    </row>
    <row r="238" spans="1:11" customFormat="1" ht="15.75" hidden="1" x14ac:dyDescent="0.25">
      <c r="A238" s="113" t="s">
        <v>13</v>
      </c>
      <c r="B238" s="113" t="str">
        <f t="shared" si="3"/>
        <v>E0053 - Vivion*Water &amp; Sewer</v>
      </c>
      <c r="C238" s="113" t="s">
        <v>75</v>
      </c>
      <c r="D238" s="114" t="s">
        <v>557</v>
      </c>
      <c r="E238" s="118" t="s">
        <v>558</v>
      </c>
      <c r="F238" s="116">
        <v>8165131313</v>
      </c>
      <c r="G238" s="104" t="str">
        <f>VLOOKUP(C238, 'Sheet1 (2)'!$A$2:$K$341, 2,FALSE )</f>
        <v>Yes</v>
      </c>
      <c r="H238" s="104" t="b">
        <f>ISNUMBER(MATCH(C238, 'Sheet1 (2)'!$A$2:$A$350, 0))</f>
        <v>1</v>
      </c>
      <c r="I238" s="104" t="str">
        <f>VLOOKUP(C238,Print!$A$2:$C$1048576,3,0)</f>
        <v>Yes</v>
      </c>
      <c r="J238" s="104" t="str">
        <f>VLOOKUP($C238,Print!$A$2:$I$1048576,9,0)</f>
        <v>Ready</v>
      </c>
      <c r="K238" s="104" t="str">
        <f>VLOOKUP(C238,'Sheet1 (2)'!$A$2:$K$341, 9, 0)</f>
        <v>C00050</v>
      </c>
    </row>
    <row r="239" spans="1:11" customFormat="1" ht="15.75" hidden="1" x14ac:dyDescent="0.25">
      <c r="A239" s="113" t="s">
        <v>7</v>
      </c>
      <c r="B239" s="113" t="str">
        <f t="shared" si="3"/>
        <v>E0054 - Canton*Electric</v>
      </c>
      <c r="C239" s="113" t="s">
        <v>76</v>
      </c>
      <c r="D239" s="114" t="s">
        <v>360</v>
      </c>
      <c r="E239" s="115" t="s">
        <v>559</v>
      </c>
      <c r="F239" s="116">
        <v>8886555888</v>
      </c>
      <c r="G239" s="104" t="str">
        <f>VLOOKUP(C239, 'Sheet1 (2)'!$A$2:$K$341, 2,FALSE )</f>
        <v>Yes</v>
      </c>
      <c r="H239" s="104" t="b">
        <f>ISNUMBER(MATCH(C239, 'Sheet1 (2)'!$A$2:$A$350, 0))</f>
        <v>1</v>
      </c>
      <c r="I239" s="104" t="str">
        <f>VLOOKUP(C239,Print!$A$2:$C$1048576,3,0)</f>
        <v>Yes</v>
      </c>
      <c r="J239" s="104" t="str">
        <f>VLOOKUP($C239,Print!$A$2:$I$1048576,9,0)</f>
        <v>Ready</v>
      </c>
      <c r="K239" s="104" t="str">
        <f>VLOOKUP(C239,'Sheet1 (2)'!$A$2:$K$341, 9, 0)</f>
        <v>C00051</v>
      </c>
    </row>
    <row r="240" spans="1:11" customFormat="1" ht="15.75" hidden="1" x14ac:dyDescent="0.25">
      <c r="A240" s="113" t="s">
        <v>8</v>
      </c>
      <c r="B240" s="113" t="str">
        <f t="shared" si="3"/>
        <v>E0054 - Canton*Electric 2</v>
      </c>
      <c r="C240" s="113" t="s">
        <v>76</v>
      </c>
      <c r="D240" s="114" t="s">
        <v>360</v>
      </c>
      <c r="E240" s="115" t="s">
        <v>560</v>
      </c>
      <c r="F240" s="116">
        <v>8886555888</v>
      </c>
      <c r="G240" s="104" t="str">
        <f>VLOOKUP(C240, 'Sheet1 (2)'!$A$2:$K$341, 2,FALSE )</f>
        <v>Yes</v>
      </c>
      <c r="H240" s="104" t="b">
        <f>ISNUMBER(MATCH(C240, 'Sheet1 (2)'!$A$2:$A$350, 0))</f>
        <v>1</v>
      </c>
      <c r="I240" s="104" t="str">
        <f>VLOOKUP(C240,Print!$A$2:$C$1048576,3,0)</f>
        <v>Yes</v>
      </c>
      <c r="J240" s="104" t="str">
        <f>VLOOKUP($C240,Print!$A$2:$I$1048576,9,0)</f>
        <v>Ready</v>
      </c>
      <c r="K240" s="104" t="str">
        <f>VLOOKUP(C240,'Sheet1 (2)'!$A$2:$K$341, 9, 0)</f>
        <v>C00051</v>
      </c>
    </row>
    <row r="241" spans="1:11" customFormat="1" ht="15.75" hidden="1" x14ac:dyDescent="0.25">
      <c r="A241" s="104" t="s">
        <v>9</v>
      </c>
      <c r="B241" s="113" t="str">
        <f t="shared" si="3"/>
        <v>E0054 - Canton*Interface</v>
      </c>
      <c r="C241" s="113" t="s">
        <v>76</v>
      </c>
      <c r="D241" s="115" t="s">
        <v>9</v>
      </c>
      <c r="E241" s="117" t="str">
        <f>IFERROR(INDEX(Interface!A:A, MATCH($C241,Interface!H:H, 0)), "(Blank)")</f>
        <v>TWA58008</v>
      </c>
      <c r="F241" s="116" t="s">
        <v>363</v>
      </c>
      <c r="G241" s="104" t="str">
        <f>VLOOKUP(C241, 'Sheet1 (2)'!$A$2:$K$341, 2,FALSE )</f>
        <v>Yes</v>
      </c>
      <c r="H241" s="104" t="b">
        <f>ISNUMBER(MATCH(C241, 'Sheet1 (2)'!$A$2:$A$350, 0))</f>
        <v>1</v>
      </c>
      <c r="I241" s="104" t="str">
        <f>VLOOKUP(C241,Print!$A$2:$C$1048576,3,0)</f>
        <v>Yes</v>
      </c>
      <c r="J241" s="104" t="str">
        <f>VLOOKUP($C241,Print!$A$2:$I$1048576,9,0)</f>
        <v>Ready</v>
      </c>
      <c r="K241" s="104" t="str">
        <f>VLOOKUP(C241,'Sheet1 (2)'!$A$2:$K$341, 9, 0)</f>
        <v>C00051</v>
      </c>
    </row>
    <row r="242" spans="1:11" customFormat="1" ht="15.75" hidden="1" x14ac:dyDescent="0.25">
      <c r="A242" s="113" t="s">
        <v>10</v>
      </c>
      <c r="B242" s="113" t="str">
        <f t="shared" si="3"/>
        <v>E0054 - Canton*Sanitation</v>
      </c>
      <c r="C242" s="113" t="s">
        <v>76</v>
      </c>
      <c r="D242" s="114" t="s">
        <v>480</v>
      </c>
      <c r="E242" s="115" t="s">
        <v>561</v>
      </c>
      <c r="F242" s="116">
        <v>8663195397</v>
      </c>
      <c r="G242" s="104" t="str">
        <f>VLOOKUP(C242, 'Sheet1 (2)'!$A$2:$K$341, 2,FALSE )</f>
        <v>Yes</v>
      </c>
      <c r="H242" s="104" t="b">
        <f>ISNUMBER(MATCH(C242, 'Sheet1 (2)'!$A$2:$A$350, 0))</f>
        <v>1</v>
      </c>
      <c r="I242" s="104" t="str">
        <f>VLOOKUP(C242,Print!$A$2:$C$1048576,3,0)</f>
        <v>Yes</v>
      </c>
      <c r="J242" s="104" t="str">
        <f>VLOOKUP($C242,Print!$A$2:$I$1048576,9,0)</f>
        <v>Ready</v>
      </c>
      <c r="K242" s="104" t="str">
        <f>VLOOKUP(C242,'Sheet1 (2)'!$A$2:$K$341, 9, 0)</f>
        <v>C00051</v>
      </c>
    </row>
    <row r="243" spans="1:11" customFormat="1" ht="15.75" hidden="1" x14ac:dyDescent="0.25">
      <c r="A243" s="113" t="s">
        <v>13</v>
      </c>
      <c r="B243" s="113" t="str">
        <f t="shared" si="3"/>
        <v>E0054 - Canton*Water &amp; Sewer</v>
      </c>
      <c r="C243" s="113" t="s">
        <v>76</v>
      </c>
      <c r="D243" s="114" t="s">
        <v>498</v>
      </c>
      <c r="E243" s="115" t="s">
        <v>562</v>
      </c>
      <c r="F243" s="116">
        <v>7704196200</v>
      </c>
      <c r="G243" s="104" t="str">
        <f>VLOOKUP(C243, 'Sheet1 (2)'!$A$2:$K$341, 2,FALSE )</f>
        <v>Yes</v>
      </c>
      <c r="H243" s="104" t="b">
        <f>ISNUMBER(MATCH(C243, 'Sheet1 (2)'!$A$2:$A$350, 0))</f>
        <v>1</v>
      </c>
      <c r="I243" s="104" t="str">
        <f>VLOOKUP(C243,Print!$A$2:$C$1048576,3,0)</f>
        <v>Yes</v>
      </c>
      <c r="J243" s="104" t="str">
        <f>VLOOKUP($C243,Print!$A$2:$I$1048576,9,0)</f>
        <v>Ready</v>
      </c>
      <c r="K243" s="104" t="str">
        <f>VLOOKUP(C243,'Sheet1 (2)'!$A$2:$K$341, 9, 0)</f>
        <v>C00051</v>
      </c>
    </row>
    <row r="244" spans="1:11" customFormat="1" ht="15.75" hidden="1" x14ac:dyDescent="0.25">
      <c r="A244" s="113" t="s">
        <v>14</v>
      </c>
      <c r="B244" s="113" t="str">
        <f t="shared" si="3"/>
        <v>E0054 - Canton*Water &amp; Sewer 2</v>
      </c>
      <c r="C244" s="113" t="s">
        <v>76</v>
      </c>
      <c r="D244" s="114" t="s">
        <v>498</v>
      </c>
      <c r="E244" s="115" t="s">
        <v>563</v>
      </c>
      <c r="F244" s="116">
        <v>7704196200</v>
      </c>
      <c r="G244" s="104" t="str">
        <f>VLOOKUP(C244, 'Sheet1 (2)'!$A$2:$K$341, 2,FALSE )</f>
        <v>Yes</v>
      </c>
      <c r="H244" s="104" t="b">
        <f>ISNUMBER(MATCH(C244, 'Sheet1 (2)'!$A$2:$A$350, 0))</f>
        <v>1</v>
      </c>
      <c r="I244" s="104" t="str">
        <f>VLOOKUP(C244,Print!$A$2:$C$1048576,3,0)</f>
        <v>Yes</v>
      </c>
      <c r="J244" s="104" t="str">
        <f>VLOOKUP($C244,Print!$A$2:$I$1048576,9,0)</f>
        <v>Ready</v>
      </c>
      <c r="K244" s="104" t="str">
        <f>VLOOKUP(C244,'Sheet1 (2)'!$A$2:$K$341, 9, 0)</f>
        <v>C00051</v>
      </c>
    </row>
    <row r="245" spans="1:11" customFormat="1" ht="15.75" hidden="1" x14ac:dyDescent="0.25">
      <c r="A245" s="113" t="s">
        <v>7</v>
      </c>
      <c r="B245" s="113" t="str">
        <f t="shared" si="3"/>
        <v>E0055 - Gillespie*Electric</v>
      </c>
      <c r="C245" s="113" t="s">
        <v>77</v>
      </c>
      <c r="D245" s="114" t="s">
        <v>564</v>
      </c>
      <c r="E245" s="115">
        <v>6148959131</v>
      </c>
      <c r="F245" s="116">
        <v>9104831382</v>
      </c>
      <c r="G245" s="104" t="str">
        <f>VLOOKUP(C245, 'Sheet1 (2)'!$A$2:$K$341, 2,FALSE )</f>
        <v>Yes</v>
      </c>
      <c r="H245" s="104" t="b">
        <f>ISNUMBER(MATCH(C245, 'Sheet1 (2)'!$A$2:$A$350, 0))</f>
        <v>1</v>
      </c>
      <c r="I245" s="104" t="str">
        <f>VLOOKUP(C245,Print!$A$2:$C$1048576,3,0)</f>
        <v>Yes</v>
      </c>
      <c r="J245" s="104" t="str">
        <f>VLOOKUP($C245,Print!$A$2:$I$1048576,9,0)</f>
        <v>Ready</v>
      </c>
      <c r="K245" s="104" t="str">
        <f>VLOOKUP(C245,'Sheet1 (2)'!$A$2:$K$341, 9, 0)</f>
        <v>C00052</v>
      </c>
    </row>
    <row r="246" spans="1:11" customFormat="1" ht="15.75" hidden="1" x14ac:dyDescent="0.25">
      <c r="A246" s="104" t="s">
        <v>9</v>
      </c>
      <c r="B246" s="113" t="str">
        <f t="shared" si="3"/>
        <v>E0055 - Gillespie*Interface</v>
      </c>
      <c r="C246" s="113" t="s">
        <v>77</v>
      </c>
      <c r="D246" s="115" t="s">
        <v>9</v>
      </c>
      <c r="E246" s="117" t="str">
        <f>IFERROR(INDEX(Interface!A:A, MATCH($C246,Interface!H:H, 0)), "(Blank)")</f>
        <v>TWA55031</v>
      </c>
      <c r="F246" s="116" t="s">
        <v>363</v>
      </c>
      <c r="G246" s="104" t="str">
        <f>VLOOKUP(C246, 'Sheet1 (2)'!$A$2:$K$341, 2,FALSE )</f>
        <v>Yes</v>
      </c>
      <c r="H246" s="104" t="b">
        <f>ISNUMBER(MATCH(C246, 'Sheet1 (2)'!$A$2:$A$350, 0))</f>
        <v>1</v>
      </c>
      <c r="I246" s="104" t="str">
        <f>VLOOKUP(C246,Print!$A$2:$C$1048576,3,0)</f>
        <v>Yes</v>
      </c>
      <c r="J246" s="104" t="str">
        <f>VLOOKUP($C246,Print!$A$2:$I$1048576,9,0)</f>
        <v>Ready</v>
      </c>
      <c r="K246" s="104" t="str">
        <f>VLOOKUP(C246,'Sheet1 (2)'!$A$2:$K$341, 9, 0)</f>
        <v>C00052</v>
      </c>
    </row>
    <row r="247" spans="1:11" customFormat="1" ht="15.75" hidden="1" x14ac:dyDescent="0.25">
      <c r="A247" s="113" t="s">
        <v>10</v>
      </c>
      <c r="B247" s="113" t="str">
        <f t="shared" si="3"/>
        <v>E0055 - Gillespie*Sanitation</v>
      </c>
      <c r="C247" s="113" t="s">
        <v>77</v>
      </c>
      <c r="D247" s="114" t="s">
        <v>480</v>
      </c>
      <c r="E247" s="117" t="s">
        <v>565</v>
      </c>
      <c r="F247" s="116">
        <v>8663195397</v>
      </c>
      <c r="G247" s="104" t="str">
        <f>VLOOKUP(C247, 'Sheet1 (2)'!$A$2:$K$341, 2,FALSE )</f>
        <v>Yes</v>
      </c>
      <c r="H247" s="104" t="b">
        <f>ISNUMBER(MATCH(C247, 'Sheet1 (2)'!$A$2:$A$350, 0))</f>
        <v>1</v>
      </c>
      <c r="I247" s="104" t="str">
        <f>VLOOKUP(C247,Print!$A$2:$C$1048576,3,0)</f>
        <v>Yes</v>
      </c>
      <c r="J247" s="104" t="str">
        <f>VLOOKUP($C247,Print!$A$2:$I$1048576,9,0)</f>
        <v>Ready</v>
      </c>
      <c r="K247" s="104" t="str">
        <f>VLOOKUP(C247,'Sheet1 (2)'!$A$2:$K$341, 9, 0)</f>
        <v>C00052</v>
      </c>
    </row>
    <row r="248" spans="1:11" customFormat="1" ht="15.75" hidden="1" x14ac:dyDescent="0.25">
      <c r="A248" s="113" t="s">
        <v>13</v>
      </c>
      <c r="B248" s="113" t="str">
        <f t="shared" si="3"/>
        <v>E0055 - Gillespie*Water &amp; Sewer</v>
      </c>
      <c r="C248" s="113" t="s">
        <v>77</v>
      </c>
      <c r="D248" s="114" t="s">
        <v>564</v>
      </c>
      <c r="E248" s="115">
        <v>6148959131</v>
      </c>
      <c r="F248" s="116">
        <v>9104831382</v>
      </c>
      <c r="G248" s="104" t="str">
        <f>VLOOKUP(C248, 'Sheet1 (2)'!$A$2:$K$341, 2,FALSE )</f>
        <v>Yes</v>
      </c>
      <c r="H248" s="104" t="b">
        <f>ISNUMBER(MATCH(C248, 'Sheet1 (2)'!$A$2:$A$350, 0))</f>
        <v>1</v>
      </c>
      <c r="I248" s="104" t="str">
        <f>VLOOKUP(C248,Print!$A$2:$C$1048576,3,0)</f>
        <v>Yes</v>
      </c>
      <c r="J248" s="104" t="str">
        <f>VLOOKUP($C248,Print!$A$2:$I$1048576,9,0)</f>
        <v>Ready</v>
      </c>
      <c r="K248" s="104" t="str">
        <f>VLOOKUP(C248,'Sheet1 (2)'!$A$2:$K$341, 9, 0)</f>
        <v>C00052</v>
      </c>
    </row>
    <row r="249" spans="1:11" customFormat="1" ht="15.75" hidden="1" x14ac:dyDescent="0.25">
      <c r="A249" s="113" t="s">
        <v>7</v>
      </c>
      <c r="B249" s="113" t="str">
        <f t="shared" si="3"/>
        <v>E0056 - Matthews Orangeburg*Electric</v>
      </c>
      <c r="C249" s="113" t="s">
        <v>78</v>
      </c>
      <c r="D249" s="114" t="s">
        <v>566</v>
      </c>
      <c r="E249" s="117">
        <v>236708</v>
      </c>
      <c r="F249" s="116">
        <v>5037574584</v>
      </c>
      <c r="G249" s="104" t="str">
        <f>VLOOKUP(C249, 'Sheet1 (2)'!$A$2:$K$341, 2,FALSE )</f>
        <v>Yes</v>
      </c>
      <c r="H249" s="104" t="b">
        <f>ISNUMBER(MATCH(C249, 'Sheet1 (2)'!$A$2:$A$350, 0))</f>
        <v>1</v>
      </c>
      <c r="I249" s="104" t="str">
        <f>VLOOKUP(C249,Print!$A$2:$C$1048576,3,0)</f>
        <v>Yes</v>
      </c>
      <c r="J249" s="104" t="str">
        <f>VLOOKUP($C249,Print!$A$2:$I$1048576,9,0)</f>
        <v>Ready</v>
      </c>
      <c r="K249" s="104" t="str">
        <f>VLOOKUP(C249,'Sheet1 (2)'!$A$2:$K$341, 9, 0)</f>
        <v>C00053</v>
      </c>
    </row>
    <row r="250" spans="1:11" customFormat="1" ht="15.75" hidden="1" x14ac:dyDescent="0.25">
      <c r="A250" s="104" t="s">
        <v>9</v>
      </c>
      <c r="B250" s="113" t="str">
        <f t="shared" si="3"/>
        <v>E0056 - Matthews Orangeburg*Interface</v>
      </c>
      <c r="C250" s="113" t="s">
        <v>78</v>
      </c>
      <c r="D250" s="115" t="s">
        <v>9</v>
      </c>
      <c r="E250" s="117" t="str">
        <f>IFERROR(INDEX(Interface!A:A, MATCH($C250,Interface!H:H, 0)), "(Blank)")</f>
        <v>TWA55022</v>
      </c>
      <c r="F250" s="116" t="s">
        <v>363</v>
      </c>
      <c r="G250" s="104" t="str">
        <f>VLOOKUP(C250, 'Sheet1 (2)'!$A$2:$K$341, 2,FALSE )</f>
        <v>Yes</v>
      </c>
      <c r="H250" s="104" t="b">
        <f>ISNUMBER(MATCH(C250, 'Sheet1 (2)'!$A$2:$A$350, 0))</f>
        <v>1</v>
      </c>
      <c r="I250" s="104" t="str">
        <f>VLOOKUP(C250,Print!$A$2:$C$1048576,3,0)</f>
        <v>Yes</v>
      </c>
      <c r="J250" s="104" t="str">
        <f>VLOOKUP($C250,Print!$A$2:$I$1048576,9,0)</f>
        <v>Ready</v>
      </c>
      <c r="K250" s="104" t="str">
        <f>VLOOKUP(C250,'Sheet1 (2)'!$A$2:$K$341, 9, 0)</f>
        <v>C00053</v>
      </c>
    </row>
    <row r="251" spans="1:11" customFormat="1" ht="15.75" hidden="1" x14ac:dyDescent="0.25">
      <c r="A251" s="113" t="s">
        <v>10</v>
      </c>
      <c r="B251" s="113" t="str">
        <f t="shared" si="3"/>
        <v>E0056 - Matthews Orangeburg*Sanitation</v>
      </c>
      <c r="C251" s="113" t="s">
        <v>78</v>
      </c>
      <c r="D251" s="114" t="s">
        <v>567</v>
      </c>
      <c r="E251" s="117" t="s">
        <v>414</v>
      </c>
      <c r="F251" s="116">
        <v>8033781304</v>
      </c>
      <c r="G251" s="104" t="str">
        <f>VLOOKUP(C251, 'Sheet1 (2)'!$A$2:$K$341, 2,FALSE )</f>
        <v>Yes</v>
      </c>
      <c r="H251" s="104" t="b">
        <f>ISNUMBER(MATCH(C251, 'Sheet1 (2)'!$A$2:$A$350, 0))</f>
        <v>1</v>
      </c>
      <c r="I251" s="104" t="str">
        <f>VLOOKUP(C251,Print!$A$2:$C$1048576,3,0)</f>
        <v>Yes</v>
      </c>
      <c r="J251" s="104" t="str">
        <f>VLOOKUP($C251,Print!$A$2:$I$1048576,9,0)</f>
        <v>Ready</v>
      </c>
      <c r="K251" s="104" t="str">
        <f>VLOOKUP(C251,'Sheet1 (2)'!$A$2:$K$341, 9, 0)</f>
        <v>C00053</v>
      </c>
    </row>
    <row r="252" spans="1:11" customFormat="1" ht="15.75" hidden="1" x14ac:dyDescent="0.25">
      <c r="A252" s="113" t="s">
        <v>13</v>
      </c>
      <c r="B252" s="113" t="str">
        <f t="shared" si="3"/>
        <v>E0056 - Matthews Orangeburg*Water &amp; Sewer</v>
      </c>
      <c r="C252" s="113" t="s">
        <v>78</v>
      </c>
      <c r="D252" s="114" t="s">
        <v>566</v>
      </c>
      <c r="E252" s="117">
        <v>236725</v>
      </c>
      <c r="F252" s="116">
        <v>5037574584</v>
      </c>
      <c r="G252" s="104" t="str">
        <f>VLOOKUP(C252, 'Sheet1 (2)'!$A$2:$K$341, 2,FALSE )</f>
        <v>Yes</v>
      </c>
      <c r="H252" s="104" t="b">
        <f>ISNUMBER(MATCH(C252, 'Sheet1 (2)'!$A$2:$A$350, 0))</f>
        <v>1</v>
      </c>
      <c r="I252" s="104" t="str">
        <f>VLOOKUP(C252,Print!$A$2:$C$1048576,3,0)</f>
        <v>Yes</v>
      </c>
      <c r="J252" s="104" t="str">
        <f>VLOOKUP($C252,Print!$A$2:$I$1048576,9,0)</f>
        <v>Ready</v>
      </c>
      <c r="K252" s="104" t="str">
        <f>VLOOKUP(C252,'Sheet1 (2)'!$A$2:$K$341, 9, 0)</f>
        <v>C00053</v>
      </c>
    </row>
    <row r="253" spans="1:11" customFormat="1" ht="15.75" hidden="1" x14ac:dyDescent="0.25">
      <c r="A253" s="113" t="s">
        <v>7</v>
      </c>
      <c r="B253" s="113" t="str">
        <f t="shared" si="3"/>
        <v>E0057 - Ocean Springs*Electric</v>
      </c>
      <c r="C253" s="113" t="s">
        <v>79</v>
      </c>
      <c r="D253" s="114" t="s">
        <v>568</v>
      </c>
      <c r="E253" s="117" t="s">
        <v>569</v>
      </c>
      <c r="F253" s="116">
        <v>8776561836</v>
      </c>
      <c r="G253" s="104" t="str">
        <f>VLOOKUP(C253, 'Sheet1 (2)'!$A$2:$K$341, 2,FALSE )</f>
        <v>Yes</v>
      </c>
      <c r="H253" s="104" t="b">
        <f>ISNUMBER(MATCH(C253, 'Sheet1 (2)'!$A$2:$A$350, 0))</f>
        <v>1</v>
      </c>
      <c r="I253" s="104" t="str">
        <f>VLOOKUP(C253,Print!$A$2:$C$1048576,3,0)</f>
        <v>Yes</v>
      </c>
      <c r="J253" s="104" t="str">
        <f>VLOOKUP($C253,Print!$A$2:$I$1048576,9,0)</f>
        <v>Ready</v>
      </c>
      <c r="K253" s="104" t="str">
        <f>VLOOKUP(C253,'Sheet1 (2)'!$A$2:$K$341, 9, 0)</f>
        <v>C00054</v>
      </c>
    </row>
    <row r="254" spans="1:11" customFormat="1" ht="15.75" hidden="1" x14ac:dyDescent="0.25">
      <c r="A254" s="104" t="s">
        <v>9</v>
      </c>
      <c r="B254" s="113" t="str">
        <f t="shared" si="3"/>
        <v>E0057 - Ocean Springs*Interface</v>
      </c>
      <c r="C254" s="113" t="s">
        <v>79</v>
      </c>
      <c r="D254" s="115" t="s">
        <v>9</v>
      </c>
      <c r="E254" s="117" t="str">
        <f>IFERROR(INDEX(Interface!A:A, MATCH($C254,Interface!H:H, 0)), "(Blank)")</f>
        <v>TWA77001</v>
      </c>
      <c r="F254" s="116" t="s">
        <v>363</v>
      </c>
      <c r="G254" s="104" t="str">
        <f>VLOOKUP(C254, 'Sheet1 (2)'!$A$2:$K$341, 2,FALSE )</f>
        <v>Yes</v>
      </c>
      <c r="H254" s="104" t="b">
        <f>ISNUMBER(MATCH(C254, 'Sheet1 (2)'!$A$2:$A$350, 0))</f>
        <v>1</v>
      </c>
      <c r="I254" s="104" t="str">
        <f>VLOOKUP(C254,Print!$A$2:$C$1048576,3,0)</f>
        <v>Yes</v>
      </c>
      <c r="J254" s="104" t="str">
        <f>VLOOKUP($C254,Print!$A$2:$I$1048576,9,0)</f>
        <v>Ready</v>
      </c>
      <c r="K254" s="104" t="str">
        <f>VLOOKUP(C254,'Sheet1 (2)'!$A$2:$K$341, 9, 0)</f>
        <v>C00054</v>
      </c>
    </row>
    <row r="255" spans="1:11" customFormat="1" ht="15.75" hidden="1" x14ac:dyDescent="0.25">
      <c r="A255" s="113" t="s">
        <v>10</v>
      </c>
      <c r="B255" s="113" t="str">
        <f t="shared" si="3"/>
        <v>E0057 - Ocean Springs*Sanitation</v>
      </c>
      <c r="C255" s="113" t="s">
        <v>79</v>
      </c>
      <c r="D255" s="114" t="s">
        <v>480</v>
      </c>
      <c r="E255" s="117" t="s">
        <v>570</v>
      </c>
      <c r="F255" s="116">
        <v>8002842451</v>
      </c>
      <c r="G255" s="104" t="str">
        <f>VLOOKUP(C255, 'Sheet1 (2)'!$A$2:$K$341, 2,FALSE )</f>
        <v>Yes</v>
      </c>
      <c r="H255" s="104" t="b">
        <f>ISNUMBER(MATCH(C255, 'Sheet1 (2)'!$A$2:$A$350, 0))</f>
        <v>1</v>
      </c>
      <c r="I255" s="104" t="str">
        <f>VLOOKUP(C255,Print!$A$2:$C$1048576,3,0)</f>
        <v>Yes</v>
      </c>
      <c r="J255" s="104" t="str">
        <f>VLOOKUP($C255,Print!$A$2:$I$1048576,9,0)</f>
        <v>Ready</v>
      </c>
      <c r="K255" s="104" t="str">
        <f>VLOOKUP(C255,'Sheet1 (2)'!$A$2:$K$341, 9, 0)</f>
        <v>C00054</v>
      </c>
    </row>
    <row r="256" spans="1:11" customFormat="1" ht="15.75" hidden="1" x14ac:dyDescent="0.25">
      <c r="A256" s="113" t="s">
        <v>13</v>
      </c>
      <c r="B256" s="113" t="str">
        <f t="shared" si="3"/>
        <v>E0057 - Ocean Springs*Water &amp; Sewer</v>
      </c>
      <c r="C256" s="113" t="s">
        <v>79</v>
      </c>
      <c r="D256" s="114" t="s">
        <v>571</v>
      </c>
      <c r="E256" s="117" t="s">
        <v>572</v>
      </c>
      <c r="F256" s="116">
        <v>2288754176</v>
      </c>
      <c r="G256" s="104" t="str">
        <f>VLOOKUP(C256, 'Sheet1 (2)'!$A$2:$K$341, 2,FALSE )</f>
        <v>Yes</v>
      </c>
      <c r="H256" s="104" t="b">
        <f>ISNUMBER(MATCH(C256, 'Sheet1 (2)'!$A$2:$A$350, 0))</f>
        <v>1</v>
      </c>
      <c r="I256" s="104" t="str">
        <f>VLOOKUP(C256,Print!$A$2:$C$1048576,3,0)</f>
        <v>Yes</v>
      </c>
      <c r="J256" s="104" t="str">
        <f>VLOOKUP($C256,Print!$A$2:$I$1048576,9,0)</f>
        <v>Ready</v>
      </c>
      <c r="K256" s="104" t="str">
        <f>VLOOKUP(C256,'Sheet1 (2)'!$A$2:$K$341, 9, 0)</f>
        <v>C00054</v>
      </c>
    </row>
    <row r="257" spans="1:11" customFormat="1" ht="15.75" hidden="1" x14ac:dyDescent="0.25">
      <c r="A257" s="113" t="s">
        <v>14</v>
      </c>
      <c r="B257" s="113" t="str">
        <f t="shared" si="3"/>
        <v>E0057 - Ocean Springs*Water &amp; Sewer 2</v>
      </c>
      <c r="C257" s="113" t="s">
        <v>79</v>
      </c>
      <c r="D257" s="114" t="s">
        <v>571</v>
      </c>
      <c r="E257" s="117" t="s">
        <v>573</v>
      </c>
      <c r="F257" s="116">
        <v>2288754176</v>
      </c>
      <c r="G257" s="104" t="str">
        <f>VLOOKUP(C257, 'Sheet1 (2)'!$A$2:$K$341, 2,FALSE )</f>
        <v>Yes</v>
      </c>
      <c r="H257" s="104" t="b">
        <f>ISNUMBER(MATCH(C257, 'Sheet1 (2)'!$A$2:$A$350, 0))</f>
        <v>1</v>
      </c>
      <c r="I257" s="104" t="str">
        <f>VLOOKUP(C257,Print!$A$2:$C$1048576,3,0)</f>
        <v>Yes</v>
      </c>
      <c r="J257" s="104" t="str">
        <f>VLOOKUP($C257,Print!$A$2:$I$1048576,9,0)</f>
        <v>Ready</v>
      </c>
      <c r="K257" s="104" t="str">
        <f>VLOOKUP(C257,'Sheet1 (2)'!$A$2:$K$341, 9, 0)</f>
        <v>C00054</v>
      </c>
    </row>
    <row r="258" spans="1:11" customFormat="1" ht="15.75" hidden="1" x14ac:dyDescent="0.25">
      <c r="A258" s="113" t="s">
        <v>7</v>
      </c>
      <c r="B258" s="113" t="str">
        <f t="shared" ref="B258:B322" si="4">_xlfn.CONCAT(C258,"*",A258)</f>
        <v>E0058 - Lanier / Friendship*Electric</v>
      </c>
      <c r="C258" s="113" t="s">
        <v>80</v>
      </c>
      <c r="D258" s="114" t="s">
        <v>360</v>
      </c>
      <c r="E258" s="117" t="s">
        <v>574</v>
      </c>
      <c r="F258" s="116">
        <v>88865558888</v>
      </c>
      <c r="G258" s="104" t="str">
        <f>VLOOKUP(C258, 'Sheet1 (2)'!$A$2:$K$341, 2,FALSE )</f>
        <v>Yes</v>
      </c>
      <c r="H258" s="104" t="b">
        <f>ISNUMBER(MATCH(C258, 'Sheet1 (2)'!$A$2:$A$350, 0))</f>
        <v>1</v>
      </c>
      <c r="I258" s="104" t="str">
        <f>VLOOKUP(C258,Print!$A$2:$C$1048576,3,0)</f>
        <v>Yes</v>
      </c>
      <c r="J258" s="104" t="str">
        <f>VLOOKUP($C258,Print!$A$2:$I$1048576,9,0)</f>
        <v>Ready</v>
      </c>
      <c r="K258" s="104" t="str">
        <f>VLOOKUP(C258,'Sheet1 (2)'!$A$2:$K$341, 9, 0)</f>
        <v>C00055</v>
      </c>
    </row>
    <row r="259" spans="1:11" customFormat="1" ht="15.75" hidden="1" x14ac:dyDescent="0.25">
      <c r="A259" s="104" t="s">
        <v>9</v>
      </c>
      <c r="B259" s="113" t="str">
        <f t="shared" si="4"/>
        <v>E0058 - Lanier / Friendship*Interface</v>
      </c>
      <c r="C259" s="113" t="s">
        <v>80</v>
      </c>
      <c r="D259" s="115" t="s">
        <v>9</v>
      </c>
      <c r="E259" s="117" t="str">
        <f>IFERROR(INDEX(Interface!A:A, MATCH($C259,Interface!H:H, 0)), "(Blank)")</f>
        <v>TWA55073</v>
      </c>
      <c r="F259" s="116" t="s">
        <v>363</v>
      </c>
      <c r="G259" s="104" t="str">
        <f>VLOOKUP(C259, 'Sheet1 (2)'!$A$2:$K$341, 2,FALSE )</f>
        <v>Yes</v>
      </c>
      <c r="H259" s="104" t="b">
        <f>ISNUMBER(MATCH(C259, 'Sheet1 (2)'!$A$2:$A$350, 0))</f>
        <v>1</v>
      </c>
      <c r="I259" s="104" t="str">
        <f>VLOOKUP(C259,Print!$A$2:$C$1048576,3,0)</f>
        <v>Yes</v>
      </c>
      <c r="J259" s="104" t="str">
        <f>VLOOKUP($C259,Print!$A$2:$I$1048576,9,0)</f>
        <v>Ready</v>
      </c>
      <c r="K259" s="104" t="str">
        <f>VLOOKUP(C259,'Sheet1 (2)'!$A$2:$K$341, 9, 0)</f>
        <v>C00055</v>
      </c>
    </row>
    <row r="260" spans="1:11" customFormat="1" ht="15.75" hidden="1" x14ac:dyDescent="0.25">
      <c r="A260" s="113" t="s">
        <v>10</v>
      </c>
      <c r="B260" s="113" t="str">
        <f t="shared" ref="B260" si="5">_xlfn.CONCAT(C260,"*",A260)</f>
        <v>E0058 - Lanier / Friendship*Sanitation</v>
      </c>
      <c r="C260" s="113" t="s">
        <v>80</v>
      </c>
      <c r="D260" s="114" t="s">
        <v>575</v>
      </c>
      <c r="E260" s="118" t="s">
        <v>576</v>
      </c>
      <c r="F260" s="116">
        <v>6788894600</v>
      </c>
      <c r="G260" s="104" t="str">
        <f>VLOOKUP(C260, 'Sheet1 (2)'!$A$2:$K$341, 2,FALSE )</f>
        <v>Yes</v>
      </c>
      <c r="H260" s="104" t="b">
        <f>ISNUMBER(MATCH(C260, 'Sheet1 (2)'!$A$2:$A$350, 0))</f>
        <v>1</v>
      </c>
      <c r="I260" s="104" t="str">
        <f>VLOOKUP(C260,Print!$A$2:$C$1048576,3,0)</f>
        <v>Yes</v>
      </c>
      <c r="J260" s="104" t="str">
        <f>VLOOKUP($C260,Print!$A$2:$I$1048576,9,0)</f>
        <v>Ready</v>
      </c>
      <c r="K260" s="104" t="str">
        <f>VLOOKUP(C260,'Sheet1 (2)'!$A$2:$K$341, 9, 0)</f>
        <v>C00055</v>
      </c>
    </row>
    <row r="261" spans="1:11" customFormat="1" ht="15.75" hidden="1" x14ac:dyDescent="0.25">
      <c r="A261" s="113" t="s">
        <v>13</v>
      </c>
      <c r="B261" s="113" t="str">
        <f t="shared" si="4"/>
        <v>E0058 - Lanier / Friendship*Water &amp; Sewer</v>
      </c>
      <c r="C261" s="113" t="s">
        <v>80</v>
      </c>
      <c r="D261" s="114" t="s">
        <v>575</v>
      </c>
      <c r="E261" s="118" t="s">
        <v>576</v>
      </c>
      <c r="F261" s="116">
        <v>6788894600</v>
      </c>
      <c r="G261" s="104" t="str">
        <f>VLOOKUP(C261, 'Sheet1 (2)'!$A$2:$K$341, 2,FALSE )</f>
        <v>Yes</v>
      </c>
      <c r="H261" s="104" t="b">
        <f>ISNUMBER(MATCH(C261, 'Sheet1 (2)'!$A$2:$A$350, 0))</f>
        <v>1</v>
      </c>
      <c r="I261" s="104" t="str">
        <f>VLOOKUP(C261,Print!$A$2:$C$1048576,3,0)</f>
        <v>Yes</v>
      </c>
      <c r="J261" s="104" t="str">
        <f>VLOOKUP($C261,Print!$A$2:$I$1048576,9,0)</f>
        <v>Ready</v>
      </c>
      <c r="K261" s="104" t="str">
        <f>VLOOKUP(C261,'Sheet1 (2)'!$A$2:$K$341, 9, 0)</f>
        <v>C00055</v>
      </c>
    </row>
    <row r="262" spans="1:11" customFormat="1" ht="15.75" hidden="1" x14ac:dyDescent="0.25">
      <c r="A262" s="113" t="s">
        <v>14</v>
      </c>
      <c r="B262" s="113" t="str">
        <f t="shared" si="4"/>
        <v>E0058 - Lanier / Friendship*Water &amp; Sewer 2</v>
      </c>
      <c r="C262" s="113" t="s">
        <v>80</v>
      </c>
      <c r="D262" s="114" t="s">
        <v>577</v>
      </c>
      <c r="E262" s="117">
        <v>111137</v>
      </c>
      <c r="F262" s="116">
        <v>7705356878</v>
      </c>
      <c r="G262" s="104" t="str">
        <f>VLOOKUP(C262, 'Sheet1 (2)'!$A$2:$K$341, 2,FALSE )</f>
        <v>Yes</v>
      </c>
      <c r="H262" s="104" t="b">
        <f>ISNUMBER(MATCH(C262, 'Sheet1 (2)'!$A$2:$A$350, 0))</f>
        <v>1</v>
      </c>
      <c r="I262" s="104" t="str">
        <f>VLOOKUP(C262,Print!$A$2:$C$1048576,3,0)</f>
        <v>Yes</v>
      </c>
      <c r="J262" s="104" t="str">
        <f>VLOOKUP($C262,Print!$A$2:$I$1048576,9,0)</f>
        <v>Ready</v>
      </c>
      <c r="K262" s="104" t="str">
        <f>VLOOKUP(C262,'Sheet1 (2)'!$A$2:$K$341, 9, 0)</f>
        <v>C00055</v>
      </c>
    </row>
    <row r="263" spans="1:11" customFormat="1" ht="15.75" hidden="1" x14ac:dyDescent="0.25">
      <c r="A263" s="113" t="s">
        <v>7</v>
      </c>
      <c r="B263" s="113" t="str">
        <f t="shared" si="4"/>
        <v>E0059 - Albemarle*Electric</v>
      </c>
      <c r="C263" s="113" t="s">
        <v>81</v>
      </c>
      <c r="D263" s="114" t="s">
        <v>578</v>
      </c>
      <c r="E263" s="114" t="s">
        <v>579</v>
      </c>
      <c r="F263" s="116">
        <v>7049849615</v>
      </c>
      <c r="G263" s="104" t="str">
        <f>VLOOKUP(C263, 'Sheet1 (2)'!$A$2:$K$341, 2,FALSE )</f>
        <v>Yes</v>
      </c>
      <c r="H263" s="104" t="b">
        <f>ISNUMBER(MATCH(C263, 'Sheet1 (2)'!$A$2:$A$350, 0))</f>
        <v>1</v>
      </c>
      <c r="I263" s="104" t="str">
        <f>VLOOKUP(C263,Print!$A$2:$C$1048576,3,0)</f>
        <v>Yes</v>
      </c>
      <c r="J263" s="104" t="str">
        <f>VLOOKUP($C263,Print!$A$2:$I$1048576,9,0)</f>
        <v>Ready</v>
      </c>
      <c r="K263" s="104" t="str">
        <f>VLOOKUP(C263,'Sheet1 (2)'!$A$2:$K$341, 9, 0)</f>
        <v>C00056</v>
      </c>
    </row>
    <row r="264" spans="1:11" customFormat="1" ht="15.75" hidden="1" x14ac:dyDescent="0.25">
      <c r="A264" s="104" t="s">
        <v>9</v>
      </c>
      <c r="B264" s="113" t="str">
        <f t="shared" si="4"/>
        <v>E0059 - Albemarle*Interface</v>
      </c>
      <c r="C264" s="113" t="s">
        <v>81</v>
      </c>
      <c r="D264" s="115" t="s">
        <v>9</v>
      </c>
      <c r="E264" s="117" t="str">
        <f>IFERROR(INDEX(Interface!A:A, MATCH($C264,Interface!H:H, 0)), "(Blank)")</f>
        <v>TWA58009</v>
      </c>
      <c r="F264" s="116" t="s">
        <v>363</v>
      </c>
      <c r="G264" s="104" t="str">
        <f>VLOOKUP(C264, 'Sheet1 (2)'!$A$2:$K$341, 2,FALSE )</f>
        <v>Yes</v>
      </c>
      <c r="H264" s="104" t="b">
        <f>ISNUMBER(MATCH(C264, 'Sheet1 (2)'!$A$2:$A$350, 0))</f>
        <v>1</v>
      </c>
      <c r="I264" s="104" t="str">
        <f>VLOOKUP(C264,Print!$A$2:$C$1048576,3,0)</f>
        <v>Yes</v>
      </c>
      <c r="J264" s="104" t="str">
        <f>VLOOKUP($C264,Print!$A$2:$I$1048576,9,0)</f>
        <v>Ready</v>
      </c>
      <c r="K264" s="104" t="str">
        <f>VLOOKUP(C264,'Sheet1 (2)'!$A$2:$K$341, 9, 0)</f>
        <v>C00056</v>
      </c>
    </row>
    <row r="265" spans="1:11" customFormat="1" ht="15.75" hidden="1" x14ac:dyDescent="0.25">
      <c r="A265" s="113" t="s">
        <v>10</v>
      </c>
      <c r="B265" s="113" t="str">
        <f t="shared" si="4"/>
        <v>E0059 - Albemarle*Sanitation</v>
      </c>
      <c r="C265" s="113" t="s">
        <v>81</v>
      </c>
      <c r="D265" s="114" t="s">
        <v>480</v>
      </c>
      <c r="E265" s="114" t="s">
        <v>580</v>
      </c>
      <c r="F265" s="116">
        <v>8663195397</v>
      </c>
      <c r="G265" s="104" t="str">
        <f>VLOOKUP(C265, 'Sheet1 (2)'!$A$2:$K$341, 2,FALSE )</f>
        <v>Yes</v>
      </c>
      <c r="H265" s="104" t="b">
        <f>ISNUMBER(MATCH(C265, 'Sheet1 (2)'!$A$2:$A$350, 0))</f>
        <v>1</v>
      </c>
      <c r="I265" s="104" t="str">
        <f>VLOOKUP(C265,Print!$A$2:$C$1048576,3,0)</f>
        <v>Yes</v>
      </c>
      <c r="J265" s="104" t="str">
        <f>VLOOKUP($C265,Print!$A$2:$I$1048576,9,0)</f>
        <v>Ready</v>
      </c>
      <c r="K265" s="104" t="str">
        <f>VLOOKUP(C265,'Sheet1 (2)'!$A$2:$K$341, 9, 0)</f>
        <v>C00056</v>
      </c>
    </row>
    <row r="266" spans="1:11" customFormat="1" ht="15.75" hidden="1" x14ac:dyDescent="0.25">
      <c r="A266" s="113" t="s">
        <v>13</v>
      </c>
      <c r="B266" s="113" t="str">
        <f t="shared" si="4"/>
        <v>E0059 - Albemarle*Water &amp; Sewer</v>
      </c>
      <c r="C266" s="113" t="s">
        <v>81</v>
      </c>
      <c r="D266" s="114" t="s">
        <v>578</v>
      </c>
      <c r="E266" s="114" t="s">
        <v>579</v>
      </c>
      <c r="F266" s="116">
        <v>7049849615</v>
      </c>
      <c r="G266" s="104" t="str">
        <f>VLOOKUP(C266, 'Sheet1 (2)'!$A$2:$K$341, 2,FALSE )</f>
        <v>Yes</v>
      </c>
      <c r="H266" s="104" t="b">
        <f>ISNUMBER(MATCH(C266, 'Sheet1 (2)'!$A$2:$A$350, 0))</f>
        <v>1</v>
      </c>
      <c r="I266" s="104" t="str">
        <f>VLOOKUP(C266,Print!$A$2:$C$1048576,3,0)</f>
        <v>Yes</v>
      </c>
      <c r="J266" s="104" t="str">
        <f>VLOOKUP($C266,Print!$A$2:$I$1048576,9,0)</f>
        <v>Ready</v>
      </c>
      <c r="K266" s="104" t="str">
        <f>VLOOKUP(C266,'Sheet1 (2)'!$A$2:$K$341, 9, 0)</f>
        <v>C00056</v>
      </c>
    </row>
    <row r="267" spans="1:11" customFormat="1" ht="15.75" hidden="1" x14ac:dyDescent="0.25">
      <c r="A267" s="113" t="s">
        <v>7</v>
      </c>
      <c r="B267" s="113" t="str">
        <f t="shared" si="4"/>
        <v>E0060 - Guntersville*Electric</v>
      </c>
      <c r="C267" s="113" t="s">
        <v>82</v>
      </c>
      <c r="D267" s="114" t="s">
        <v>581</v>
      </c>
      <c r="E267" s="119" t="s">
        <v>582</v>
      </c>
      <c r="F267" s="116">
        <v>8002393692</v>
      </c>
      <c r="G267" s="104" t="str">
        <f>VLOOKUP(C267, 'Sheet1 (2)'!$A$2:$K$341, 2,FALSE )</f>
        <v>Yes</v>
      </c>
      <c r="H267" s="104" t="b">
        <f>ISNUMBER(MATCH(C267, 'Sheet1 (2)'!$A$2:$A$350, 0))</f>
        <v>1</v>
      </c>
      <c r="I267" s="104" t="str">
        <f>VLOOKUP(C267,Print!$A$2:$C$1048576,3,0)</f>
        <v>Yes</v>
      </c>
      <c r="J267" s="104" t="str">
        <f>VLOOKUP($C267,Print!$A$2:$I$1048576,9,0)</f>
        <v>Ready</v>
      </c>
      <c r="K267" s="104" t="str">
        <f>VLOOKUP(C267,'Sheet1 (2)'!$A$2:$K$341, 9, 0)</f>
        <v>C00057</v>
      </c>
    </row>
    <row r="268" spans="1:11" customFormat="1" ht="15.75" hidden="1" x14ac:dyDescent="0.25">
      <c r="A268" s="104" t="s">
        <v>9</v>
      </c>
      <c r="B268" s="113" t="str">
        <f t="shared" si="4"/>
        <v>E0060 - Guntersville*Interface</v>
      </c>
      <c r="C268" s="113" t="s">
        <v>82</v>
      </c>
      <c r="D268" s="115" t="s">
        <v>9</v>
      </c>
      <c r="E268" s="117" t="str">
        <f>IFERROR(INDEX(Interface!A:A, MATCH($C268,Interface!H:H, 0)), "(Blank)")</f>
        <v>TWA77002</v>
      </c>
      <c r="F268" s="116" t="s">
        <v>363</v>
      </c>
      <c r="G268" s="104" t="str">
        <f>VLOOKUP(C268, 'Sheet1 (2)'!$A$2:$K$341, 2,FALSE )</f>
        <v>Yes</v>
      </c>
      <c r="H268" s="104" t="b">
        <f>ISNUMBER(MATCH(C268, 'Sheet1 (2)'!$A$2:$A$350, 0))</f>
        <v>1</v>
      </c>
      <c r="I268" s="104" t="str">
        <f>VLOOKUP(C268,Print!$A$2:$C$1048576,3,0)</f>
        <v>Yes</v>
      </c>
      <c r="J268" s="104" t="str">
        <f>VLOOKUP($C268,Print!$A$2:$I$1048576,9,0)</f>
        <v>Ready</v>
      </c>
      <c r="K268" s="104" t="str">
        <f>VLOOKUP(C268,'Sheet1 (2)'!$A$2:$K$341, 9, 0)</f>
        <v>C00057</v>
      </c>
    </row>
    <row r="269" spans="1:11" customFormat="1" ht="15.75" hidden="1" x14ac:dyDescent="0.25">
      <c r="A269" s="113" t="s">
        <v>10</v>
      </c>
      <c r="B269" s="113" t="str">
        <f t="shared" si="4"/>
        <v>E0060 - Guntersville*Sanitation</v>
      </c>
      <c r="C269" s="113" t="s">
        <v>82</v>
      </c>
      <c r="D269" s="114" t="s">
        <v>583</v>
      </c>
      <c r="E269" s="115">
        <v>14989</v>
      </c>
      <c r="F269" s="116">
        <v>2565825931</v>
      </c>
      <c r="G269" s="104" t="str">
        <f>VLOOKUP(C269, 'Sheet1 (2)'!$A$2:$K$341, 2,FALSE )</f>
        <v>Yes</v>
      </c>
      <c r="H269" s="104" t="b">
        <f>ISNUMBER(MATCH(C269, 'Sheet1 (2)'!$A$2:$A$350, 0))</f>
        <v>1</v>
      </c>
      <c r="I269" s="104" t="str">
        <f>VLOOKUP(C269,Print!$A$2:$C$1048576,3,0)</f>
        <v>Yes</v>
      </c>
      <c r="J269" s="104" t="str">
        <f>VLOOKUP($C269,Print!$A$2:$I$1048576,9,0)</f>
        <v>Ready</v>
      </c>
      <c r="K269" s="104" t="str">
        <f>VLOOKUP(C269,'Sheet1 (2)'!$A$2:$K$341, 9, 0)</f>
        <v>C00057</v>
      </c>
    </row>
    <row r="270" spans="1:11" customFormat="1" ht="15.75" hidden="1" x14ac:dyDescent="0.25">
      <c r="A270" s="113" t="s">
        <v>11</v>
      </c>
      <c r="B270" s="113" t="str">
        <f t="shared" si="4"/>
        <v>E0060 - Guntersville*Sanitation 2</v>
      </c>
      <c r="C270" s="113" t="s">
        <v>82</v>
      </c>
      <c r="D270" s="114" t="s">
        <v>404</v>
      </c>
      <c r="E270" s="115" t="s">
        <v>584</v>
      </c>
      <c r="F270" s="116">
        <v>2562377219</v>
      </c>
      <c r="G270" s="104" t="str">
        <f>VLOOKUP(C270, 'Sheet1 (2)'!$A$2:$K$341, 2,FALSE )</f>
        <v>Yes</v>
      </c>
      <c r="H270" s="104" t="b">
        <f>ISNUMBER(MATCH(C270, 'Sheet1 (2)'!$A$2:$A$350, 0))</f>
        <v>1</v>
      </c>
      <c r="I270" s="104" t="str">
        <f>VLOOKUP(C270,Print!$A$2:$C$1048576,3,0)</f>
        <v>Yes</v>
      </c>
      <c r="J270" s="104" t="str">
        <f>VLOOKUP($C270,Print!$A$2:$I$1048576,9,0)</f>
        <v>Ready</v>
      </c>
      <c r="K270" s="104" t="str">
        <f>VLOOKUP(C270,'Sheet1 (2)'!$A$2:$K$341, 9, 0)</f>
        <v>C00057</v>
      </c>
    </row>
    <row r="271" spans="1:11" customFormat="1" ht="15.75" hidden="1" x14ac:dyDescent="0.25">
      <c r="A271" s="113" t="s">
        <v>13</v>
      </c>
      <c r="B271" s="113" t="str">
        <f t="shared" si="4"/>
        <v>E0060 - Guntersville*Water &amp; Sewer</v>
      </c>
      <c r="C271" s="113" t="s">
        <v>82</v>
      </c>
      <c r="D271" s="114" t="s">
        <v>583</v>
      </c>
      <c r="E271" s="115">
        <v>14989</v>
      </c>
      <c r="F271" s="116">
        <v>2565825931</v>
      </c>
      <c r="G271" s="104" t="str">
        <f>VLOOKUP(C271, 'Sheet1 (2)'!$A$2:$K$341, 2,FALSE )</f>
        <v>Yes</v>
      </c>
      <c r="H271" s="104" t="b">
        <f>ISNUMBER(MATCH(C271, 'Sheet1 (2)'!$A$2:$A$350, 0))</f>
        <v>1</v>
      </c>
      <c r="I271" s="104" t="str">
        <f>VLOOKUP(C271,Print!$A$2:$C$1048576,3,0)</f>
        <v>Yes</v>
      </c>
      <c r="J271" s="104" t="str">
        <f>VLOOKUP($C271,Print!$A$2:$I$1048576,9,0)</f>
        <v>Ready</v>
      </c>
      <c r="K271" s="104" t="str">
        <f>VLOOKUP(C271,'Sheet1 (2)'!$A$2:$K$341, 9, 0)</f>
        <v>C00057</v>
      </c>
    </row>
    <row r="272" spans="1:11" customFormat="1" ht="15.75" hidden="1" x14ac:dyDescent="0.25">
      <c r="A272" s="113" t="s">
        <v>7</v>
      </c>
      <c r="B272" s="113" t="str">
        <f t="shared" si="4"/>
        <v>E0061 - Blue Springs*Electric</v>
      </c>
      <c r="C272" s="113" t="s">
        <v>83</v>
      </c>
      <c r="D272" s="114" t="s">
        <v>469</v>
      </c>
      <c r="E272" s="115">
        <v>3763001939</v>
      </c>
      <c r="F272" s="116">
        <v>8164715275</v>
      </c>
      <c r="G272" s="104" t="str">
        <f>VLOOKUP(C272, 'Sheet1 (2)'!$A$2:$K$341, 2,FALSE )</f>
        <v>Yes</v>
      </c>
      <c r="H272" s="104" t="b">
        <f>ISNUMBER(MATCH(C272, 'Sheet1 (2)'!$A$2:$A$350, 0))</f>
        <v>1</v>
      </c>
      <c r="I272" s="104" t="str">
        <f>VLOOKUP(C272,Print!$A$2:$C$1048576,3,0)</f>
        <v>Yes</v>
      </c>
      <c r="J272" s="104" t="str">
        <f>VLOOKUP($C272,Print!$A$2:$I$1048576,9,0)</f>
        <v>Ready</v>
      </c>
      <c r="K272" s="104" t="str">
        <f>VLOOKUP(C272,'Sheet1 (2)'!$A$2:$K$341, 9, 0)</f>
        <v>C00064</v>
      </c>
    </row>
    <row r="273" spans="1:11" customFormat="1" ht="15.75" hidden="1" x14ac:dyDescent="0.25">
      <c r="A273" s="104" t="s">
        <v>9</v>
      </c>
      <c r="B273" s="113" t="str">
        <f t="shared" si="4"/>
        <v>E0061 - Blue Springs*Interface</v>
      </c>
      <c r="C273" s="113" t="s">
        <v>83</v>
      </c>
      <c r="D273" s="115" t="s">
        <v>9</v>
      </c>
      <c r="E273" s="117" t="str">
        <f>IFERROR(INDEX(Interface!A:A, MATCH($C273,Interface!H:H, 0)), "(Blank)")</f>
        <v>TWA77004</v>
      </c>
      <c r="F273" s="116" t="s">
        <v>363</v>
      </c>
      <c r="G273" s="104" t="str">
        <f>VLOOKUP(C273, 'Sheet1 (2)'!$A$2:$K$341, 2,FALSE )</f>
        <v>Yes</v>
      </c>
      <c r="H273" s="104" t="b">
        <f>ISNUMBER(MATCH(C273, 'Sheet1 (2)'!$A$2:$A$350, 0))</f>
        <v>1</v>
      </c>
      <c r="I273" s="104" t="str">
        <f>VLOOKUP(C273,Print!$A$2:$C$1048576,3,0)</f>
        <v>Yes</v>
      </c>
      <c r="J273" s="104" t="str">
        <f>VLOOKUP($C273,Print!$A$2:$I$1048576,9,0)</f>
        <v>Ready</v>
      </c>
      <c r="K273" s="104" t="str">
        <f>VLOOKUP(C273,'Sheet1 (2)'!$A$2:$K$341, 9, 0)</f>
        <v>C00064</v>
      </c>
    </row>
    <row r="274" spans="1:11" customFormat="1" ht="15.75" hidden="1" x14ac:dyDescent="0.25">
      <c r="A274" s="113" t="s">
        <v>10</v>
      </c>
      <c r="B274" s="113" t="str">
        <f t="shared" si="4"/>
        <v>E0061 - Blue Springs*Sanitation</v>
      </c>
      <c r="C274" s="113" t="s">
        <v>83</v>
      </c>
      <c r="D274" s="114" t="s">
        <v>480</v>
      </c>
      <c r="E274" s="115" t="s">
        <v>585</v>
      </c>
      <c r="F274" s="116">
        <v>8006313301</v>
      </c>
      <c r="G274" s="104" t="str">
        <f>VLOOKUP(C274, 'Sheet1 (2)'!$A$2:$K$341, 2,FALSE )</f>
        <v>Yes</v>
      </c>
      <c r="H274" s="104" t="b">
        <f>ISNUMBER(MATCH(C274, 'Sheet1 (2)'!$A$2:$A$350, 0))</f>
        <v>1</v>
      </c>
      <c r="I274" s="104" t="str">
        <f>VLOOKUP(C274,Print!$A$2:$C$1048576,3,0)</f>
        <v>Yes</v>
      </c>
      <c r="J274" s="104" t="str">
        <f>VLOOKUP($C274,Print!$A$2:$I$1048576,9,0)</f>
        <v>Ready</v>
      </c>
      <c r="K274" s="104" t="str">
        <f>VLOOKUP(C274,'Sheet1 (2)'!$A$2:$K$341, 9, 0)</f>
        <v>C00064</v>
      </c>
    </row>
    <row r="275" spans="1:11" customFormat="1" ht="15.75" hidden="1" x14ac:dyDescent="0.25">
      <c r="A275" s="113" t="s">
        <v>13</v>
      </c>
      <c r="B275" s="113" t="str">
        <f t="shared" si="4"/>
        <v>E0061 - Blue Springs*Water &amp; Sewer</v>
      </c>
      <c r="C275" s="113" t="s">
        <v>83</v>
      </c>
      <c r="D275" s="114" t="s">
        <v>586</v>
      </c>
      <c r="E275" s="115">
        <v>22516955</v>
      </c>
      <c r="F275" s="116">
        <v>8166224444</v>
      </c>
      <c r="G275" s="104" t="str">
        <f>VLOOKUP(C275, 'Sheet1 (2)'!$A$2:$K$341, 2,FALSE )</f>
        <v>Yes</v>
      </c>
      <c r="H275" s="104" t="b">
        <f>ISNUMBER(MATCH(C275, 'Sheet1 (2)'!$A$2:$A$350, 0))</f>
        <v>1</v>
      </c>
      <c r="I275" s="104" t="str">
        <f>VLOOKUP(C275,Print!$A$2:$C$1048576,3,0)</f>
        <v>Yes</v>
      </c>
      <c r="J275" s="104" t="str">
        <f>VLOOKUP($C275,Print!$A$2:$I$1048576,9,0)</f>
        <v>Ready</v>
      </c>
      <c r="K275" s="104" t="str">
        <f>VLOOKUP(C275,'Sheet1 (2)'!$A$2:$K$341, 9, 0)</f>
        <v>C00064</v>
      </c>
    </row>
    <row r="276" spans="1:11" customFormat="1" ht="15.75" hidden="1" x14ac:dyDescent="0.25">
      <c r="A276" s="113" t="s">
        <v>7</v>
      </c>
      <c r="B276" s="113" t="str">
        <f t="shared" si="4"/>
        <v>E0062 - Speedway*Electric</v>
      </c>
      <c r="C276" s="113" t="s">
        <v>84</v>
      </c>
      <c r="D276" s="114" t="s">
        <v>587</v>
      </c>
      <c r="E276" s="117">
        <v>2321799</v>
      </c>
      <c r="F276" s="116">
        <v>9135739190</v>
      </c>
      <c r="G276" s="104" t="str">
        <f>VLOOKUP(C276, 'Sheet1 (2)'!$A$2:$K$341, 2,FALSE )</f>
        <v>Yes</v>
      </c>
      <c r="H276" s="104" t="b">
        <f>ISNUMBER(MATCH(C276, 'Sheet1 (2)'!$A$2:$A$350, 0))</f>
        <v>1</v>
      </c>
      <c r="I276" s="104" t="str">
        <f>VLOOKUP(C276,Print!$A$2:$C$1048576,3,0)</f>
        <v>Yes</v>
      </c>
      <c r="J276" s="104" t="str">
        <f>VLOOKUP($C276,Print!$A$2:$I$1048576,9,0)</f>
        <v>Ready</v>
      </c>
      <c r="K276" s="104" t="str">
        <f>VLOOKUP(C276,'Sheet1 (2)'!$A$2:$K$341, 9, 0)</f>
        <v>C00065</v>
      </c>
    </row>
    <row r="277" spans="1:11" customFormat="1" ht="15.75" hidden="1" x14ac:dyDescent="0.25">
      <c r="A277" s="104" t="s">
        <v>9</v>
      </c>
      <c r="B277" s="113" t="str">
        <f t="shared" si="4"/>
        <v>E0062 - Speedway*Interface</v>
      </c>
      <c r="C277" s="113" t="s">
        <v>84</v>
      </c>
      <c r="D277" s="115" t="s">
        <v>9</v>
      </c>
      <c r="E277" s="117" t="str">
        <f>IFERROR(INDEX(Interface!A:A, MATCH($C277,Interface!H:H, 0)), "(Blank)")</f>
        <v>TWA77007</v>
      </c>
      <c r="F277" s="116" t="s">
        <v>363</v>
      </c>
      <c r="G277" s="104" t="str">
        <f>VLOOKUP(C277, 'Sheet1 (2)'!$A$2:$K$341, 2,FALSE )</f>
        <v>Yes</v>
      </c>
      <c r="H277" s="104" t="b">
        <f>ISNUMBER(MATCH(C277, 'Sheet1 (2)'!$A$2:$A$350, 0))</f>
        <v>1</v>
      </c>
      <c r="I277" s="104" t="str">
        <f>VLOOKUP(C277,Print!$A$2:$C$1048576,3,0)</f>
        <v>Yes</v>
      </c>
      <c r="J277" s="104" t="str">
        <f>VLOOKUP($C277,Print!$A$2:$I$1048576,9,0)</f>
        <v>Ready</v>
      </c>
      <c r="K277" s="104" t="str">
        <f>VLOOKUP(C277,'Sheet1 (2)'!$A$2:$K$341, 9, 0)</f>
        <v>C00065</v>
      </c>
    </row>
    <row r="278" spans="1:11" customFormat="1" ht="15.75" hidden="1" x14ac:dyDescent="0.25">
      <c r="A278" s="113" t="s">
        <v>10</v>
      </c>
      <c r="B278" s="113" t="str">
        <f t="shared" si="4"/>
        <v>E0062 - Speedway*Sanitation</v>
      </c>
      <c r="C278" s="113" t="s">
        <v>84</v>
      </c>
      <c r="D278" s="114" t="s">
        <v>480</v>
      </c>
      <c r="E278" s="117" t="s">
        <v>588</v>
      </c>
      <c r="F278" s="116">
        <v>8006313301</v>
      </c>
      <c r="G278" s="104" t="str">
        <f>VLOOKUP(C278, 'Sheet1 (2)'!$A$2:$K$341, 2,FALSE )</f>
        <v>Yes</v>
      </c>
      <c r="H278" s="104" t="b">
        <f>ISNUMBER(MATCH(C278, 'Sheet1 (2)'!$A$2:$A$350, 0))</f>
        <v>1</v>
      </c>
      <c r="I278" s="104" t="str">
        <f>VLOOKUP(C278,Print!$A$2:$C$1048576,3,0)</f>
        <v>Yes</v>
      </c>
      <c r="J278" s="104" t="str">
        <f>VLOOKUP($C278,Print!$A$2:$I$1048576,9,0)</f>
        <v>Ready</v>
      </c>
      <c r="K278" s="104" t="str">
        <f>VLOOKUP(C278,'Sheet1 (2)'!$A$2:$K$341, 9, 0)</f>
        <v>C00065</v>
      </c>
    </row>
    <row r="279" spans="1:11" customFormat="1" ht="15.75" hidden="1" x14ac:dyDescent="0.25">
      <c r="A279" s="113" t="s">
        <v>13</v>
      </c>
      <c r="B279" s="113" t="str">
        <f t="shared" si="4"/>
        <v>E0062 - Speedway*Water &amp; Sewer</v>
      </c>
      <c r="C279" s="113" t="s">
        <v>84</v>
      </c>
      <c r="D279" s="114" t="s">
        <v>587</v>
      </c>
      <c r="E279" s="117">
        <v>2321799</v>
      </c>
      <c r="F279" s="116">
        <v>9135739190</v>
      </c>
      <c r="G279" s="104" t="str">
        <f>VLOOKUP(C279, 'Sheet1 (2)'!$A$2:$K$341, 2,FALSE )</f>
        <v>Yes</v>
      </c>
      <c r="H279" s="104" t="b">
        <f>ISNUMBER(MATCH(C279, 'Sheet1 (2)'!$A$2:$A$350, 0))</f>
        <v>1</v>
      </c>
      <c r="I279" s="104" t="str">
        <f>VLOOKUP(C279,Print!$A$2:$C$1048576,3,0)</f>
        <v>Yes</v>
      </c>
      <c r="J279" s="104" t="str">
        <f>VLOOKUP($C279,Print!$A$2:$I$1048576,9,0)</f>
        <v>Ready</v>
      </c>
      <c r="K279" s="104" t="str">
        <f>VLOOKUP(C279,'Sheet1 (2)'!$A$2:$K$341, 9, 0)</f>
        <v>C00065</v>
      </c>
    </row>
    <row r="280" spans="1:11" customFormat="1" ht="15.75" hidden="1" x14ac:dyDescent="0.25">
      <c r="A280" s="113" t="s">
        <v>7</v>
      </c>
      <c r="B280" s="113" t="str">
        <f t="shared" si="4"/>
        <v>E0063 - Rapid City*Electric</v>
      </c>
      <c r="C280" s="113" t="s">
        <v>85</v>
      </c>
      <c r="D280" s="114" t="s">
        <v>589</v>
      </c>
      <c r="E280" s="117">
        <v>9358453748</v>
      </c>
      <c r="F280" s="116">
        <v>8888905554</v>
      </c>
      <c r="G280" s="104" t="str">
        <f>VLOOKUP(C280, 'Sheet1 (2)'!$A$2:$K$341, 2,FALSE )</f>
        <v>Yes</v>
      </c>
      <c r="H280" s="104" t="b">
        <f>ISNUMBER(MATCH(C280, 'Sheet1 (2)'!$A$2:$A$350, 0))</f>
        <v>1</v>
      </c>
      <c r="I280" s="104" t="str">
        <f>VLOOKUP(C280,Print!$A$2:$C$1048576,3,0)</f>
        <v>Yes</v>
      </c>
      <c r="J280" s="104" t="str">
        <f>VLOOKUP($C280,Print!$A$2:$I$1048576,9,0)</f>
        <v>Ready</v>
      </c>
      <c r="K280" s="104" t="str">
        <f>VLOOKUP(C280,'Sheet1 (2)'!$A$2:$K$341, 9, 0)</f>
        <v>C00063</v>
      </c>
    </row>
    <row r="281" spans="1:11" customFormat="1" ht="15.75" hidden="1" x14ac:dyDescent="0.25">
      <c r="A281" s="104" t="s">
        <v>9</v>
      </c>
      <c r="B281" s="113" t="str">
        <f t="shared" si="4"/>
        <v>E0063 - Rapid City*Interface</v>
      </c>
      <c r="C281" s="113" t="s">
        <v>85</v>
      </c>
      <c r="D281" s="115" t="s">
        <v>9</v>
      </c>
      <c r="E281" s="117" t="str">
        <f>IFERROR(INDEX(Interface!A:A, MATCH($C281,Interface!H:H, 0)), "(Blank)")</f>
        <v>TWA77006</v>
      </c>
      <c r="F281" s="116" t="s">
        <v>363</v>
      </c>
      <c r="G281" s="104" t="str">
        <f>VLOOKUP(C281, 'Sheet1 (2)'!$A$2:$K$341, 2,FALSE )</f>
        <v>Yes</v>
      </c>
      <c r="H281" s="104" t="b">
        <f>ISNUMBER(MATCH(C281, 'Sheet1 (2)'!$A$2:$A$350, 0))</f>
        <v>1</v>
      </c>
      <c r="I281" s="104" t="str">
        <f>VLOOKUP(C281,Print!$A$2:$C$1048576,3,0)</f>
        <v>Yes</v>
      </c>
      <c r="J281" s="104" t="str">
        <f>VLOOKUP($C281,Print!$A$2:$I$1048576,9,0)</f>
        <v>Ready</v>
      </c>
      <c r="K281" s="104" t="str">
        <f>VLOOKUP(C281,'Sheet1 (2)'!$A$2:$K$341, 9, 0)</f>
        <v>C00063</v>
      </c>
    </row>
    <row r="282" spans="1:11" customFormat="1" ht="15.75" hidden="1" x14ac:dyDescent="0.25">
      <c r="A282" s="113" t="s">
        <v>10</v>
      </c>
      <c r="B282" s="113" t="str">
        <f t="shared" si="4"/>
        <v>E0063 - Rapid City*Sanitation</v>
      </c>
      <c r="C282" s="113" t="s">
        <v>85</v>
      </c>
      <c r="D282" s="114" t="s">
        <v>590</v>
      </c>
      <c r="E282" s="117">
        <v>732350175468</v>
      </c>
      <c r="F282" s="116"/>
      <c r="G282" s="104" t="str">
        <f>VLOOKUP(C282, 'Sheet1 (2)'!$A$2:$K$341, 2,FALSE )</f>
        <v>Yes</v>
      </c>
      <c r="H282" s="104" t="b">
        <f>ISNUMBER(MATCH(C282, 'Sheet1 (2)'!$A$2:$A$350, 0))</f>
        <v>1</v>
      </c>
      <c r="I282" s="104" t="str">
        <f>VLOOKUP(C282,Print!$A$2:$C$1048576,3,0)</f>
        <v>Yes</v>
      </c>
      <c r="J282" s="104" t="str">
        <f>VLOOKUP($C282,Print!$A$2:$I$1048576,9,0)</f>
        <v>Ready</v>
      </c>
      <c r="K282" s="104" t="str">
        <f>VLOOKUP(C282,'Sheet1 (2)'!$A$2:$K$341, 9, 0)</f>
        <v>C00063</v>
      </c>
    </row>
    <row r="283" spans="1:11" customFormat="1" ht="15.75" hidden="1" x14ac:dyDescent="0.25">
      <c r="A283" s="113" t="s">
        <v>13</v>
      </c>
      <c r="B283" s="113" t="str">
        <f t="shared" si="4"/>
        <v>E0063 - Rapid City*Water &amp; Sewer</v>
      </c>
      <c r="C283" s="113" t="s">
        <v>85</v>
      </c>
      <c r="D283" s="114" t="s">
        <v>591</v>
      </c>
      <c r="E283" s="117">
        <v>100001735</v>
      </c>
      <c r="F283" s="116">
        <v>6053944125</v>
      </c>
      <c r="G283" s="104" t="str">
        <f>VLOOKUP(C283, 'Sheet1 (2)'!$A$2:$K$341, 2,FALSE )</f>
        <v>Yes</v>
      </c>
      <c r="H283" s="104" t="b">
        <f>ISNUMBER(MATCH(C283, 'Sheet1 (2)'!$A$2:$A$350, 0))</f>
        <v>1</v>
      </c>
      <c r="I283" s="104" t="str">
        <f>VLOOKUP(C283,Print!$A$2:$C$1048576,3,0)</f>
        <v>Yes</v>
      </c>
      <c r="J283" s="104" t="str">
        <f>VLOOKUP($C283,Print!$A$2:$I$1048576,9,0)</f>
        <v>Ready</v>
      </c>
      <c r="K283" s="104" t="str">
        <f>VLOOKUP(C283,'Sheet1 (2)'!$A$2:$K$341, 9, 0)</f>
        <v>C00063</v>
      </c>
    </row>
    <row r="284" spans="1:11" customFormat="1" ht="15.75" hidden="1" x14ac:dyDescent="0.25">
      <c r="A284" s="113" t="s">
        <v>14</v>
      </c>
      <c r="B284" s="113" t="str">
        <f t="shared" si="4"/>
        <v>E0063 - Rapid City*Water &amp; Sewer 2</v>
      </c>
      <c r="C284" s="113" t="s">
        <v>85</v>
      </c>
      <c r="D284" s="114" t="s">
        <v>591</v>
      </c>
      <c r="E284" s="117">
        <v>100001736</v>
      </c>
      <c r="F284" s="116">
        <v>6053944125</v>
      </c>
      <c r="G284" s="104" t="str">
        <f>VLOOKUP(C284, 'Sheet1 (2)'!$A$2:$K$341, 2,FALSE )</f>
        <v>Yes</v>
      </c>
      <c r="H284" s="104" t="b">
        <f>ISNUMBER(MATCH(C284, 'Sheet1 (2)'!$A$2:$A$350, 0))</f>
        <v>1</v>
      </c>
      <c r="I284" s="104" t="str">
        <f>VLOOKUP(C284,Print!$A$2:$C$1048576,3,0)</f>
        <v>Yes</v>
      </c>
      <c r="J284" s="104" t="str">
        <f>VLOOKUP($C284,Print!$A$2:$I$1048576,9,0)</f>
        <v>Ready</v>
      </c>
      <c r="K284" s="104" t="str">
        <f>VLOOKUP(C284,'Sheet1 (2)'!$A$2:$K$341, 9, 0)</f>
        <v>C00063</v>
      </c>
    </row>
    <row r="285" spans="1:11" customFormat="1" ht="15.75" hidden="1" x14ac:dyDescent="0.25">
      <c r="A285" s="113" t="s">
        <v>7</v>
      </c>
      <c r="B285" s="113" t="str">
        <f t="shared" si="4"/>
        <v>E0064 - Salem*Electric</v>
      </c>
      <c r="C285" s="113" t="s">
        <v>86</v>
      </c>
      <c r="D285" s="114" t="s">
        <v>592</v>
      </c>
      <c r="E285" s="117">
        <v>46336231</v>
      </c>
      <c r="F285" s="116">
        <v>7707863484</v>
      </c>
      <c r="G285" s="104" t="str">
        <f>VLOOKUP(C285, 'Sheet1 (2)'!$A$2:$K$341, 2,FALSE )</f>
        <v>Yes</v>
      </c>
      <c r="H285" s="104" t="b">
        <f>ISNUMBER(MATCH(C285, 'Sheet1 (2)'!$A$2:$A$350, 0))</f>
        <v>1</v>
      </c>
      <c r="I285" s="104" t="str">
        <f>VLOOKUP(C285,Print!$A$2:$C$1048576,3,0)</f>
        <v>Yes</v>
      </c>
      <c r="J285" s="104" t="str">
        <f>VLOOKUP($C285,Print!$A$2:$I$1048576,9,0)</f>
        <v>Ready</v>
      </c>
      <c r="K285" s="104" t="str">
        <f>VLOOKUP(C285,'Sheet1 (2)'!$A$2:$K$341, 9, 0)</f>
        <v>C00058</v>
      </c>
    </row>
    <row r="286" spans="1:11" customFormat="1" ht="15.75" hidden="1" x14ac:dyDescent="0.25">
      <c r="A286" s="104" t="s">
        <v>9</v>
      </c>
      <c r="B286" s="113" t="str">
        <f t="shared" si="4"/>
        <v>E0064 - Salem*Interface</v>
      </c>
      <c r="C286" s="113" t="s">
        <v>86</v>
      </c>
      <c r="D286" s="115" t="s">
        <v>9</v>
      </c>
      <c r="E286" s="117" t="str">
        <f>IFERROR(INDEX(Interface!A:A, MATCH($C286,Interface!H:H, 0)), "(Blank)")</f>
        <v>TWA77003</v>
      </c>
      <c r="F286" s="116" t="s">
        <v>363</v>
      </c>
      <c r="G286" s="104" t="str">
        <f>VLOOKUP(C286, 'Sheet1 (2)'!$A$2:$K$341, 2,FALSE )</f>
        <v>Yes</v>
      </c>
      <c r="H286" s="104" t="b">
        <f>ISNUMBER(MATCH(C286, 'Sheet1 (2)'!$A$2:$A$350, 0))</f>
        <v>1</v>
      </c>
      <c r="I286" s="104" t="str">
        <f>VLOOKUP(C286,Print!$A$2:$C$1048576,3,0)</f>
        <v>Yes</v>
      </c>
      <c r="J286" s="104" t="str">
        <f>VLOOKUP($C286,Print!$A$2:$I$1048576,9,0)</f>
        <v>Ready</v>
      </c>
      <c r="K286" s="104" t="str">
        <f>VLOOKUP(C286,'Sheet1 (2)'!$A$2:$K$341, 9, 0)</f>
        <v>C00058</v>
      </c>
    </row>
    <row r="287" spans="1:11" customFormat="1" ht="15.75" hidden="1" x14ac:dyDescent="0.25">
      <c r="A287" s="113" t="s">
        <v>10</v>
      </c>
      <c r="B287" s="113" t="str">
        <f t="shared" si="4"/>
        <v>E0064 - Salem*Sanitation</v>
      </c>
      <c r="C287" s="113" t="s">
        <v>86</v>
      </c>
      <c r="D287" s="114" t="s">
        <v>480</v>
      </c>
      <c r="E287" s="117" t="s">
        <v>593</v>
      </c>
      <c r="F287" s="116">
        <v>8663195397</v>
      </c>
      <c r="G287" s="104" t="str">
        <f>VLOOKUP(C287, 'Sheet1 (2)'!$A$2:$K$341, 2,FALSE )</f>
        <v>Yes</v>
      </c>
      <c r="H287" s="104" t="b">
        <f>ISNUMBER(MATCH(C287, 'Sheet1 (2)'!$A$2:$A$350, 0))</f>
        <v>1</v>
      </c>
      <c r="I287" s="104" t="str">
        <f>VLOOKUP(C287,Print!$A$2:$C$1048576,3,0)</f>
        <v>Yes</v>
      </c>
      <c r="J287" s="104" t="str">
        <f>VLOOKUP($C287,Print!$A$2:$I$1048576,9,0)</f>
        <v>Ready</v>
      </c>
      <c r="K287" s="104" t="str">
        <f>VLOOKUP(C287,'Sheet1 (2)'!$A$2:$K$341, 9, 0)</f>
        <v>C00058</v>
      </c>
    </row>
    <row r="288" spans="1:11" customFormat="1" ht="15.75" hidden="1" x14ac:dyDescent="0.25">
      <c r="A288" s="113" t="s">
        <v>13</v>
      </c>
      <c r="B288" s="113" t="str">
        <f t="shared" si="4"/>
        <v>E0064 - Salem*Water &amp; Sewer</v>
      </c>
      <c r="C288" s="113" t="s">
        <v>86</v>
      </c>
      <c r="D288" s="114" t="s">
        <v>594</v>
      </c>
      <c r="E288" s="117">
        <v>131362</v>
      </c>
      <c r="F288" s="116">
        <v>7707871375</v>
      </c>
      <c r="G288" s="104" t="str">
        <f>VLOOKUP(C288, 'Sheet1 (2)'!$A$2:$K$341, 2,FALSE )</f>
        <v>Yes</v>
      </c>
      <c r="H288" s="104" t="b">
        <f>ISNUMBER(MATCH(C288, 'Sheet1 (2)'!$A$2:$A$350, 0))</f>
        <v>1</v>
      </c>
      <c r="I288" s="104" t="str">
        <f>VLOOKUP(C288,Print!$A$2:$C$1048576,3,0)</f>
        <v>Yes</v>
      </c>
      <c r="J288" s="104" t="str">
        <f>VLOOKUP($C288,Print!$A$2:$I$1048576,9,0)</f>
        <v>Ready</v>
      </c>
      <c r="K288" s="104" t="str">
        <f>VLOOKUP(C288,'Sheet1 (2)'!$A$2:$K$341, 9, 0)</f>
        <v>C00058</v>
      </c>
    </row>
    <row r="289" spans="1:11" customFormat="1" ht="15.75" hidden="1" x14ac:dyDescent="0.25">
      <c r="A289" s="113" t="s">
        <v>7</v>
      </c>
      <c r="B289" s="113" t="str">
        <f t="shared" si="4"/>
        <v>E0065 - Foley*Electric</v>
      </c>
      <c r="C289" s="113" t="s">
        <v>87</v>
      </c>
      <c r="D289" s="114" t="s">
        <v>595</v>
      </c>
      <c r="E289" s="115" t="s">
        <v>596</v>
      </c>
      <c r="F289" s="116">
        <v>2519896247</v>
      </c>
      <c r="G289" s="104" t="str">
        <f>VLOOKUP(C289, 'Sheet1 (2)'!$A$2:$K$341, 2,FALSE )</f>
        <v>Yes</v>
      </c>
      <c r="H289" s="104" t="b">
        <f>ISNUMBER(MATCH(C289, 'Sheet1 (2)'!$A$2:$A$350, 0))</f>
        <v>1</v>
      </c>
      <c r="I289" s="104" t="str">
        <f>VLOOKUP(C289,Print!$A$2:$C$1048576,3,0)</f>
        <v>Yes</v>
      </c>
      <c r="J289" s="104" t="str">
        <f>VLOOKUP($C289,Print!$A$2:$I$1048576,9,0)</f>
        <v>Ready</v>
      </c>
      <c r="K289" s="104" t="str">
        <f>VLOOKUP(C289,'Sheet1 (2)'!$A$2:$K$341, 9, 0)</f>
        <v>C00080</v>
      </c>
    </row>
    <row r="290" spans="1:11" customFormat="1" ht="15.75" hidden="1" x14ac:dyDescent="0.25">
      <c r="A290" s="104" t="s">
        <v>9</v>
      </c>
      <c r="B290" s="113" t="str">
        <f t="shared" si="4"/>
        <v>E0065 - Foley*Interface</v>
      </c>
      <c r="C290" s="113" t="s">
        <v>87</v>
      </c>
      <c r="D290" s="115" t="s">
        <v>9</v>
      </c>
      <c r="E290" s="117" t="str">
        <f>IFERROR(INDEX(Interface!A:A, MATCH($C290,Interface!H:H, 0)), "(Blank)")</f>
        <v>TWA55093</v>
      </c>
      <c r="F290" s="116" t="s">
        <v>363</v>
      </c>
      <c r="G290" s="104" t="str">
        <f>VLOOKUP(C290, 'Sheet1 (2)'!$A$2:$K$341, 2,FALSE )</f>
        <v>Yes</v>
      </c>
      <c r="H290" s="104" t="b">
        <f>ISNUMBER(MATCH(C290, 'Sheet1 (2)'!$A$2:$A$350, 0))</f>
        <v>1</v>
      </c>
      <c r="I290" s="104" t="str">
        <f>VLOOKUP(C290,Print!$A$2:$C$1048576,3,0)</f>
        <v>Yes</v>
      </c>
      <c r="J290" s="104" t="str">
        <f>VLOOKUP($C290,Print!$A$2:$I$1048576,9,0)</f>
        <v>Ready</v>
      </c>
      <c r="K290" s="104" t="str">
        <f>VLOOKUP(C290,'Sheet1 (2)'!$A$2:$K$341, 9, 0)</f>
        <v>C00080</v>
      </c>
    </row>
    <row r="291" spans="1:11" customFormat="1" ht="15.75" hidden="1" x14ac:dyDescent="0.25">
      <c r="A291" s="113" t="s">
        <v>10</v>
      </c>
      <c r="B291" s="113" t="str">
        <f t="shared" si="4"/>
        <v>E0065 - Foley*Sanitation</v>
      </c>
      <c r="C291" s="113" t="s">
        <v>87</v>
      </c>
      <c r="D291" s="114" t="s">
        <v>597</v>
      </c>
      <c r="E291" s="115" t="s">
        <v>598</v>
      </c>
      <c r="F291" s="116">
        <v>2519431545</v>
      </c>
      <c r="G291" s="104" t="str">
        <f>VLOOKUP(C291, 'Sheet1 (2)'!$A$2:$K$341, 2,FALSE )</f>
        <v>Yes</v>
      </c>
      <c r="H291" s="104" t="b">
        <f>ISNUMBER(MATCH(C291, 'Sheet1 (2)'!$A$2:$A$350, 0))</f>
        <v>1</v>
      </c>
      <c r="I291" s="104" t="str">
        <f>VLOOKUP(C291,Print!$A$2:$C$1048576,3,0)</f>
        <v>Yes</v>
      </c>
      <c r="J291" s="104" t="str">
        <f>VLOOKUP($C291,Print!$A$2:$I$1048576,9,0)</f>
        <v>Ready</v>
      </c>
      <c r="K291" s="104" t="str">
        <f>VLOOKUP(C291,'Sheet1 (2)'!$A$2:$K$341, 9, 0)</f>
        <v>C00080</v>
      </c>
    </row>
    <row r="292" spans="1:11" customFormat="1" ht="15.75" hidden="1" x14ac:dyDescent="0.25">
      <c r="A292" s="113" t="s">
        <v>13</v>
      </c>
      <c r="B292" s="113" t="str">
        <f t="shared" si="4"/>
        <v>E0065 - Foley*Water &amp; Sewer</v>
      </c>
      <c r="C292" s="113" t="s">
        <v>87</v>
      </c>
      <c r="D292" s="114" t="s">
        <v>599</v>
      </c>
      <c r="E292" s="115">
        <v>2000065498</v>
      </c>
      <c r="F292" s="116">
        <v>2519435001</v>
      </c>
      <c r="G292" s="104" t="str">
        <f>VLOOKUP(C292, 'Sheet1 (2)'!$A$2:$K$341, 2,FALSE )</f>
        <v>Yes</v>
      </c>
      <c r="H292" s="104" t="b">
        <f>ISNUMBER(MATCH(C292, 'Sheet1 (2)'!$A$2:$A$350, 0))</f>
        <v>1</v>
      </c>
      <c r="I292" s="104" t="str">
        <f>VLOOKUP(C292,Print!$A$2:$C$1048576,3,0)</f>
        <v>Yes</v>
      </c>
      <c r="J292" s="104" t="str">
        <f>VLOOKUP($C292,Print!$A$2:$I$1048576,9,0)</f>
        <v>Ready</v>
      </c>
      <c r="K292" s="104" t="str">
        <f>VLOOKUP(C292,'Sheet1 (2)'!$A$2:$K$341, 9, 0)</f>
        <v>C00080</v>
      </c>
    </row>
    <row r="293" spans="1:11" customFormat="1" ht="15.75" hidden="1" x14ac:dyDescent="0.25">
      <c r="A293" s="113" t="s">
        <v>7</v>
      </c>
      <c r="B293" s="113" t="str">
        <f t="shared" si="4"/>
        <v>E0066 - Wesley Chapel*Electric</v>
      </c>
      <c r="C293" s="113" t="s">
        <v>88</v>
      </c>
      <c r="D293" s="114" t="s">
        <v>600</v>
      </c>
      <c r="E293" s="117">
        <v>2152352</v>
      </c>
      <c r="F293" s="116">
        <v>8442097166</v>
      </c>
      <c r="G293" s="104" t="str">
        <f>VLOOKUP(C293, 'Sheet1 (2)'!$A$2:$K$341, 2,FALSE )</f>
        <v>Yes</v>
      </c>
      <c r="H293" s="104" t="b">
        <f>ISNUMBER(MATCH(C293, 'Sheet1 (2)'!$A$2:$A$350, 0))</f>
        <v>1</v>
      </c>
      <c r="I293" s="104" t="str">
        <f>VLOOKUP(C293,Print!$A$2:$C$1048576,3,0)</f>
        <v>Yes</v>
      </c>
      <c r="J293" s="104" t="str">
        <f>VLOOKUP($C293,Print!$A$2:$I$1048576,9,0)</f>
        <v>Ready</v>
      </c>
      <c r="K293" s="104" t="str">
        <f>VLOOKUP(C293,'Sheet1 (2)'!$A$2:$K$341, 9, 0)</f>
        <v>C00079</v>
      </c>
    </row>
    <row r="294" spans="1:11" customFormat="1" ht="15.75" hidden="1" x14ac:dyDescent="0.25">
      <c r="A294" s="104" t="s">
        <v>9</v>
      </c>
      <c r="B294" s="113" t="str">
        <f t="shared" si="4"/>
        <v>E0066 - Wesley Chapel*Interface</v>
      </c>
      <c r="C294" s="113" t="s">
        <v>88</v>
      </c>
      <c r="D294" s="115" t="s">
        <v>9</v>
      </c>
      <c r="E294" s="117" t="str">
        <f>IFERROR(INDEX(Interface!A:A, MATCH($C294,Interface!H:H, 0)), "(Blank)")</f>
        <v>TWA55092</v>
      </c>
      <c r="F294" s="116" t="s">
        <v>363</v>
      </c>
      <c r="G294" s="104" t="str">
        <f>VLOOKUP(C294, 'Sheet1 (2)'!$A$2:$K$341, 2,FALSE )</f>
        <v>Yes</v>
      </c>
      <c r="H294" s="104" t="b">
        <f>ISNUMBER(MATCH(C294, 'Sheet1 (2)'!$A$2:$A$350, 0))</f>
        <v>1</v>
      </c>
      <c r="I294" s="104" t="str">
        <f>VLOOKUP(C294,Print!$A$2:$C$1048576,3,0)</f>
        <v>Yes</v>
      </c>
      <c r="J294" s="104" t="str">
        <f>VLOOKUP($C294,Print!$A$2:$I$1048576,9,0)</f>
        <v>Ready</v>
      </c>
      <c r="K294" s="104" t="str">
        <f>VLOOKUP(C294,'Sheet1 (2)'!$A$2:$K$341, 9, 0)</f>
        <v>C00079</v>
      </c>
    </row>
    <row r="295" spans="1:11" customFormat="1" ht="15.75" hidden="1" x14ac:dyDescent="0.25">
      <c r="A295" s="113" t="s">
        <v>10</v>
      </c>
      <c r="B295" s="113" t="str">
        <f t="shared" si="4"/>
        <v>E0066 - Wesley Chapel*Sanitation</v>
      </c>
      <c r="C295" s="113" t="s">
        <v>88</v>
      </c>
      <c r="D295" s="114" t="s">
        <v>480</v>
      </c>
      <c r="E295" s="117" t="s">
        <v>601</v>
      </c>
      <c r="F295" s="116">
        <v>8002557172</v>
      </c>
      <c r="G295" s="104" t="str">
        <f>VLOOKUP(C295, 'Sheet1 (2)'!$A$2:$K$341, 2,FALSE )</f>
        <v>Yes</v>
      </c>
      <c r="H295" s="104" t="b">
        <f>ISNUMBER(MATCH(C295, 'Sheet1 (2)'!$A$2:$A$350, 0))</f>
        <v>1</v>
      </c>
      <c r="I295" s="104" t="str">
        <f>VLOOKUP(C295,Print!$A$2:$C$1048576,3,0)</f>
        <v>Yes</v>
      </c>
      <c r="J295" s="104" t="str">
        <f>VLOOKUP($C295,Print!$A$2:$I$1048576,9,0)</f>
        <v>Ready</v>
      </c>
      <c r="K295" s="104" t="str">
        <f>VLOOKUP(C295,'Sheet1 (2)'!$A$2:$K$341, 9, 0)</f>
        <v>C00079</v>
      </c>
    </row>
    <row r="296" spans="1:11" customFormat="1" ht="15.75" hidden="1" x14ac:dyDescent="0.25">
      <c r="A296" s="113" t="s">
        <v>13</v>
      </c>
      <c r="B296" s="113" t="str">
        <f t="shared" si="4"/>
        <v>E0066 - Wesley Chapel*Water &amp; Sewer</v>
      </c>
      <c r="C296" s="113" t="s">
        <v>88</v>
      </c>
      <c r="D296" s="114" t="s">
        <v>602</v>
      </c>
      <c r="E296" s="117">
        <v>1063680</v>
      </c>
      <c r="F296" s="116">
        <v>7278478131</v>
      </c>
      <c r="G296" s="104" t="str">
        <f>VLOOKUP(C296, 'Sheet1 (2)'!$A$2:$K$341, 2,FALSE )</f>
        <v>Yes</v>
      </c>
      <c r="H296" s="104" t="b">
        <f>ISNUMBER(MATCH(C296, 'Sheet1 (2)'!$A$2:$A$350, 0))</f>
        <v>1</v>
      </c>
      <c r="I296" s="104" t="str">
        <f>VLOOKUP(C296,Print!$A$2:$C$1048576,3,0)</f>
        <v>Yes</v>
      </c>
      <c r="J296" s="104" t="str">
        <f>VLOOKUP($C296,Print!$A$2:$I$1048576,9,0)</f>
        <v>Ready</v>
      </c>
      <c r="K296" s="104" t="str">
        <f>VLOOKUP(C296,'Sheet1 (2)'!$A$2:$K$341, 9, 0)</f>
        <v>C00079</v>
      </c>
    </row>
    <row r="297" spans="1:11" customFormat="1" ht="15.75" hidden="1" x14ac:dyDescent="0.25">
      <c r="A297" s="113" t="s">
        <v>14</v>
      </c>
      <c r="B297" s="113" t="str">
        <f t="shared" si="4"/>
        <v>E0066 - Wesley Chapel*Water &amp; Sewer 2</v>
      </c>
      <c r="C297" s="113" t="s">
        <v>88</v>
      </c>
      <c r="D297" s="114" t="s">
        <v>602</v>
      </c>
      <c r="E297" s="117">
        <v>1063685</v>
      </c>
      <c r="F297" s="116">
        <v>7278478131</v>
      </c>
      <c r="G297" s="104" t="str">
        <f>VLOOKUP(C297, 'Sheet1 (2)'!$A$2:$K$341, 2,FALSE )</f>
        <v>Yes</v>
      </c>
      <c r="H297" s="104" t="b">
        <f>ISNUMBER(MATCH(C297, 'Sheet1 (2)'!$A$2:$A$350, 0))</f>
        <v>1</v>
      </c>
      <c r="I297" s="104" t="str">
        <f>VLOOKUP(C297,Print!$A$2:$C$1048576,3,0)</f>
        <v>Yes</v>
      </c>
      <c r="J297" s="104" t="str">
        <f>VLOOKUP($C297,Print!$A$2:$I$1048576,9,0)</f>
        <v>Ready</v>
      </c>
      <c r="K297" s="104" t="str">
        <f>VLOOKUP(C297,'Sheet1 (2)'!$A$2:$K$341, 9, 0)</f>
        <v>C00079</v>
      </c>
    </row>
    <row r="298" spans="1:11" customFormat="1" ht="15.75" hidden="1" x14ac:dyDescent="0.25">
      <c r="A298" s="113" t="s">
        <v>7</v>
      </c>
      <c r="B298" s="113" t="str">
        <f t="shared" si="4"/>
        <v>E0067 - Mission*Electric</v>
      </c>
      <c r="C298" s="113" t="s">
        <v>89</v>
      </c>
      <c r="D298" s="114" t="s">
        <v>469</v>
      </c>
      <c r="E298" s="117">
        <v>1572291985</v>
      </c>
      <c r="F298" s="116">
        <v>8164715275</v>
      </c>
      <c r="G298" s="104" t="str">
        <f>VLOOKUP(C298, 'Sheet1 (2)'!$A$2:$K$341, 2,FALSE )</f>
        <v>Yes</v>
      </c>
      <c r="H298" s="104" t="b">
        <f>ISNUMBER(MATCH(C298, 'Sheet1 (2)'!$A$2:$A$350, 0))</f>
        <v>1</v>
      </c>
      <c r="I298" s="104" t="str">
        <f>VLOOKUP(C298,Print!$A$2:$C$1048576,3,0)</f>
        <v>Yes</v>
      </c>
      <c r="J298" s="104" t="str">
        <f>VLOOKUP($C298,Print!$A$2:$I$1048576,9,0)</f>
        <v>Ready</v>
      </c>
      <c r="K298" s="104" t="str">
        <f>VLOOKUP(C298,'Sheet1 (2)'!$A$2:$K$341, 9, 0)</f>
        <v>C00066</v>
      </c>
    </row>
    <row r="299" spans="1:11" customFormat="1" ht="15.75" hidden="1" x14ac:dyDescent="0.25">
      <c r="A299" s="104" t="s">
        <v>9</v>
      </c>
      <c r="B299" s="113" t="str">
        <f t="shared" si="4"/>
        <v>E0067 - Mission*Interface</v>
      </c>
      <c r="C299" s="113" t="s">
        <v>89</v>
      </c>
      <c r="D299" s="115" t="s">
        <v>9</v>
      </c>
      <c r="E299" s="117" t="str">
        <f>IFERROR(INDEX(Interface!A:A, MATCH($C299,Interface!H:H, 0)), "(Blank)")</f>
        <v>TWA77005</v>
      </c>
      <c r="F299" s="116" t="s">
        <v>363</v>
      </c>
      <c r="G299" s="104" t="str">
        <f>VLOOKUP(C299, 'Sheet1 (2)'!$A$2:$K$341, 2,FALSE )</f>
        <v>Yes</v>
      </c>
      <c r="H299" s="104" t="b">
        <f>ISNUMBER(MATCH(C299, 'Sheet1 (2)'!$A$2:$A$350, 0))</f>
        <v>1</v>
      </c>
      <c r="I299" s="104" t="str">
        <f>VLOOKUP(C299,Print!$A$2:$C$1048576,3,0)</f>
        <v>Yes</v>
      </c>
      <c r="J299" s="104" t="str">
        <f>VLOOKUP($C299,Print!$A$2:$I$1048576,9,0)</f>
        <v>Ready</v>
      </c>
      <c r="K299" s="104" t="str">
        <f>VLOOKUP(C299,'Sheet1 (2)'!$A$2:$K$341, 9, 0)</f>
        <v>C00066</v>
      </c>
    </row>
    <row r="300" spans="1:11" customFormat="1" ht="15.75" hidden="1" x14ac:dyDescent="0.25">
      <c r="A300" s="113" t="s">
        <v>10</v>
      </c>
      <c r="B300" s="113" t="str">
        <f t="shared" si="4"/>
        <v>E0067 - Mission*Sanitation</v>
      </c>
      <c r="C300" s="113" t="s">
        <v>89</v>
      </c>
      <c r="D300" s="114" t="s">
        <v>480</v>
      </c>
      <c r="E300" s="117" t="s">
        <v>603</v>
      </c>
      <c r="F300" s="116">
        <v>8006313301</v>
      </c>
      <c r="G300" s="104" t="str">
        <f>VLOOKUP(C300, 'Sheet1 (2)'!$A$2:$K$341, 2,FALSE )</f>
        <v>Yes</v>
      </c>
      <c r="H300" s="104" t="b">
        <f>ISNUMBER(MATCH(C300, 'Sheet1 (2)'!$A$2:$A$350, 0))</f>
        <v>1</v>
      </c>
      <c r="I300" s="104" t="str">
        <f>VLOOKUP(C300,Print!$A$2:$C$1048576,3,0)</f>
        <v>Yes</v>
      </c>
      <c r="J300" s="104" t="str">
        <f>VLOOKUP($C300,Print!$A$2:$I$1048576,9,0)</f>
        <v>Ready</v>
      </c>
      <c r="K300" s="104" t="str">
        <f>VLOOKUP(C300,'Sheet1 (2)'!$A$2:$K$341, 9, 0)</f>
        <v>C00066</v>
      </c>
    </row>
    <row r="301" spans="1:11" customFormat="1" ht="15.75" hidden="1" x14ac:dyDescent="0.25">
      <c r="A301" s="113" t="s">
        <v>13</v>
      </c>
      <c r="B301" s="113" t="str">
        <f t="shared" si="4"/>
        <v>E0067 - Mission*Water &amp; Sewer</v>
      </c>
      <c r="C301" s="113" t="s">
        <v>89</v>
      </c>
      <c r="D301" s="114" t="s">
        <v>535</v>
      </c>
      <c r="E301" s="118" t="s">
        <v>604</v>
      </c>
      <c r="F301" s="116">
        <v>9137158500</v>
      </c>
      <c r="G301" s="104" t="str">
        <f>VLOOKUP(C301, 'Sheet1 (2)'!$A$2:$K$341, 2,FALSE )</f>
        <v>Yes</v>
      </c>
      <c r="H301" s="104" t="b">
        <f>ISNUMBER(MATCH(C301, 'Sheet1 (2)'!$A$2:$A$350, 0))</f>
        <v>1</v>
      </c>
      <c r="I301" s="104" t="str">
        <f>VLOOKUP(C301,Print!$A$2:$C$1048576,3,0)</f>
        <v>Yes</v>
      </c>
      <c r="J301" s="104" t="str">
        <f>VLOOKUP($C301,Print!$A$2:$I$1048576,9,0)</f>
        <v>Ready</v>
      </c>
      <c r="K301" s="104" t="str">
        <f>VLOOKUP(C301,'Sheet1 (2)'!$A$2:$K$341, 9, 0)</f>
        <v>C00066</v>
      </c>
    </row>
    <row r="302" spans="1:11" customFormat="1" ht="15.75" hidden="1" x14ac:dyDescent="0.25">
      <c r="A302" s="113" t="s">
        <v>14</v>
      </c>
      <c r="B302" s="113" t="str">
        <f t="shared" si="4"/>
        <v>E0067 - Mission*Water &amp; Sewer 2</v>
      </c>
      <c r="C302" s="113" t="s">
        <v>89</v>
      </c>
      <c r="D302" s="114" t="s">
        <v>537</v>
      </c>
      <c r="E302" s="117">
        <v>400104468995</v>
      </c>
      <c r="F302" s="116">
        <v>9138951800</v>
      </c>
      <c r="G302" s="104" t="str">
        <f>VLOOKUP(C302, 'Sheet1 (2)'!$A$2:$K$341, 2,FALSE )</f>
        <v>Yes</v>
      </c>
      <c r="H302" s="104" t="b">
        <f>ISNUMBER(MATCH(C302, 'Sheet1 (2)'!$A$2:$A$350, 0))</f>
        <v>1</v>
      </c>
      <c r="I302" s="104" t="str">
        <f>VLOOKUP(C302,Print!$A$2:$C$1048576,3,0)</f>
        <v>Yes</v>
      </c>
      <c r="J302" s="104" t="str">
        <f>VLOOKUP($C302,Print!$A$2:$I$1048576,9,0)</f>
        <v>Ready</v>
      </c>
      <c r="K302" s="104" t="str">
        <f>VLOOKUP(C302,'Sheet1 (2)'!$A$2:$K$341, 9, 0)</f>
        <v>C00066</v>
      </c>
    </row>
    <row r="303" spans="1:11" customFormat="1" ht="15.75" hidden="1" x14ac:dyDescent="0.25">
      <c r="A303" s="113" t="s">
        <v>7</v>
      </c>
      <c r="B303" s="113" t="str">
        <f t="shared" si="4"/>
        <v>E0068 - Nacogdoches*Electric</v>
      </c>
      <c r="C303" s="113" t="s">
        <v>90</v>
      </c>
      <c r="D303" s="114" t="s">
        <v>538</v>
      </c>
      <c r="E303" s="118" t="s">
        <v>605</v>
      </c>
      <c r="F303" s="116">
        <v>8325101030</v>
      </c>
      <c r="G303" s="104" t="str">
        <f>VLOOKUP(C303, 'Sheet1 (2)'!$A$2:$K$341, 2,FALSE )</f>
        <v>Yes</v>
      </c>
      <c r="H303" s="104" t="b">
        <f>ISNUMBER(MATCH(C303, 'Sheet1 (2)'!$A$2:$A$350, 0))</f>
        <v>1</v>
      </c>
      <c r="I303" s="104" t="str">
        <f>VLOOKUP(C303,Print!$A$2:$C$1048576,3,0)</f>
        <v>Yes</v>
      </c>
      <c r="J303" s="104" t="str">
        <f>VLOOKUP($C303,Print!$A$2:$I$1048576,9,0)</f>
        <v>Ready</v>
      </c>
      <c r="K303" s="104" t="str">
        <f>VLOOKUP(C303,'Sheet1 (2)'!$A$2:$K$341, 9, 0)</f>
        <v>C00067</v>
      </c>
    </row>
    <row r="304" spans="1:11" customFormat="1" ht="15.75" hidden="1" x14ac:dyDescent="0.25">
      <c r="A304" s="104" t="s">
        <v>9</v>
      </c>
      <c r="B304" s="113" t="str">
        <f t="shared" si="4"/>
        <v>E0068 - Nacogdoches*Interface</v>
      </c>
      <c r="C304" s="113" t="s">
        <v>90</v>
      </c>
      <c r="D304" s="115" t="s">
        <v>9</v>
      </c>
      <c r="E304" s="117" t="str">
        <f>IFERROR(INDEX(Interface!A:A, MATCH($C304,Interface!H:H, 0)), "(Blank)")</f>
        <v>TWA77008</v>
      </c>
      <c r="F304" s="116" t="s">
        <v>363</v>
      </c>
      <c r="G304" s="104" t="str">
        <f>VLOOKUP(C304, 'Sheet1 (2)'!$A$2:$K$341, 2,FALSE )</f>
        <v>Yes</v>
      </c>
      <c r="H304" s="104" t="b">
        <f>ISNUMBER(MATCH(C304, 'Sheet1 (2)'!$A$2:$A$350, 0))</f>
        <v>1</v>
      </c>
      <c r="I304" s="104" t="str">
        <f>VLOOKUP(C304,Print!$A$2:$C$1048576,3,0)</f>
        <v>Yes</v>
      </c>
      <c r="J304" s="104" t="str">
        <f>VLOOKUP($C304,Print!$A$2:$I$1048576,9,0)</f>
        <v>Ready</v>
      </c>
      <c r="K304" s="104" t="str">
        <f>VLOOKUP(C304,'Sheet1 (2)'!$A$2:$K$341, 9, 0)</f>
        <v>C00067</v>
      </c>
    </row>
    <row r="305" spans="1:11" customFormat="1" ht="15.75" hidden="1" x14ac:dyDescent="0.25">
      <c r="A305" s="113" t="s">
        <v>10</v>
      </c>
      <c r="B305" s="113" t="str">
        <f t="shared" si="4"/>
        <v>E0068 - Nacogdoches*Sanitation</v>
      </c>
      <c r="C305" s="113" t="s">
        <v>90</v>
      </c>
      <c r="D305" s="114" t="s">
        <v>606</v>
      </c>
      <c r="E305" s="117" t="s">
        <v>607</v>
      </c>
      <c r="F305" s="116">
        <v>9365592593</v>
      </c>
      <c r="G305" s="104" t="str">
        <f>VLOOKUP(C305, 'Sheet1 (2)'!$A$2:$K$341, 2,FALSE )</f>
        <v>Yes</v>
      </c>
      <c r="H305" s="104" t="b">
        <f>ISNUMBER(MATCH(C305, 'Sheet1 (2)'!$A$2:$A$350, 0))</f>
        <v>1</v>
      </c>
      <c r="I305" s="104" t="str">
        <f>VLOOKUP(C305,Print!$A$2:$C$1048576,3,0)</f>
        <v>Yes</v>
      </c>
      <c r="J305" s="104" t="str">
        <f>VLOOKUP($C305,Print!$A$2:$I$1048576,9,0)</f>
        <v>Ready</v>
      </c>
      <c r="K305" s="104" t="str">
        <f>VLOOKUP(C305,'Sheet1 (2)'!$A$2:$K$341, 9, 0)</f>
        <v>C00067</v>
      </c>
    </row>
    <row r="306" spans="1:11" customFormat="1" ht="15.75" hidden="1" x14ac:dyDescent="0.25">
      <c r="A306" s="113" t="s">
        <v>13</v>
      </c>
      <c r="B306" s="113" t="str">
        <f t="shared" si="4"/>
        <v>E0068 - Nacogdoches*Water &amp; Sewer</v>
      </c>
      <c r="C306" s="113" t="s">
        <v>90</v>
      </c>
      <c r="D306" s="114" t="s">
        <v>606</v>
      </c>
      <c r="E306" s="117" t="s">
        <v>608</v>
      </c>
      <c r="F306" s="116">
        <v>9365592593</v>
      </c>
      <c r="G306" s="104" t="str">
        <f>VLOOKUP(C306, 'Sheet1 (2)'!$A$2:$K$341, 2,FALSE )</f>
        <v>Yes</v>
      </c>
      <c r="H306" s="104" t="b">
        <f>ISNUMBER(MATCH(C306, 'Sheet1 (2)'!$A$2:$A$350, 0))</f>
        <v>1</v>
      </c>
      <c r="I306" s="104" t="str">
        <f>VLOOKUP(C306,Print!$A$2:$C$1048576,3,0)</f>
        <v>Yes</v>
      </c>
      <c r="J306" s="104" t="str">
        <f>VLOOKUP($C306,Print!$A$2:$I$1048576,9,0)</f>
        <v>Ready</v>
      </c>
      <c r="K306" s="104" t="str">
        <f>VLOOKUP(C306,'Sheet1 (2)'!$A$2:$K$341, 9, 0)</f>
        <v>C00067</v>
      </c>
    </row>
    <row r="307" spans="1:11" customFormat="1" ht="15.75" hidden="1" x14ac:dyDescent="0.25">
      <c r="A307" s="113" t="s">
        <v>7</v>
      </c>
      <c r="B307" s="113" t="str">
        <f t="shared" si="4"/>
        <v>E0069 - Gloucester*Electric</v>
      </c>
      <c r="C307" s="113" t="s">
        <v>91</v>
      </c>
      <c r="D307" s="114" t="s">
        <v>609</v>
      </c>
      <c r="E307" s="119" t="s">
        <v>610</v>
      </c>
      <c r="F307" s="116">
        <v>8663664357</v>
      </c>
      <c r="G307" s="104" t="str">
        <f>VLOOKUP(C307, 'Sheet1 (2)'!$A$2:$K$341, 2,FALSE )</f>
        <v>Yes</v>
      </c>
      <c r="H307" s="104" t="b">
        <f>ISNUMBER(MATCH(C307, 'Sheet1 (2)'!$A$2:$A$350, 0))</f>
        <v>1</v>
      </c>
      <c r="I307" s="104" t="str">
        <f>VLOOKUP(C307,Print!$A$2:$C$1048576,3,0)</f>
        <v>Yes</v>
      </c>
      <c r="J307" s="104" t="str">
        <f>VLOOKUP($C307,Print!$A$2:$I$1048576,9,0)</f>
        <v>Ready</v>
      </c>
      <c r="K307" s="104" t="str">
        <f>VLOOKUP(C307,'Sheet1 (2)'!$A$2:$K$341, 9, 0)</f>
        <v>C00068</v>
      </c>
    </row>
    <row r="308" spans="1:11" customFormat="1" ht="15.75" hidden="1" x14ac:dyDescent="0.25">
      <c r="A308" s="104" t="s">
        <v>9</v>
      </c>
      <c r="B308" s="113" t="str">
        <f t="shared" si="4"/>
        <v>E0069 - Gloucester*Interface</v>
      </c>
      <c r="C308" s="113" t="s">
        <v>91</v>
      </c>
      <c r="D308" s="115" t="s">
        <v>9</v>
      </c>
      <c r="E308" s="117" t="str">
        <f>IFERROR(INDEX(Interface!A:A, MATCH($C308,Interface!H:H, 0)), "(Blank)")</f>
        <v>TWA77009</v>
      </c>
      <c r="F308" s="116" t="s">
        <v>363</v>
      </c>
      <c r="G308" s="104" t="str">
        <f>VLOOKUP(C308, 'Sheet1 (2)'!$A$2:$K$341, 2,FALSE )</f>
        <v>Yes</v>
      </c>
      <c r="H308" s="104" t="b">
        <f>ISNUMBER(MATCH(C308, 'Sheet1 (2)'!$A$2:$A$350, 0))</f>
        <v>1</v>
      </c>
      <c r="I308" s="104" t="str">
        <f>VLOOKUP(C308,Print!$A$2:$C$1048576,3,0)</f>
        <v>Yes</v>
      </c>
      <c r="J308" s="104" t="str">
        <f>VLOOKUP($C308,Print!$A$2:$I$1048576,9,0)</f>
        <v>Ready</v>
      </c>
      <c r="K308" s="104" t="str">
        <f>VLOOKUP(C308,'Sheet1 (2)'!$A$2:$K$341, 9, 0)</f>
        <v>C00068</v>
      </c>
    </row>
    <row r="309" spans="1:11" customFormat="1" ht="15.75" hidden="1" x14ac:dyDescent="0.25">
      <c r="A309" s="113" t="s">
        <v>10</v>
      </c>
      <c r="B309" s="113" t="str">
        <f t="shared" si="4"/>
        <v>E0069 - Gloucester*Sanitation</v>
      </c>
      <c r="C309" s="113" t="s">
        <v>91</v>
      </c>
      <c r="D309" s="114" t="s">
        <v>480</v>
      </c>
      <c r="E309" s="115" t="s">
        <v>611</v>
      </c>
      <c r="F309" s="116">
        <v>8008777531</v>
      </c>
      <c r="G309" s="104" t="str">
        <f>VLOOKUP(C309, 'Sheet1 (2)'!$A$2:$K$341, 2,FALSE )</f>
        <v>Yes</v>
      </c>
      <c r="H309" s="104" t="b">
        <f>ISNUMBER(MATCH(C309, 'Sheet1 (2)'!$A$2:$A$350, 0))</f>
        <v>1</v>
      </c>
      <c r="I309" s="104" t="str">
        <f>VLOOKUP(C309,Print!$A$2:$C$1048576,3,0)</f>
        <v>Yes</v>
      </c>
      <c r="J309" s="104" t="str">
        <f>VLOOKUP($C309,Print!$A$2:$I$1048576,9,0)</f>
        <v>Ready</v>
      </c>
      <c r="K309" s="104" t="str">
        <f>VLOOKUP(C309,'Sheet1 (2)'!$A$2:$K$341, 9, 0)</f>
        <v>C00068</v>
      </c>
    </row>
    <row r="310" spans="1:11" customFormat="1" ht="15.75" hidden="1" x14ac:dyDescent="0.25">
      <c r="A310" s="113" t="s">
        <v>13</v>
      </c>
      <c r="B310" s="113" t="str">
        <f t="shared" si="4"/>
        <v>E0069 - Gloucester*Water &amp; Sewer</v>
      </c>
      <c r="C310" s="113" t="s">
        <v>91</v>
      </c>
      <c r="D310" s="114" t="s">
        <v>612</v>
      </c>
      <c r="E310" s="119" t="s">
        <v>613</v>
      </c>
      <c r="F310" s="116">
        <v>8046934044</v>
      </c>
      <c r="G310" s="104" t="str">
        <f>VLOOKUP(C310, 'Sheet1 (2)'!$A$2:$K$341, 2,FALSE )</f>
        <v>Yes</v>
      </c>
      <c r="H310" s="104" t="b">
        <f>ISNUMBER(MATCH(C310, 'Sheet1 (2)'!$A$2:$A$350, 0))</f>
        <v>1</v>
      </c>
      <c r="I310" s="104" t="str">
        <f>VLOOKUP(C310,Print!$A$2:$C$1048576,3,0)</f>
        <v>Yes</v>
      </c>
      <c r="J310" s="104" t="str">
        <f>VLOOKUP($C310,Print!$A$2:$I$1048576,9,0)</f>
        <v>Ready</v>
      </c>
      <c r="K310" s="104" t="str">
        <f>VLOOKUP(C310,'Sheet1 (2)'!$A$2:$K$341, 9, 0)</f>
        <v>C00068</v>
      </c>
    </row>
    <row r="311" spans="1:11" customFormat="1" ht="15.75" hidden="1" x14ac:dyDescent="0.25">
      <c r="A311" s="113" t="s">
        <v>14</v>
      </c>
      <c r="B311" s="113" t="str">
        <f t="shared" si="4"/>
        <v>E0069 - Gloucester*Water &amp; Sewer 2</v>
      </c>
      <c r="C311" s="113" t="s">
        <v>91</v>
      </c>
      <c r="D311" s="114" t="s">
        <v>612</v>
      </c>
      <c r="E311" s="119" t="s">
        <v>614</v>
      </c>
      <c r="F311" s="116">
        <v>8046934044</v>
      </c>
      <c r="G311" s="104" t="str">
        <f>VLOOKUP(C311, 'Sheet1 (2)'!$A$2:$K$341, 2,FALSE )</f>
        <v>Yes</v>
      </c>
      <c r="H311" s="104" t="b">
        <f>ISNUMBER(MATCH(C311, 'Sheet1 (2)'!$A$2:$A$350, 0))</f>
        <v>1</v>
      </c>
      <c r="I311" s="104" t="str">
        <f>VLOOKUP(C311,Print!$A$2:$C$1048576,3,0)</f>
        <v>Yes</v>
      </c>
      <c r="J311" s="104" t="str">
        <f>VLOOKUP($C311,Print!$A$2:$I$1048576,9,0)</f>
        <v>Ready</v>
      </c>
      <c r="K311" s="104" t="str">
        <f>VLOOKUP(C311,'Sheet1 (2)'!$A$2:$K$341, 9, 0)</f>
        <v>C00068</v>
      </c>
    </row>
    <row r="312" spans="1:11" customFormat="1" ht="15.75" hidden="1" x14ac:dyDescent="0.25">
      <c r="A312" s="113" t="s">
        <v>15</v>
      </c>
      <c r="B312" s="113" t="str">
        <f t="shared" si="4"/>
        <v>E0069 - Gloucester*Water &amp; Sewer 3</v>
      </c>
      <c r="C312" s="113" t="s">
        <v>91</v>
      </c>
      <c r="D312" s="114" t="s">
        <v>615</v>
      </c>
      <c r="E312" s="115">
        <v>4324095540</v>
      </c>
      <c r="F312" s="116">
        <v>7574602491</v>
      </c>
      <c r="G312" s="104" t="str">
        <f>VLOOKUP(C312, 'Sheet1 (2)'!$A$2:$K$341, 2,FALSE )</f>
        <v>Yes</v>
      </c>
      <c r="H312" s="104" t="b">
        <f>ISNUMBER(MATCH(C312, 'Sheet1 (2)'!$A$2:$A$350, 0))</f>
        <v>1</v>
      </c>
      <c r="I312" s="104" t="str">
        <f>VLOOKUP(C312,Print!$A$2:$C$1048576,3,0)</f>
        <v>Yes</v>
      </c>
      <c r="J312" s="104" t="str">
        <f>VLOOKUP($C312,Print!$A$2:$I$1048576,9,0)</f>
        <v>Ready</v>
      </c>
      <c r="K312" s="104" t="str">
        <f>VLOOKUP(C312,'Sheet1 (2)'!$A$2:$K$341, 9, 0)</f>
        <v>C00068</v>
      </c>
    </row>
    <row r="313" spans="1:11" customFormat="1" ht="15.75" hidden="1" x14ac:dyDescent="0.25">
      <c r="A313" s="113" t="s">
        <v>16</v>
      </c>
      <c r="B313" s="113" t="str">
        <f t="shared" si="4"/>
        <v>E0069 - Gloucester*Water &amp; Sewer 4</v>
      </c>
      <c r="C313" s="113" t="s">
        <v>91</v>
      </c>
      <c r="D313" s="114" t="s">
        <v>615</v>
      </c>
      <c r="E313" s="115">
        <v>7362310600</v>
      </c>
      <c r="F313" s="116">
        <v>7574602491</v>
      </c>
      <c r="G313" s="104" t="str">
        <f>VLOOKUP(C313, 'Sheet1 (2)'!$A$2:$K$341, 2,FALSE )</f>
        <v>Yes</v>
      </c>
      <c r="H313" s="104" t="b">
        <f>ISNUMBER(MATCH(C313, 'Sheet1 (2)'!$A$2:$A$350, 0))</f>
        <v>1</v>
      </c>
      <c r="I313" s="104" t="str">
        <f>VLOOKUP(C313,Print!$A$2:$C$1048576,3,0)</f>
        <v>Yes</v>
      </c>
      <c r="J313" s="104" t="str">
        <f>VLOOKUP($C313,Print!$A$2:$I$1048576,9,0)</f>
        <v>Ready</v>
      </c>
      <c r="K313" s="104" t="str">
        <f>VLOOKUP(C313,'Sheet1 (2)'!$A$2:$K$341, 9, 0)</f>
        <v>C00068</v>
      </c>
    </row>
    <row r="314" spans="1:11" customFormat="1" ht="15.75" hidden="1" x14ac:dyDescent="0.25">
      <c r="A314" s="113" t="s">
        <v>7</v>
      </c>
      <c r="B314" s="113" t="str">
        <f t="shared" si="4"/>
        <v>E0070 - Baytown*Electric</v>
      </c>
      <c r="C314" s="113" t="s">
        <v>92</v>
      </c>
      <c r="D314" s="114" t="s">
        <v>538</v>
      </c>
      <c r="E314" s="119" t="s">
        <v>616</v>
      </c>
      <c r="F314" s="116">
        <v>8325101030</v>
      </c>
      <c r="G314" s="104" t="str">
        <f>VLOOKUP(C314, 'Sheet1 (2)'!$A$2:$K$341, 2,FALSE )</f>
        <v>Yes</v>
      </c>
      <c r="H314" s="104" t="b">
        <f>ISNUMBER(MATCH(C314, 'Sheet1 (2)'!$A$2:$A$350, 0))</f>
        <v>1</v>
      </c>
      <c r="I314" s="104" t="str">
        <f>VLOOKUP(C314,Print!$A$2:$C$1048576,3,0)</f>
        <v>Yes</v>
      </c>
      <c r="J314" s="104" t="str">
        <f>VLOOKUP($C314,Print!$A$2:$I$1048576,9,0)</f>
        <v>Ready</v>
      </c>
      <c r="K314" s="104" t="str">
        <f>VLOOKUP(C314,'Sheet1 (2)'!$A$2:$K$341, 9, 0)</f>
        <v>C00074</v>
      </c>
    </row>
    <row r="315" spans="1:11" customFormat="1" ht="15.75" hidden="1" x14ac:dyDescent="0.25">
      <c r="A315" s="104" t="s">
        <v>9</v>
      </c>
      <c r="B315" s="113" t="str">
        <f t="shared" si="4"/>
        <v>E0070 - Baytown*Interface</v>
      </c>
      <c r="C315" s="113" t="s">
        <v>92</v>
      </c>
      <c r="D315" s="115" t="s">
        <v>9</v>
      </c>
      <c r="E315" s="117" t="str">
        <f>IFERROR(INDEX(Interface!A:A, MATCH($C315,Interface!H:H, 0)), "(Blank)")</f>
        <v>TWA77014</v>
      </c>
      <c r="F315" s="116" t="s">
        <v>363</v>
      </c>
      <c r="G315" s="104" t="str">
        <f>VLOOKUP(C315, 'Sheet1 (2)'!$A$2:$K$341, 2,FALSE )</f>
        <v>Yes</v>
      </c>
      <c r="H315" s="104" t="b">
        <f>ISNUMBER(MATCH(C315, 'Sheet1 (2)'!$A$2:$A$350, 0))</f>
        <v>1</v>
      </c>
      <c r="I315" s="104" t="str">
        <f>VLOOKUP(C315,Print!$A$2:$C$1048576,3,0)</f>
        <v>Yes</v>
      </c>
      <c r="J315" s="104" t="str">
        <f>VLOOKUP($C315,Print!$A$2:$I$1048576,9,0)</f>
        <v>Ready</v>
      </c>
      <c r="K315" s="104" t="str">
        <f>VLOOKUP(C315,'Sheet1 (2)'!$A$2:$K$341, 9, 0)</f>
        <v>C00074</v>
      </c>
    </row>
    <row r="316" spans="1:11" customFormat="1" ht="15.75" hidden="1" x14ac:dyDescent="0.25">
      <c r="A316" s="113" t="s">
        <v>10</v>
      </c>
      <c r="B316" s="113" t="str">
        <f t="shared" si="4"/>
        <v>E0070 - Baytown*Sanitation</v>
      </c>
      <c r="C316" s="113" t="s">
        <v>92</v>
      </c>
      <c r="D316" s="114" t="s">
        <v>617</v>
      </c>
      <c r="E316" s="115">
        <v>43092</v>
      </c>
      <c r="F316" s="116">
        <v>9362589035</v>
      </c>
      <c r="G316" s="104" t="str">
        <f>VLOOKUP(C316, 'Sheet1 (2)'!$A$2:$K$341, 2,FALSE )</f>
        <v>Yes</v>
      </c>
      <c r="H316" s="104" t="b">
        <f>ISNUMBER(MATCH(C316, 'Sheet1 (2)'!$A$2:$A$350, 0))</f>
        <v>1</v>
      </c>
      <c r="I316" s="104" t="str">
        <f>VLOOKUP(C316,Print!$A$2:$C$1048576,3,0)</f>
        <v>Yes</v>
      </c>
      <c r="J316" s="104" t="str">
        <f>VLOOKUP($C316,Print!$A$2:$I$1048576,9,0)</f>
        <v>Ready</v>
      </c>
      <c r="K316" s="104" t="str">
        <f>VLOOKUP(C316,'Sheet1 (2)'!$A$2:$K$341, 9, 0)</f>
        <v>C00074</v>
      </c>
    </row>
    <row r="317" spans="1:11" customFormat="1" ht="15.75" hidden="1" x14ac:dyDescent="0.25">
      <c r="A317" s="113" t="s">
        <v>13</v>
      </c>
      <c r="B317" s="113" t="str">
        <f t="shared" si="4"/>
        <v>E0070 - Baytown*Water &amp; Sewer</v>
      </c>
      <c r="C317" s="113" t="s">
        <v>92</v>
      </c>
      <c r="D317" s="114" t="s">
        <v>618</v>
      </c>
      <c r="E317" s="115">
        <v>239023150</v>
      </c>
      <c r="F317" s="116">
        <v>2814206515</v>
      </c>
      <c r="G317" s="104" t="str">
        <f>VLOOKUP(C317, 'Sheet1 (2)'!$A$2:$K$341, 2,FALSE )</f>
        <v>Yes</v>
      </c>
      <c r="H317" s="104" t="b">
        <f>ISNUMBER(MATCH(C317, 'Sheet1 (2)'!$A$2:$A$350, 0))</f>
        <v>1</v>
      </c>
      <c r="I317" s="104" t="str">
        <f>VLOOKUP(C317,Print!$A$2:$C$1048576,3,0)</f>
        <v>Yes</v>
      </c>
      <c r="J317" s="104" t="str">
        <f>VLOOKUP($C317,Print!$A$2:$I$1048576,9,0)</f>
        <v>Ready</v>
      </c>
      <c r="K317" s="104" t="str">
        <f>VLOOKUP(C317,'Sheet1 (2)'!$A$2:$K$341, 9, 0)</f>
        <v>C00074</v>
      </c>
    </row>
    <row r="318" spans="1:11" customFormat="1" ht="15.75" hidden="1" x14ac:dyDescent="0.25">
      <c r="A318" s="113" t="s">
        <v>7</v>
      </c>
      <c r="B318" s="113" t="str">
        <f t="shared" si="4"/>
        <v>E0071 - S Marietta Pkwy / Square*Electric</v>
      </c>
      <c r="C318" s="113" t="s">
        <v>93</v>
      </c>
      <c r="D318" s="114" t="s">
        <v>492</v>
      </c>
      <c r="E318" s="117" t="s">
        <v>619</v>
      </c>
      <c r="F318" s="116">
        <v>7707945150</v>
      </c>
      <c r="G318" s="104" t="str">
        <f>VLOOKUP(C318, 'Sheet1 (2)'!$A$2:$K$341, 2,FALSE )</f>
        <v>Yes</v>
      </c>
      <c r="H318" s="104" t="b">
        <f>ISNUMBER(MATCH(C318, 'Sheet1 (2)'!$A$2:$A$350, 0))</f>
        <v>1</v>
      </c>
      <c r="I318" s="104" t="str">
        <f>VLOOKUP(C318,Print!$A$2:$C$1048576,3,0)</f>
        <v>Yes</v>
      </c>
      <c r="J318" s="104" t="str">
        <f>VLOOKUP($C318,Print!$A$2:$I$1048576,9,0)</f>
        <v>Ready</v>
      </c>
      <c r="K318" s="104" t="str">
        <f>VLOOKUP(C318,'Sheet1 (2)'!$A$2:$K$341, 9, 0)</f>
        <v>C00069</v>
      </c>
    </row>
    <row r="319" spans="1:11" customFormat="1" ht="15.75" hidden="1" x14ac:dyDescent="0.25">
      <c r="A319" s="104" t="s">
        <v>9</v>
      </c>
      <c r="B319" s="113" t="str">
        <f t="shared" si="4"/>
        <v>E0071 - S Marietta Pkwy / Square*Interface</v>
      </c>
      <c r="C319" s="113" t="s">
        <v>93</v>
      </c>
      <c r="D319" s="115" t="s">
        <v>9</v>
      </c>
      <c r="E319" s="117" t="str">
        <f>IFERROR(INDEX(Interface!A:A, MATCH($C319,Interface!H:H, 0)), "(Blank)")</f>
        <v>TWA77015</v>
      </c>
      <c r="F319" s="116" t="s">
        <v>363</v>
      </c>
      <c r="G319" s="104" t="str">
        <f>VLOOKUP(C319, 'Sheet1 (2)'!$A$2:$K$341, 2,FALSE )</f>
        <v>Yes</v>
      </c>
      <c r="H319" s="104" t="b">
        <f>ISNUMBER(MATCH(C319, 'Sheet1 (2)'!$A$2:$A$350, 0))</f>
        <v>1</v>
      </c>
      <c r="I319" s="104" t="str">
        <f>VLOOKUP(C319,Print!$A$2:$C$1048576,3,0)</f>
        <v>Yes</v>
      </c>
      <c r="J319" s="104" t="str">
        <f>VLOOKUP($C319,Print!$A$2:$I$1048576,9,0)</f>
        <v>Ready</v>
      </c>
      <c r="K319" s="104" t="str">
        <f>VLOOKUP(C319,'Sheet1 (2)'!$A$2:$K$341, 9, 0)</f>
        <v>C00069</v>
      </c>
    </row>
    <row r="320" spans="1:11" customFormat="1" ht="15.75" hidden="1" x14ac:dyDescent="0.25">
      <c r="A320" s="113" t="s">
        <v>10</v>
      </c>
      <c r="B320" s="113" t="str">
        <f t="shared" si="4"/>
        <v>E0071 - S Marietta Pkwy / Square*Sanitation</v>
      </c>
      <c r="C320" s="113" t="s">
        <v>93</v>
      </c>
      <c r="D320" s="114" t="s">
        <v>480</v>
      </c>
      <c r="E320" s="117" t="s">
        <v>620</v>
      </c>
      <c r="F320" s="116">
        <v>8663195397</v>
      </c>
      <c r="G320" s="104" t="str">
        <f>VLOOKUP(C320, 'Sheet1 (2)'!$A$2:$K$341, 2,FALSE )</f>
        <v>Yes</v>
      </c>
      <c r="H320" s="104" t="b">
        <f>ISNUMBER(MATCH(C320, 'Sheet1 (2)'!$A$2:$A$350, 0))</f>
        <v>1</v>
      </c>
      <c r="I320" s="104" t="str">
        <f>VLOOKUP(C320,Print!$A$2:$C$1048576,3,0)</f>
        <v>Yes</v>
      </c>
      <c r="J320" s="104" t="str">
        <f>VLOOKUP($C320,Print!$A$2:$I$1048576,9,0)</f>
        <v>Ready</v>
      </c>
      <c r="K320" s="104" t="str">
        <f>VLOOKUP(C320,'Sheet1 (2)'!$A$2:$K$341, 9, 0)</f>
        <v>C00069</v>
      </c>
    </row>
    <row r="321" spans="1:11" customFormat="1" ht="15.75" hidden="1" x14ac:dyDescent="0.25">
      <c r="A321" s="113" t="s">
        <v>13</v>
      </c>
      <c r="B321" s="113" t="str">
        <f t="shared" si="4"/>
        <v>E0071 - S Marietta Pkwy / Square*Water &amp; Sewer</v>
      </c>
      <c r="C321" s="113" t="s">
        <v>93</v>
      </c>
      <c r="D321" s="114" t="s">
        <v>492</v>
      </c>
      <c r="E321" s="117" t="s">
        <v>619</v>
      </c>
      <c r="F321" s="116">
        <v>7707945150</v>
      </c>
      <c r="G321" s="104" t="str">
        <f>VLOOKUP(C321, 'Sheet1 (2)'!$A$2:$K$341, 2,FALSE )</f>
        <v>Yes</v>
      </c>
      <c r="H321" s="104" t="b">
        <f>ISNUMBER(MATCH(C321, 'Sheet1 (2)'!$A$2:$A$350, 0))</f>
        <v>1</v>
      </c>
      <c r="I321" s="104" t="str">
        <f>VLOOKUP(C321,Print!$A$2:$C$1048576,3,0)</f>
        <v>Yes</v>
      </c>
      <c r="J321" s="104" t="str">
        <f>VLOOKUP($C321,Print!$A$2:$I$1048576,9,0)</f>
        <v>Ready</v>
      </c>
      <c r="K321" s="104" t="str">
        <f>VLOOKUP(C321,'Sheet1 (2)'!$A$2:$K$341, 9, 0)</f>
        <v>C00069</v>
      </c>
    </row>
    <row r="322" spans="1:11" customFormat="1" ht="15.75" hidden="1" x14ac:dyDescent="0.25">
      <c r="A322" s="113" t="s">
        <v>7</v>
      </c>
      <c r="B322" s="113" t="str">
        <f t="shared" si="4"/>
        <v>E0072 - Williamsburg*Electric</v>
      </c>
      <c r="C322" s="113" t="s">
        <v>94</v>
      </c>
      <c r="D322" s="114" t="s">
        <v>609</v>
      </c>
      <c r="E322" s="118" t="s">
        <v>621</v>
      </c>
      <c r="F322" s="116">
        <v>8663664357</v>
      </c>
      <c r="G322" s="104" t="str">
        <f>VLOOKUP(C322, 'Sheet1 (2)'!$A$2:$K$341, 2,FALSE )</f>
        <v>Yes</v>
      </c>
      <c r="H322" s="104" t="b">
        <f>ISNUMBER(MATCH(C322, 'Sheet1 (2)'!$A$2:$A$350, 0))</f>
        <v>1</v>
      </c>
      <c r="I322" s="104" t="str">
        <f>VLOOKUP(C322,Print!$A$2:$C$1048576,3,0)</f>
        <v>Yes</v>
      </c>
      <c r="J322" s="104" t="str">
        <f>VLOOKUP($C322,Print!$A$2:$I$1048576,9,0)</f>
        <v>Ready</v>
      </c>
      <c r="K322" s="104" t="str">
        <f>VLOOKUP(C322,'Sheet1 (2)'!$A$2:$K$341, 9, 0)</f>
        <v>C00070</v>
      </c>
    </row>
    <row r="323" spans="1:11" customFormat="1" ht="15.75" hidden="1" x14ac:dyDescent="0.25">
      <c r="A323" s="104" t="s">
        <v>9</v>
      </c>
      <c r="B323" s="113" t="str">
        <f t="shared" ref="B323:B386" si="6">_xlfn.CONCAT(C323,"*",A323)</f>
        <v>E0072 - Williamsburg*Interface</v>
      </c>
      <c r="C323" s="113" t="s">
        <v>94</v>
      </c>
      <c r="D323" s="115" t="s">
        <v>9</v>
      </c>
      <c r="E323" s="117" t="str">
        <f>IFERROR(INDEX(Interface!A:A, MATCH($C323,Interface!H:H, 0)), "(Blank)")</f>
        <v>TWA77031</v>
      </c>
      <c r="F323" s="116" t="s">
        <v>363</v>
      </c>
      <c r="G323" s="104" t="str">
        <f>VLOOKUP(C323, 'Sheet1 (2)'!$A$2:$K$341, 2,FALSE )</f>
        <v>Yes</v>
      </c>
      <c r="H323" s="104" t="b">
        <f>ISNUMBER(MATCH(C323, 'Sheet1 (2)'!$A$2:$A$350, 0))</f>
        <v>1</v>
      </c>
      <c r="I323" s="104" t="str">
        <f>VLOOKUP(C323,Print!$A$2:$C$1048576,3,0)</f>
        <v>Yes</v>
      </c>
      <c r="J323" s="104" t="str">
        <f>VLOOKUP($C323,Print!$A$2:$I$1048576,9,0)</f>
        <v>Ready</v>
      </c>
      <c r="K323" s="104" t="str">
        <f>VLOOKUP(C323,'Sheet1 (2)'!$A$2:$K$341, 9, 0)</f>
        <v>C00070</v>
      </c>
    </row>
    <row r="324" spans="1:11" customFormat="1" ht="15.75" hidden="1" x14ac:dyDescent="0.25">
      <c r="A324" s="113" t="s">
        <v>10</v>
      </c>
      <c r="B324" s="113" t="str">
        <f t="shared" si="6"/>
        <v>E0072 - Williamsburg*Sanitation</v>
      </c>
      <c r="C324" s="113" t="s">
        <v>94</v>
      </c>
      <c r="D324" s="114" t="s">
        <v>480</v>
      </c>
      <c r="E324" s="117" t="s">
        <v>622</v>
      </c>
      <c r="F324" s="116">
        <v>8008777531</v>
      </c>
      <c r="G324" s="104" t="str">
        <f>VLOOKUP(C324, 'Sheet1 (2)'!$A$2:$K$341, 2,FALSE )</f>
        <v>Yes</v>
      </c>
      <c r="H324" s="104" t="b">
        <f>ISNUMBER(MATCH(C324, 'Sheet1 (2)'!$A$2:$A$350, 0))</f>
        <v>1</v>
      </c>
      <c r="I324" s="104" t="str">
        <f>VLOOKUP(C324,Print!$A$2:$C$1048576,3,0)</f>
        <v>Yes</v>
      </c>
      <c r="J324" s="104" t="str">
        <f>VLOOKUP($C324,Print!$A$2:$I$1048576,9,0)</f>
        <v>Ready</v>
      </c>
      <c r="K324" s="104" t="str">
        <f>VLOOKUP(C324,'Sheet1 (2)'!$A$2:$K$341, 9, 0)</f>
        <v>C00070</v>
      </c>
    </row>
    <row r="325" spans="1:11" customFormat="1" ht="15.75" hidden="1" x14ac:dyDescent="0.25">
      <c r="A325" s="113" t="s">
        <v>13</v>
      </c>
      <c r="B325" s="113" t="str">
        <f t="shared" si="6"/>
        <v>E0072 - Williamsburg*Water &amp; Sewer</v>
      </c>
      <c r="C325" s="113" t="s">
        <v>94</v>
      </c>
      <c r="D325" s="114" t="s">
        <v>615</v>
      </c>
      <c r="E325" s="117">
        <v>5805971340</v>
      </c>
      <c r="F325" s="116">
        <v>7574602261</v>
      </c>
      <c r="G325" s="104" t="str">
        <f>VLOOKUP(C325, 'Sheet1 (2)'!$A$2:$K$341, 2,FALSE )</f>
        <v>Yes</v>
      </c>
      <c r="H325" s="104" t="b">
        <f>ISNUMBER(MATCH(C325, 'Sheet1 (2)'!$A$2:$A$350, 0))</f>
        <v>1</v>
      </c>
      <c r="I325" s="104" t="str">
        <f>VLOOKUP(C325,Print!$A$2:$C$1048576,3,0)</f>
        <v>Yes</v>
      </c>
      <c r="J325" s="104" t="str">
        <f>VLOOKUP($C325,Print!$A$2:$I$1048576,9,0)</f>
        <v>Ready</v>
      </c>
      <c r="K325" s="104" t="str">
        <f>VLOOKUP(C325,'Sheet1 (2)'!$A$2:$K$341, 9, 0)</f>
        <v>C00070</v>
      </c>
    </row>
    <row r="326" spans="1:11" customFormat="1" ht="15.75" hidden="1" x14ac:dyDescent="0.25">
      <c r="A326" s="113" t="s">
        <v>14</v>
      </c>
      <c r="B326" s="113" t="str">
        <f t="shared" si="6"/>
        <v>E0072 - Williamsburg*Water &amp; Sewer 2</v>
      </c>
      <c r="C326" s="113" t="s">
        <v>94</v>
      </c>
      <c r="D326" s="114" t="s">
        <v>623</v>
      </c>
      <c r="E326" s="117">
        <v>220000118996</v>
      </c>
      <c r="F326" s="116">
        <v>7579261000</v>
      </c>
      <c r="G326" s="104" t="str">
        <f>VLOOKUP(C326, 'Sheet1 (2)'!$A$2:$K$341, 2,FALSE )</f>
        <v>Yes</v>
      </c>
      <c r="H326" s="104" t="b">
        <f>ISNUMBER(MATCH(C326, 'Sheet1 (2)'!$A$2:$A$350, 0))</f>
        <v>1</v>
      </c>
      <c r="I326" s="104" t="str">
        <f>VLOOKUP(C326,Print!$A$2:$C$1048576,3,0)</f>
        <v>Yes</v>
      </c>
      <c r="J326" s="104" t="str">
        <f>VLOOKUP($C326,Print!$A$2:$I$1048576,9,0)</f>
        <v>Ready</v>
      </c>
      <c r="K326" s="104" t="str">
        <f>VLOOKUP(C326,'Sheet1 (2)'!$A$2:$K$341, 9, 0)</f>
        <v>C00070</v>
      </c>
    </row>
    <row r="327" spans="1:11" customFormat="1" ht="15.75" hidden="1" x14ac:dyDescent="0.25">
      <c r="A327" s="113" t="s">
        <v>15</v>
      </c>
      <c r="B327" s="113" t="str">
        <f t="shared" si="6"/>
        <v>E0072 - Williamsburg*Water &amp; Sewer 3</v>
      </c>
      <c r="C327" s="113" t="s">
        <v>94</v>
      </c>
      <c r="D327" s="114" t="s">
        <v>624</v>
      </c>
      <c r="E327" s="117">
        <v>69702</v>
      </c>
      <c r="F327" s="116">
        <v>8776903729</v>
      </c>
      <c r="G327" s="104" t="str">
        <f>VLOOKUP(C327, 'Sheet1 (2)'!$A$2:$K$341, 2,FALSE )</f>
        <v>Yes</v>
      </c>
      <c r="H327" s="104" t="b">
        <f>ISNUMBER(MATCH(C327, 'Sheet1 (2)'!$A$2:$A$350, 0))</f>
        <v>1</v>
      </c>
      <c r="I327" s="104" t="str">
        <f>VLOOKUP(C327,Print!$A$2:$C$1048576,3,0)</f>
        <v>Yes</v>
      </c>
      <c r="J327" s="104" t="str">
        <f>VLOOKUP($C327,Print!$A$2:$I$1048576,9,0)</f>
        <v>Ready</v>
      </c>
      <c r="K327" s="104" t="str">
        <f>VLOOKUP(C327,'Sheet1 (2)'!$A$2:$K$341, 9, 0)</f>
        <v>C00070</v>
      </c>
    </row>
    <row r="328" spans="1:11" customFormat="1" ht="15.75" hidden="1" x14ac:dyDescent="0.25">
      <c r="A328" s="113" t="s">
        <v>16</v>
      </c>
      <c r="B328" s="113" t="str">
        <f t="shared" si="6"/>
        <v>E0072 - Williamsburg*Water &amp; Sewer 4</v>
      </c>
      <c r="C328" s="113" t="s">
        <v>94</v>
      </c>
      <c r="D328" s="114" t="s">
        <v>624</v>
      </c>
      <c r="E328" s="117">
        <v>1539</v>
      </c>
      <c r="F328" s="116">
        <v>7578903701</v>
      </c>
      <c r="G328" s="104" t="str">
        <f>VLOOKUP(C328, 'Sheet1 (2)'!$A$2:$K$341, 2,FALSE )</f>
        <v>Yes</v>
      </c>
      <c r="H328" s="104" t="b">
        <f>ISNUMBER(MATCH(C328, 'Sheet1 (2)'!$A$2:$A$350, 0))</f>
        <v>1</v>
      </c>
      <c r="I328" s="104" t="str">
        <f>VLOOKUP(C328,Print!$A$2:$C$1048576,3,0)</f>
        <v>Yes</v>
      </c>
      <c r="J328" s="104" t="str">
        <f>VLOOKUP($C328,Print!$A$2:$I$1048576,9,0)</f>
        <v>Ready</v>
      </c>
      <c r="K328" s="104" t="str">
        <f>VLOOKUP(C328,'Sheet1 (2)'!$A$2:$K$341, 9, 0)</f>
        <v>C00070</v>
      </c>
    </row>
    <row r="329" spans="1:11" customFormat="1" ht="15.75" hidden="1" x14ac:dyDescent="0.25">
      <c r="A329" s="113" t="s">
        <v>7</v>
      </c>
      <c r="B329" s="113" t="str">
        <f t="shared" si="6"/>
        <v>E0073 - Bellevue NE*Electric</v>
      </c>
      <c r="C329" s="113" t="s">
        <v>95</v>
      </c>
      <c r="D329" s="114" t="s">
        <v>625</v>
      </c>
      <c r="E329" s="115">
        <v>6226276518</v>
      </c>
      <c r="F329" s="116">
        <v>4025364131</v>
      </c>
      <c r="G329" s="104" t="str">
        <f>VLOOKUP(C329, 'Sheet1 (2)'!$A$2:$K$341, 2,FALSE )</f>
        <v>Yes</v>
      </c>
      <c r="H329" s="104" t="b">
        <f>ISNUMBER(MATCH(C329, 'Sheet1 (2)'!$A$2:$A$350, 0))</f>
        <v>1</v>
      </c>
      <c r="I329" s="104" t="str">
        <f>VLOOKUP(C329,Print!$A$2:$C$1048576,3,0)</f>
        <v>Yes</v>
      </c>
      <c r="J329" s="104" t="str">
        <f>VLOOKUP($C329,Print!$A$2:$I$1048576,9,0)</f>
        <v>Ready</v>
      </c>
      <c r="K329" s="104" t="str">
        <f>VLOOKUP(C329,'Sheet1 (2)'!$A$2:$K$341, 9, 0)</f>
        <v>C00071</v>
      </c>
    </row>
    <row r="330" spans="1:11" customFormat="1" ht="15.75" hidden="1" x14ac:dyDescent="0.25">
      <c r="A330" s="104" t="s">
        <v>9</v>
      </c>
      <c r="B330" s="113" t="str">
        <f t="shared" si="6"/>
        <v>E0073 - Bellevue NE*Interface</v>
      </c>
      <c r="C330" s="113" t="s">
        <v>95</v>
      </c>
      <c r="D330" s="115" t="s">
        <v>9</v>
      </c>
      <c r="E330" s="117" t="str">
        <f>IFERROR(INDEX(Interface!A:A, MATCH($C330,Interface!H:H, 0)), "(Blank)")</f>
        <v>TWA77010</v>
      </c>
      <c r="F330" s="116" t="s">
        <v>363</v>
      </c>
      <c r="G330" s="104" t="str">
        <f>VLOOKUP(C330, 'Sheet1 (2)'!$A$2:$K$341, 2,FALSE )</f>
        <v>Yes</v>
      </c>
      <c r="H330" s="104" t="b">
        <f>ISNUMBER(MATCH(C330, 'Sheet1 (2)'!$A$2:$A$350, 0))</f>
        <v>1</v>
      </c>
      <c r="I330" s="104" t="str">
        <f>VLOOKUP(C330,Print!$A$2:$C$1048576,3,0)</f>
        <v>Yes</v>
      </c>
      <c r="J330" s="104" t="str">
        <f>VLOOKUP($C330,Print!$A$2:$I$1048576,9,0)</f>
        <v>Ready</v>
      </c>
      <c r="K330" s="104" t="str">
        <f>VLOOKUP(C330,'Sheet1 (2)'!$A$2:$K$341, 9, 0)</f>
        <v>C00071</v>
      </c>
    </row>
    <row r="331" spans="1:11" customFormat="1" ht="15.75" hidden="1" x14ac:dyDescent="0.25">
      <c r="A331" s="113" t="s">
        <v>10</v>
      </c>
      <c r="B331" s="113" t="str">
        <f t="shared" si="6"/>
        <v>E0073 - Bellevue NE*Sanitation</v>
      </c>
      <c r="C331" s="113" t="s">
        <v>95</v>
      </c>
      <c r="D331" s="114" t="s">
        <v>626</v>
      </c>
      <c r="E331" s="115" t="s">
        <v>627</v>
      </c>
      <c r="F331" s="116">
        <v>4023467800</v>
      </c>
      <c r="G331" s="104" t="str">
        <f>VLOOKUP(C331, 'Sheet1 (2)'!$A$2:$K$341, 2,FALSE )</f>
        <v>Yes</v>
      </c>
      <c r="H331" s="104" t="b">
        <f>ISNUMBER(MATCH(C331, 'Sheet1 (2)'!$A$2:$A$350, 0))</f>
        <v>1</v>
      </c>
      <c r="I331" s="104" t="str">
        <f>VLOOKUP(C331,Print!$A$2:$C$1048576,3,0)</f>
        <v>Yes</v>
      </c>
      <c r="J331" s="104" t="str">
        <f>VLOOKUP($C331,Print!$A$2:$I$1048576,9,0)</f>
        <v>Ready</v>
      </c>
      <c r="K331" s="104" t="str">
        <f>VLOOKUP(C331,'Sheet1 (2)'!$A$2:$K$341, 9, 0)</f>
        <v>C00071</v>
      </c>
    </row>
    <row r="332" spans="1:11" customFormat="1" ht="15.75" hidden="1" x14ac:dyDescent="0.25">
      <c r="A332" s="113" t="s">
        <v>13</v>
      </c>
      <c r="B332" s="113" t="str">
        <f t="shared" si="6"/>
        <v>E0073 - Bellevue NE*Water &amp; Sewer</v>
      </c>
      <c r="C332" s="113" t="s">
        <v>95</v>
      </c>
      <c r="D332" s="114" t="s">
        <v>628</v>
      </c>
      <c r="E332" s="117">
        <v>110000505565</v>
      </c>
      <c r="F332" s="116">
        <v>4025546666</v>
      </c>
      <c r="G332" s="104" t="str">
        <f>VLOOKUP(C332, 'Sheet1 (2)'!$A$2:$K$341, 2,FALSE )</f>
        <v>Yes</v>
      </c>
      <c r="H332" s="104" t="b">
        <f>ISNUMBER(MATCH(C332, 'Sheet1 (2)'!$A$2:$A$350, 0))</f>
        <v>1</v>
      </c>
      <c r="I332" s="104" t="str">
        <f>VLOOKUP(C332,Print!$A$2:$C$1048576,3,0)</f>
        <v>Yes</v>
      </c>
      <c r="J332" s="104" t="str">
        <f>VLOOKUP($C332,Print!$A$2:$I$1048576,9,0)</f>
        <v>Ready</v>
      </c>
      <c r="K332" s="104" t="str">
        <f>VLOOKUP(C332,'Sheet1 (2)'!$A$2:$K$341, 9, 0)</f>
        <v>C00071</v>
      </c>
    </row>
    <row r="333" spans="1:11" customFormat="1" ht="15.75" hidden="1" x14ac:dyDescent="0.25">
      <c r="A333" s="113" t="s">
        <v>7</v>
      </c>
      <c r="B333" s="113" t="str">
        <f t="shared" si="6"/>
        <v>E0074 - Coralville*Electric</v>
      </c>
      <c r="C333" s="113" t="s">
        <v>96</v>
      </c>
      <c r="D333" s="114" t="s">
        <v>629</v>
      </c>
      <c r="E333" s="115" t="s">
        <v>630</v>
      </c>
      <c r="F333" s="116">
        <v>3193771587</v>
      </c>
      <c r="G333" s="104" t="str">
        <f>VLOOKUP(C333, 'Sheet1 (2)'!$A$2:$K$341, 2,FALSE )</f>
        <v>Yes</v>
      </c>
      <c r="H333" s="104" t="b">
        <f>ISNUMBER(MATCH(C333, 'Sheet1 (2)'!$A$2:$A$350, 0))</f>
        <v>1</v>
      </c>
      <c r="I333" s="104" t="str">
        <f>VLOOKUP(C333,Print!$A$2:$C$1048576,3,0)</f>
        <v>Yes</v>
      </c>
      <c r="J333" s="104" t="str">
        <f>VLOOKUP($C333,Print!$A$2:$I$1048576,9,0)</f>
        <v>Ready</v>
      </c>
      <c r="K333" s="104" t="str">
        <f>VLOOKUP(C333,'Sheet1 (2)'!$A$2:$K$341, 9, 0)</f>
        <v>C00072</v>
      </c>
    </row>
    <row r="334" spans="1:11" customFormat="1" ht="15.75" hidden="1" x14ac:dyDescent="0.25">
      <c r="A334" s="104" t="s">
        <v>9</v>
      </c>
      <c r="B334" s="113" t="str">
        <f t="shared" si="6"/>
        <v>E0074 - Coralville*Interface</v>
      </c>
      <c r="C334" s="113" t="s">
        <v>96</v>
      </c>
      <c r="D334" s="115" t="s">
        <v>9</v>
      </c>
      <c r="E334" s="117" t="str">
        <f>IFERROR(INDEX(Interface!A:A, MATCH($C334,Interface!H:H, 0)), "(Blank)")</f>
        <v>TWA77017</v>
      </c>
      <c r="F334" s="116" t="s">
        <v>363</v>
      </c>
      <c r="G334" s="104" t="str">
        <f>VLOOKUP(C334, 'Sheet1 (2)'!$A$2:$K$341, 2,FALSE )</f>
        <v>Yes</v>
      </c>
      <c r="H334" s="104" t="b">
        <f>ISNUMBER(MATCH(C334, 'Sheet1 (2)'!$A$2:$A$350, 0))</f>
        <v>1</v>
      </c>
      <c r="I334" s="104" t="str">
        <f>VLOOKUP(C334,Print!$A$2:$C$1048576,3,0)</f>
        <v>Yes</v>
      </c>
      <c r="J334" s="104" t="str">
        <f>VLOOKUP($C334,Print!$A$2:$I$1048576,9,0)</f>
        <v>Ready</v>
      </c>
      <c r="K334" s="104" t="str">
        <f>VLOOKUP(C334,'Sheet1 (2)'!$A$2:$K$341, 9, 0)</f>
        <v>C00072</v>
      </c>
    </row>
    <row r="335" spans="1:11" customFormat="1" ht="15.75" hidden="1" x14ac:dyDescent="0.25">
      <c r="A335" s="113" t="s">
        <v>10</v>
      </c>
      <c r="B335" s="113" t="str">
        <f t="shared" si="6"/>
        <v>E0074 - Coralville*Sanitation</v>
      </c>
      <c r="C335" s="113" t="s">
        <v>96</v>
      </c>
      <c r="D335" s="114" t="s">
        <v>480</v>
      </c>
      <c r="E335" s="115" t="s">
        <v>631</v>
      </c>
      <c r="F335" s="116">
        <v>8005428392</v>
      </c>
      <c r="G335" s="104" t="str">
        <f>VLOOKUP(C335, 'Sheet1 (2)'!$A$2:$K$341, 2,FALSE )</f>
        <v>Yes</v>
      </c>
      <c r="H335" s="104" t="b">
        <f>ISNUMBER(MATCH(C335, 'Sheet1 (2)'!$A$2:$A$350, 0))</f>
        <v>1</v>
      </c>
      <c r="I335" s="104" t="str">
        <f>VLOOKUP(C335,Print!$A$2:$C$1048576,3,0)</f>
        <v>Yes</v>
      </c>
      <c r="J335" s="104" t="str">
        <f>VLOOKUP($C335,Print!$A$2:$I$1048576,9,0)</f>
        <v>Ready</v>
      </c>
      <c r="K335" s="104" t="str">
        <f>VLOOKUP(C335,'Sheet1 (2)'!$A$2:$K$341, 9, 0)</f>
        <v>C00072</v>
      </c>
    </row>
    <row r="336" spans="1:11" customFormat="1" ht="15.75" hidden="1" x14ac:dyDescent="0.25">
      <c r="A336" s="113" t="s">
        <v>13</v>
      </c>
      <c r="B336" s="113" t="str">
        <f t="shared" si="6"/>
        <v>E0074 - Coralville*Water &amp; Sewer</v>
      </c>
      <c r="C336" s="113" t="s">
        <v>96</v>
      </c>
      <c r="D336" s="114" t="s">
        <v>632</v>
      </c>
      <c r="E336" s="115" t="s">
        <v>633</v>
      </c>
      <c r="F336" s="116">
        <v>3192481715</v>
      </c>
      <c r="G336" s="104" t="str">
        <f>VLOOKUP(C336, 'Sheet1 (2)'!$A$2:$K$341, 2,FALSE )</f>
        <v>Yes</v>
      </c>
      <c r="H336" s="104" t="b">
        <f>ISNUMBER(MATCH(C336, 'Sheet1 (2)'!$A$2:$A$350, 0))</f>
        <v>1</v>
      </c>
      <c r="I336" s="104" t="str">
        <f>VLOOKUP(C336,Print!$A$2:$C$1048576,3,0)</f>
        <v>Yes</v>
      </c>
      <c r="J336" s="104" t="str">
        <f>VLOOKUP($C336,Print!$A$2:$I$1048576,9,0)</f>
        <v>Ready</v>
      </c>
      <c r="K336" s="104" t="str">
        <f>VLOOKUP(C336,'Sheet1 (2)'!$A$2:$K$341, 9, 0)</f>
        <v>C00072</v>
      </c>
    </row>
    <row r="337" spans="1:11" customFormat="1" ht="15.75" hidden="1" x14ac:dyDescent="0.25">
      <c r="A337" s="113" t="s">
        <v>7</v>
      </c>
      <c r="B337" s="113" t="str">
        <f t="shared" si="6"/>
        <v>E0075 - Chesapeake*Electric</v>
      </c>
      <c r="C337" s="113" t="s">
        <v>97</v>
      </c>
      <c r="D337" s="114" t="s">
        <v>609</v>
      </c>
      <c r="E337" s="119" t="s">
        <v>634</v>
      </c>
      <c r="F337" s="116">
        <v>8663664357</v>
      </c>
      <c r="G337" s="104" t="str">
        <f>VLOOKUP(C337, 'Sheet1 (2)'!$A$2:$K$341, 2,FALSE )</f>
        <v>Yes</v>
      </c>
      <c r="H337" s="104" t="b">
        <f>ISNUMBER(MATCH(C337, 'Sheet1 (2)'!$A$2:$A$350, 0))</f>
        <v>1</v>
      </c>
      <c r="I337" s="104" t="str">
        <f>VLOOKUP(C337,Print!$A$2:$C$1048576,3,0)</f>
        <v>Yes</v>
      </c>
      <c r="J337" s="104" t="str">
        <f>VLOOKUP($C337,Print!$A$2:$I$1048576,9,0)</f>
        <v>Ready</v>
      </c>
      <c r="K337" s="104" t="str">
        <f>VLOOKUP(C337,'Sheet1 (2)'!$A$2:$K$341, 9, 0)</f>
        <v>C00073</v>
      </c>
    </row>
    <row r="338" spans="1:11" customFormat="1" ht="15.75" hidden="1" x14ac:dyDescent="0.25">
      <c r="A338" s="104" t="s">
        <v>9</v>
      </c>
      <c r="B338" s="113" t="str">
        <f t="shared" si="6"/>
        <v>E0075 - Chesapeake*Interface</v>
      </c>
      <c r="C338" s="113" t="s">
        <v>97</v>
      </c>
      <c r="D338" s="115" t="s">
        <v>9</v>
      </c>
      <c r="E338" s="117" t="str">
        <f>IFERROR(INDEX(Interface!A:A, MATCH($C338,Interface!H:H, 0)), "(Blank)")</f>
        <v>TWA77016</v>
      </c>
      <c r="F338" s="116" t="s">
        <v>363</v>
      </c>
      <c r="G338" s="104" t="str">
        <f>VLOOKUP(C338, 'Sheet1 (2)'!$A$2:$K$341, 2,FALSE )</f>
        <v>Yes</v>
      </c>
      <c r="H338" s="104" t="b">
        <f>ISNUMBER(MATCH(C338, 'Sheet1 (2)'!$A$2:$A$350, 0))</f>
        <v>1</v>
      </c>
      <c r="I338" s="104" t="str">
        <f>VLOOKUP(C338,Print!$A$2:$C$1048576,3,0)</f>
        <v>Yes</v>
      </c>
      <c r="J338" s="104" t="str">
        <f>VLOOKUP($C338,Print!$A$2:$I$1048576,9,0)</f>
        <v>Ready</v>
      </c>
      <c r="K338" s="104" t="str">
        <f>VLOOKUP(C338,'Sheet1 (2)'!$A$2:$K$341, 9, 0)</f>
        <v>C00073</v>
      </c>
    </row>
    <row r="339" spans="1:11" customFormat="1" ht="15.75" hidden="1" x14ac:dyDescent="0.25">
      <c r="A339" s="113" t="s">
        <v>10</v>
      </c>
      <c r="B339" s="113" t="str">
        <f t="shared" si="6"/>
        <v>E0075 - Chesapeake*Sanitation</v>
      </c>
      <c r="C339" s="113" t="s">
        <v>97</v>
      </c>
      <c r="D339" s="114" t="s">
        <v>480</v>
      </c>
      <c r="E339" s="115" t="s">
        <v>635</v>
      </c>
      <c r="F339" s="116">
        <v>8008777531</v>
      </c>
      <c r="G339" s="104" t="str">
        <f>VLOOKUP(C339, 'Sheet1 (2)'!$A$2:$K$341, 2,FALSE )</f>
        <v>Yes</v>
      </c>
      <c r="H339" s="104" t="b">
        <f>ISNUMBER(MATCH(C339, 'Sheet1 (2)'!$A$2:$A$350, 0))</f>
        <v>1</v>
      </c>
      <c r="I339" s="104" t="str">
        <f>VLOOKUP(C339,Print!$A$2:$C$1048576,3,0)</f>
        <v>Yes</v>
      </c>
      <c r="J339" s="104" t="str">
        <f>VLOOKUP($C339,Print!$A$2:$I$1048576,9,0)</f>
        <v>Ready</v>
      </c>
      <c r="K339" s="104" t="str">
        <f>VLOOKUP(C339,'Sheet1 (2)'!$A$2:$K$341, 9, 0)</f>
        <v>C00073</v>
      </c>
    </row>
    <row r="340" spans="1:11" customFormat="1" ht="15.75" hidden="1" x14ac:dyDescent="0.25">
      <c r="A340" s="113" t="s">
        <v>13</v>
      </c>
      <c r="B340" s="113" t="str">
        <f t="shared" si="6"/>
        <v>E0075 - Chesapeake*Water &amp; Sewer</v>
      </c>
      <c r="C340" s="113" t="s">
        <v>97</v>
      </c>
      <c r="D340" s="114" t="s">
        <v>636</v>
      </c>
      <c r="E340" s="119" t="s">
        <v>637</v>
      </c>
      <c r="F340" s="116">
        <v>7573826352</v>
      </c>
      <c r="G340" s="104" t="str">
        <f>VLOOKUP(C340, 'Sheet1 (2)'!$A$2:$K$341, 2,FALSE )</f>
        <v>Yes</v>
      </c>
      <c r="H340" s="104" t="b">
        <f>ISNUMBER(MATCH(C340, 'Sheet1 (2)'!$A$2:$A$350, 0))</f>
        <v>1</v>
      </c>
      <c r="I340" s="104" t="str">
        <f>VLOOKUP(C340,Print!$A$2:$C$1048576,3,0)</f>
        <v>Yes</v>
      </c>
      <c r="J340" s="104" t="str">
        <f>VLOOKUP($C340,Print!$A$2:$I$1048576,9,0)</f>
        <v>Ready</v>
      </c>
      <c r="K340" s="104" t="str">
        <f>VLOOKUP(C340,'Sheet1 (2)'!$A$2:$K$341, 9, 0)</f>
        <v>C00073</v>
      </c>
    </row>
    <row r="341" spans="1:11" customFormat="1" ht="15.75" hidden="1" x14ac:dyDescent="0.25">
      <c r="A341" s="113" t="s">
        <v>7</v>
      </c>
      <c r="B341" s="113" t="str">
        <f t="shared" si="6"/>
        <v>E0076 - Americus*Electric</v>
      </c>
      <c r="C341" s="113" t="s">
        <v>98</v>
      </c>
      <c r="D341" s="114" t="s">
        <v>360</v>
      </c>
      <c r="E341" s="114" t="s">
        <v>638</v>
      </c>
      <c r="F341" s="116">
        <v>8886555888</v>
      </c>
      <c r="G341" s="104" t="str">
        <f>VLOOKUP(C341, 'Sheet1 (2)'!$A$2:$K$341, 2,FALSE )</f>
        <v>Yes</v>
      </c>
      <c r="H341" s="104" t="b">
        <f>ISNUMBER(MATCH(C341, 'Sheet1 (2)'!$A$2:$A$350, 0))</f>
        <v>1</v>
      </c>
      <c r="I341" s="104" t="str">
        <f>VLOOKUP(C341,Print!$A$2:$C$1048576,3,0)</f>
        <v>Yes</v>
      </c>
      <c r="J341" s="104" t="str">
        <f>VLOOKUP($C341,Print!$A$2:$I$1048576,9,0)</f>
        <v>Ready</v>
      </c>
      <c r="K341" s="104" t="str">
        <f>VLOOKUP(C341,'Sheet1 (2)'!$A$2:$K$341, 9, 0)</f>
        <v>C00075</v>
      </c>
    </row>
    <row r="342" spans="1:11" customFormat="1" ht="15.75" hidden="1" x14ac:dyDescent="0.25">
      <c r="A342" s="104" t="s">
        <v>9</v>
      </c>
      <c r="B342" s="113" t="str">
        <f t="shared" si="6"/>
        <v>E0076 - Americus*Interface</v>
      </c>
      <c r="C342" s="113" t="s">
        <v>98</v>
      </c>
      <c r="D342" s="115" t="s">
        <v>9</v>
      </c>
      <c r="E342" s="117" t="str">
        <f>IFERROR(INDEX(Interface!A:A, MATCH($C342,Interface!H:H, 0)), "(Blank)")</f>
        <v>TWA77011</v>
      </c>
      <c r="F342" s="116" t="s">
        <v>363</v>
      </c>
      <c r="G342" s="104" t="str">
        <f>VLOOKUP(C342, 'Sheet1 (2)'!$A$2:$K$341, 2,FALSE )</f>
        <v>Yes</v>
      </c>
      <c r="H342" s="104" t="b">
        <f>ISNUMBER(MATCH(C342, 'Sheet1 (2)'!$A$2:$A$350, 0))</f>
        <v>1</v>
      </c>
      <c r="I342" s="104" t="str">
        <f>VLOOKUP(C342,Print!$A$2:$C$1048576,3,0)</f>
        <v>Yes</v>
      </c>
      <c r="J342" s="104" t="str">
        <f>VLOOKUP($C342,Print!$A$2:$I$1048576,9,0)</f>
        <v>Ready</v>
      </c>
      <c r="K342" s="104" t="str">
        <f>VLOOKUP(C342,'Sheet1 (2)'!$A$2:$K$341, 9, 0)</f>
        <v>C00075</v>
      </c>
    </row>
    <row r="343" spans="1:11" customFormat="1" ht="15.75" hidden="1" x14ac:dyDescent="0.25">
      <c r="A343" s="113" t="s">
        <v>10</v>
      </c>
      <c r="B343" s="113" t="str">
        <f t="shared" si="6"/>
        <v>E0076 - Americus*Sanitation</v>
      </c>
      <c r="C343" s="113" t="s">
        <v>98</v>
      </c>
      <c r="D343" s="114" t="s">
        <v>639</v>
      </c>
      <c r="E343" s="115">
        <v>243916</v>
      </c>
      <c r="F343" s="116">
        <v>2299244411</v>
      </c>
      <c r="G343" s="104" t="str">
        <f>VLOOKUP(C343, 'Sheet1 (2)'!$A$2:$K$341, 2,FALSE )</f>
        <v>Yes</v>
      </c>
      <c r="H343" s="104" t="b">
        <f>ISNUMBER(MATCH(C343, 'Sheet1 (2)'!$A$2:$A$350, 0))</f>
        <v>1</v>
      </c>
      <c r="I343" s="104" t="str">
        <f>VLOOKUP(C343,Print!$A$2:$C$1048576,3,0)</f>
        <v>Yes</v>
      </c>
      <c r="J343" s="104" t="str">
        <f>VLOOKUP($C343,Print!$A$2:$I$1048576,9,0)</f>
        <v>Ready</v>
      </c>
      <c r="K343" s="104" t="str">
        <f>VLOOKUP(C343,'Sheet1 (2)'!$A$2:$K$341, 9, 0)</f>
        <v>C00075</v>
      </c>
    </row>
    <row r="344" spans="1:11" customFormat="1" ht="15.75" hidden="1" x14ac:dyDescent="0.25">
      <c r="A344" s="113" t="s">
        <v>13</v>
      </c>
      <c r="B344" s="113" t="str">
        <f t="shared" si="6"/>
        <v>E0076 - Americus*Water &amp; Sewer</v>
      </c>
      <c r="C344" s="113" t="s">
        <v>98</v>
      </c>
      <c r="D344" s="114" t="s">
        <v>639</v>
      </c>
      <c r="E344" s="115">
        <v>243916</v>
      </c>
      <c r="F344" s="116">
        <v>2299244411</v>
      </c>
      <c r="G344" s="104" t="str">
        <f>VLOOKUP(C344, 'Sheet1 (2)'!$A$2:$K$341, 2,FALSE )</f>
        <v>Yes</v>
      </c>
      <c r="H344" s="104" t="b">
        <f>ISNUMBER(MATCH(C344, 'Sheet1 (2)'!$A$2:$A$350, 0))</f>
        <v>1</v>
      </c>
      <c r="I344" s="104" t="str">
        <f>VLOOKUP(C344,Print!$A$2:$C$1048576,3,0)</f>
        <v>Yes</v>
      </c>
      <c r="J344" s="104" t="str">
        <f>VLOOKUP($C344,Print!$A$2:$I$1048576,9,0)</f>
        <v>Ready</v>
      </c>
      <c r="K344" s="104" t="str">
        <f>VLOOKUP(C344,'Sheet1 (2)'!$A$2:$K$341, 9, 0)</f>
        <v>C00075</v>
      </c>
    </row>
    <row r="345" spans="1:11" customFormat="1" ht="15.75" hidden="1" x14ac:dyDescent="0.25">
      <c r="A345" s="113" t="s">
        <v>7</v>
      </c>
      <c r="B345" s="113" t="str">
        <f t="shared" si="6"/>
        <v>E0077 - PCB Back Beach*Electric</v>
      </c>
      <c r="C345" s="113" t="s">
        <v>99</v>
      </c>
      <c r="D345" s="114" t="s">
        <v>515</v>
      </c>
      <c r="E345" s="115" t="s">
        <v>640</v>
      </c>
      <c r="F345" s="116">
        <v>8002255797</v>
      </c>
      <c r="G345" s="104" t="str">
        <f>VLOOKUP(C345, 'Sheet1 (2)'!$A$2:$K$341, 2,FALSE )</f>
        <v>Yes</v>
      </c>
      <c r="H345" s="104" t="b">
        <f>ISNUMBER(MATCH(C345, 'Sheet1 (2)'!$A$2:$A$350, 0))</f>
        <v>1</v>
      </c>
      <c r="I345" s="104" t="str">
        <f>VLOOKUP(C345,Print!$A$2:$C$1048576,3,0)</f>
        <v>Yes</v>
      </c>
      <c r="J345" s="104" t="str">
        <f>VLOOKUP($C345,Print!$A$2:$I$1048576,9,0)</f>
        <v>Ready</v>
      </c>
      <c r="K345" s="104" t="str">
        <f>VLOOKUP(C345,'Sheet1 (2)'!$A$2:$K$341, 9, 0)</f>
        <v>C00059</v>
      </c>
    </row>
    <row r="346" spans="1:11" customFormat="1" ht="15.75" hidden="1" x14ac:dyDescent="0.25">
      <c r="A346" s="104" t="s">
        <v>9</v>
      </c>
      <c r="B346" s="113" t="str">
        <f t="shared" si="6"/>
        <v>E0077 - PCB Back Beach*Interface</v>
      </c>
      <c r="C346" s="113" t="s">
        <v>99</v>
      </c>
      <c r="D346" s="115" t="s">
        <v>9</v>
      </c>
      <c r="E346" s="117" t="str">
        <f>IFERROR(INDEX(Interface!A:A, MATCH($C346,Interface!H:H, 0)), "(Blank)")</f>
        <v>TWA77025</v>
      </c>
      <c r="F346" s="116" t="s">
        <v>363</v>
      </c>
      <c r="G346" s="104" t="str">
        <f>VLOOKUP(C346, 'Sheet1 (2)'!$A$2:$K$341, 2,FALSE )</f>
        <v>Yes</v>
      </c>
      <c r="H346" s="104" t="b">
        <f>ISNUMBER(MATCH(C346, 'Sheet1 (2)'!$A$2:$A$350, 0))</f>
        <v>1</v>
      </c>
      <c r="I346" s="104" t="str">
        <f>VLOOKUP(C346,Print!$A$2:$C$1048576,3,0)</f>
        <v>Yes</v>
      </c>
      <c r="J346" s="104" t="str">
        <f>VLOOKUP($C346,Print!$A$2:$I$1048576,9,0)</f>
        <v>Ready</v>
      </c>
      <c r="K346" s="104" t="str">
        <f>VLOOKUP(C346,'Sheet1 (2)'!$A$2:$K$341, 9, 0)</f>
        <v>C00059</v>
      </c>
    </row>
    <row r="347" spans="1:11" customFormat="1" ht="15.75" hidden="1" x14ac:dyDescent="0.25">
      <c r="A347" s="113" t="s">
        <v>10</v>
      </c>
      <c r="B347" s="113" t="str">
        <f t="shared" si="6"/>
        <v>E0077 - PCB Back Beach*Sanitation</v>
      </c>
      <c r="C347" s="113" t="s">
        <v>99</v>
      </c>
      <c r="D347" s="114" t="s">
        <v>641</v>
      </c>
      <c r="E347" s="115">
        <v>141491</v>
      </c>
      <c r="F347" s="116">
        <v>8508721800</v>
      </c>
      <c r="G347" s="104" t="str">
        <f>VLOOKUP(C347, 'Sheet1 (2)'!$A$2:$K$341, 2,FALSE )</f>
        <v>Yes</v>
      </c>
      <c r="H347" s="104" t="b">
        <f>ISNUMBER(MATCH(C347, 'Sheet1 (2)'!$A$2:$A$350, 0))</f>
        <v>1</v>
      </c>
      <c r="I347" s="104" t="str">
        <f>VLOOKUP(C347,Print!$A$2:$C$1048576,3,0)</f>
        <v>Yes</v>
      </c>
      <c r="J347" s="104" t="str">
        <f>VLOOKUP($C347,Print!$A$2:$I$1048576,9,0)</f>
        <v>Ready</v>
      </c>
      <c r="K347" s="104" t="str">
        <f>VLOOKUP(C347,'Sheet1 (2)'!$A$2:$K$341, 9, 0)</f>
        <v>C00059</v>
      </c>
    </row>
    <row r="348" spans="1:11" customFormat="1" ht="15.75" hidden="1" x14ac:dyDescent="0.25">
      <c r="A348" s="113" t="s">
        <v>13</v>
      </c>
      <c r="B348" s="113" t="str">
        <f t="shared" si="6"/>
        <v>E0077 - PCB Back Beach*Water &amp; Sewer</v>
      </c>
      <c r="C348" s="113" t="s">
        <v>99</v>
      </c>
      <c r="D348" s="114" t="s">
        <v>642</v>
      </c>
      <c r="E348" s="115" t="s">
        <v>643</v>
      </c>
      <c r="F348" s="116">
        <v>8502335100</v>
      </c>
      <c r="G348" s="104" t="str">
        <f>VLOOKUP(C348, 'Sheet1 (2)'!$A$2:$K$341, 2,FALSE )</f>
        <v>Yes</v>
      </c>
      <c r="H348" s="104" t="b">
        <f>ISNUMBER(MATCH(C348, 'Sheet1 (2)'!$A$2:$A$350, 0))</f>
        <v>1</v>
      </c>
      <c r="I348" s="104" t="str">
        <f>VLOOKUP(C348,Print!$A$2:$C$1048576,3,0)</f>
        <v>Yes</v>
      </c>
      <c r="J348" s="104" t="str">
        <f>VLOOKUP($C348,Print!$A$2:$I$1048576,9,0)</f>
        <v>Ready</v>
      </c>
      <c r="K348" s="104" t="str">
        <f>VLOOKUP(C348,'Sheet1 (2)'!$A$2:$K$341, 9, 0)</f>
        <v>C00059</v>
      </c>
    </row>
    <row r="349" spans="1:11" customFormat="1" ht="15.75" hidden="1" x14ac:dyDescent="0.25">
      <c r="A349" s="113" t="s">
        <v>7</v>
      </c>
      <c r="B349" s="113" t="str">
        <f t="shared" si="6"/>
        <v>E0078 - Tyndall Pkwy*Electric</v>
      </c>
      <c r="C349" s="113" t="s">
        <v>100</v>
      </c>
      <c r="D349" s="114" t="s">
        <v>515</v>
      </c>
      <c r="E349" s="117" t="s">
        <v>644</v>
      </c>
      <c r="F349" s="116">
        <v>8002255797</v>
      </c>
      <c r="G349" s="104" t="str">
        <f>VLOOKUP(C349, 'Sheet1 (2)'!$A$2:$K$341, 2,FALSE )</f>
        <v>Yes</v>
      </c>
      <c r="H349" s="104" t="b">
        <f>ISNUMBER(MATCH(C349, 'Sheet1 (2)'!$A$2:$A$350, 0))</f>
        <v>1</v>
      </c>
      <c r="I349" s="104" t="str">
        <f>VLOOKUP(C349,Print!$A$2:$C$1048576,3,0)</f>
        <v>Yes</v>
      </c>
      <c r="J349" s="104" t="str">
        <f>VLOOKUP($C349,Print!$A$2:$I$1048576,9,0)</f>
        <v>Ready</v>
      </c>
      <c r="K349" s="104" t="str">
        <f>VLOOKUP(C349,'Sheet1 (2)'!$A$2:$K$341, 9, 0)</f>
        <v>C00060</v>
      </c>
    </row>
    <row r="350" spans="1:11" customFormat="1" ht="15.75" hidden="1" x14ac:dyDescent="0.25">
      <c r="A350" s="104" t="s">
        <v>9</v>
      </c>
      <c r="B350" s="113" t="str">
        <f t="shared" si="6"/>
        <v>E0078 - Tyndall Pkwy*Interface</v>
      </c>
      <c r="C350" s="113" t="s">
        <v>100</v>
      </c>
      <c r="D350" s="115" t="s">
        <v>9</v>
      </c>
      <c r="E350" s="117" t="str">
        <f>IFERROR(INDEX(Interface!A:A, MATCH($C350,Interface!H:H, 0)), "(Blank)")</f>
        <v>TWA77026</v>
      </c>
      <c r="F350" s="116" t="s">
        <v>363</v>
      </c>
      <c r="G350" s="104" t="str">
        <f>VLOOKUP(C350, 'Sheet1 (2)'!$A$2:$K$341, 2,FALSE )</f>
        <v>Yes</v>
      </c>
      <c r="H350" s="104" t="b">
        <f>ISNUMBER(MATCH(C350, 'Sheet1 (2)'!$A$2:$A$350, 0))</f>
        <v>1</v>
      </c>
      <c r="I350" s="104" t="str">
        <f>VLOOKUP(C350,Print!$A$2:$C$1048576,3,0)</f>
        <v>Yes</v>
      </c>
      <c r="J350" s="104" t="str">
        <f>VLOOKUP($C350,Print!$A$2:$I$1048576,9,0)</f>
        <v>Ready</v>
      </c>
      <c r="K350" s="104" t="str">
        <f>VLOOKUP(C350,'Sheet1 (2)'!$A$2:$K$341, 9, 0)</f>
        <v>C00060</v>
      </c>
    </row>
    <row r="351" spans="1:11" customFormat="1" ht="15.75" hidden="1" x14ac:dyDescent="0.25">
      <c r="A351" s="113" t="s">
        <v>10</v>
      </c>
      <c r="B351" s="113" t="str">
        <f t="shared" si="6"/>
        <v>E0078 - Tyndall Pkwy*Sanitation</v>
      </c>
      <c r="C351" s="113" t="s">
        <v>100</v>
      </c>
      <c r="D351" s="114" t="s">
        <v>641</v>
      </c>
      <c r="E351" s="117">
        <v>141492</v>
      </c>
      <c r="F351" s="116">
        <v>8508721800</v>
      </c>
      <c r="G351" s="104" t="str">
        <f>VLOOKUP(C351, 'Sheet1 (2)'!$A$2:$K$341, 2,FALSE )</f>
        <v>Yes</v>
      </c>
      <c r="H351" s="104" t="b">
        <f>ISNUMBER(MATCH(C351, 'Sheet1 (2)'!$A$2:$A$350, 0))</f>
        <v>1</v>
      </c>
      <c r="I351" s="104" t="str">
        <f>VLOOKUP(C351,Print!$A$2:$C$1048576,3,0)</f>
        <v>Yes</v>
      </c>
      <c r="J351" s="104" t="str">
        <f>VLOOKUP($C351,Print!$A$2:$I$1048576,9,0)</f>
        <v>Ready</v>
      </c>
      <c r="K351" s="104" t="str">
        <f>VLOOKUP(C351,'Sheet1 (2)'!$A$2:$K$341, 9, 0)</f>
        <v>C00060</v>
      </c>
    </row>
    <row r="352" spans="1:11" customFormat="1" ht="15.75" hidden="1" x14ac:dyDescent="0.25">
      <c r="A352" s="113" t="s">
        <v>13</v>
      </c>
      <c r="B352" s="113" t="str">
        <f t="shared" si="6"/>
        <v>E0078 - Tyndall Pkwy*Water &amp; Sewer</v>
      </c>
      <c r="C352" s="113" t="s">
        <v>100</v>
      </c>
      <c r="D352" s="114" t="s">
        <v>645</v>
      </c>
      <c r="E352" s="117" t="s">
        <v>646</v>
      </c>
      <c r="F352" s="116">
        <v>8508716000</v>
      </c>
      <c r="G352" s="104" t="str">
        <f>VLOOKUP(C352, 'Sheet1 (2)'!$A$2:$K$341, 2,FALSE )</f>
        <v>Yes</v>
      </c>
      <c r="H352" s="104" t="b">
        <f>ISNUMBER(MATCH(C352, 'Sheet1 (2)'!$A$2:$A$350, 0))</f>
        <v>1</v>
      </c>
      <c r="I352" s="104" t="str">
        <f>VLOOKUP(C352,Print!$A$2:$C$1048576,3,0)</f>
        <v>Yes</v>
      </c>
      <c r="J352" s="104" t="str">
        <f>VLOOKUP($C352,Print!$A$2:$I$1048576,9,0)</f>
        <v>Ready</v>
      </c>
      <c r="K352" s="104" t="str">
        <f>VLOOKUP(C352,'Sheet1 (2)'!$A$2:$K$341, 9, 0)</f>
        <v>C00060</v>
      </c>
    </row>
    <row r="353" spans="1:11" customFormat="1" ht="15.75" hidden="1" x14ac:dyDescent="0.25">
      <c r="A353" s="113" t="s">
        <v>7</v>
      </c>
      <c r="B353" s="113" t="str">
        <f t="shared" si="6"/>
        <v>E0079 - Cedar Falls*Electric</v>
      </c>
      <c r="C353" s="113" t="s">
        <v>101</v>
      </c>
      <c r="D353" s="114" t="s">
        <v>647</v>
      </c>
      <c r="E353" s="115">
        <v>6734219061</v>
      </c>
      <c r="F353" s="116">
        <v>3192685280</v>
      </c>
      <c r="G353" s="104" t="str">
        <f>VLOOKUP(C353, 'Sheet1 (2)'!$A$2:$K$341, 2,FALSE )</f>
        <v>Yes</v>
      </c>
      <c r="H353" s="104" t="b">
        <f>ISNUMBER(MATCH(C353, 'Sheet1 (2)'!$A$2:$A$350, 0))</f>
        <v>1</v>
      </c>
      <c r="I353" s="104" t="str">
        <f>VLOOKUP(C353,Print!$A$2:$C$1048576,3,0)</f>
        <v>Yes</v>
      </c>
      <c r="J353" s="104" t="str">
        <f>VLOOKUP($C353,Print!$A$2:$I$1048576,9,0)</f>
        <v>Ready</v>
      </c>
      <c r="K353" s="104" t="str">
        <f>VLOOKUP(C353,'Sheet1 (2)'!$A$2:$K$341, 9, 0)</f>
        <v>C00087</v>
      </c>
    </row>
    <row r="354" spans="1:11" customFormat="1" ht="15.75" hidden="1" x14ac:dyDescent="0.25">
      <c r="A354" s="104" t="s">
        <v>9</v>
      </c>
      <c r="B354" s="113" t="str">
        <f t="shared" si="6"/>
        <v>E0079 - Cedar Falls*Interface</v>
      </c>
      <c r="C354" s="113" t="s">
        <v>101</v>
      </c>
      <c r="D354" s="115" t="s">
        <v>9</v>
      </c>
      <c r="E354" s="117" t="str">
        <f>IFERROR(INDEX(Interface!A:A, MATCH($C354,Interface!H:H, 0)), "(Blank)")</f>
        <v>TWA77022</v>
      </c>
      <c r="F354" s="116" t="s">
        <v>363</v>
      </c>
      <c r="G354" s="104" t="str">
        <f>VLOOKUP(C354, 'Sheet1 (2)'!$A$2:$K$341, 2,FALSE )</f>
        <v>Yes</v>
      </c>
      <c r="H354" s="104" t="b">
        <f>ISNUMBER(MATCH(C354, 'Sheet1 (2)'!$A$2:$A$350, 0))</f>
        <v>1</v>
      </c>
      <c r="I354" s="104" t="str">
        <f>VLOOKUP(C354,Print!$A$2:$C$1048576,3,0)</f>
        <v>Yes</v>
      </c>
      <c r="J354" s="104" t="str">
        <f>VLOOKUP($C354,Print!$A$2:$I$1048576,9,0)</f>
        <v>Ready</v>
      </c>
      <c r="K354" s="104" t="str">
        <f>VLOOKUP(C354,'Sheet1 (2)'!$A$2:$K$341, 9, 0)</f>
        <v>C00087</v>
      </c>
    </row>
    <row r="355" spans="1:11" customFormat="1" ht="15.75" hidden="1" x14ac:dyDescent="0.25">
      <c r="A355" s="113" t="s">
        <v>10</v>
      </c>
      <c r="B355" s="113" t="str">
        <f t="shared" si="6"/>
        <v>E0079 - Cedar Falls*Sanitation</v>
      </c>
      <c r="C355" s="113" t="s">
        <v>101</v>
      </c>
      <c r="D355" s="114" t="s">
        <v>480</v>
      </c>
      <c r="E355" s="115" t="s">
        <v>648</v>
      </c>
      <c r="F355" s="116">
        <v>8889600008</v>
      </c>
      <c r="G355" s="104" t="str">
        <f>VLOOKUP(C355, 'Sheet1 (2)'!$A$2:$K$341, 2,FALSE )</f>
        <v>Yes</v>
      </c>
      <c r="H355" s="104" t="b">
        <f>ISNUMBER(MATCH(C355, 'Sheet1 (2)'!$A$2:$A$350, 0))</f>
        <v>1</v>
      </c>
      <c r="I355" s="104" t="str">
        <f>VLOOKUP(C355,Print!$A$2:$C$1048576,3,0)</f>
        <v>Yes</v>
      </c>
      <c r="J355" s="104" t="str">
        <f>VLOOKUP($C355,Print!$A$2:$I$1048576,9,0)</f>
        <v>Ready</v>
      </c>
      <c r="K355" s="104" t="str">
        <f>VLOOKUP(C355,'Sheet1 (2)'!$A$2:$K$341, 9, 0)</f>
        <v>C00087</v>
      </c>
    </row>
    <row r="356" spans="1:11" customFormat="1" ht="15.75" hidden="1" x14ac:dyDescent="0.25">
      <c r="A356" s="113" t="s">
        <v>13</v>
      </c>
      <c r="B356" s="113" t="str">
        <f t="shared" si="6"/>
        <v>E0079 - Cedar Falls*Water &amp; Sewer</v>
      </c>
      <c r="C356" s="113" t="s">
        <v>101</v>
      </c>
      <c r="D356" s="114" t="s">
        <v>647</v>
      </c>
      <c r="E356" s="115">
        <v>6734219061</v>
      </c>
      <c r="F356" s="116">
        <v>3192685280</v>
      </c>
      <c r="G356" s="104" t="str">
        <f>VLOOKUP(C356, 'Sheet1 (2)'!$A$2:$K$341, 2,FALSE )</f>
        <v>Yes</v>
      </c>
      <c r="H356" s="104" t="b">
        <f>ISNUMBER(MATCH(C356, 'Sheet1 (2)'!$A$2:$A$350, 0))</f>
        <v>1</v>
      </c>
      <c r="I356" s="104" t="str">
        <f>VLOOKUP(C356,Print!$A$2:$C$1048576,3,0)</f>
        <v>Yes</v>
      </c>
      <c r="J356" s="104" t="str">
        <f>VLOOKUP($C356,Print!$A$2:$I$1048576,9,0)</f>
        <v>Ready</v>
      </c>
      <c r="K356" s="104" t="str">
        <f>VLOOKUP(C356,'Sheet1 (2)'!$A$2:$K$341, 9, 0)</f>
        <v>C00087</v>
      </c>
    </row>
    <row r="357" spans="1:11" customFormat="1" ht="15.75" hidden="1" x14ac:dyDescent="0.25">
      <c r="A357" s="113" t="s">
        <v>7</v>
      </c>
      <c r="B357" s="113" t="str">
        <f t="shared" si="6"/>
        <v>E0080 - Quaker Road*Electric</v>
      </c>
      <c r="C357" s="113" t="s">
        <v>102</v>
      </c>
      <c r="D357" s="120" t="s">
        <v>649</v>
      </c>
      <c r="E357" s="115">
        <v>8742578121</v>
      </c>
      <c r="F357" s="116" t="s">
        <v>650</v>
      </c>
      <c r="G357" s="104" t="str">
        <f>VLOOKUP(C357, 'Sheet1 (2)'!$A$2:$K$341, 2,FALSE )</f>
        <v>Yes</v>
      </c>
      <c r="H357" s="104" t="b">
        <f>ISNUMBER(MATCH(C357, 'Sheet1 (2)'!$A$2:$A$350, 0))</f>
        <v>1</v>
      </c>
      <c r="I357" s="104" t="str">
        <f>VLOOKUP(C357,Print!$A$2:$C$1048576,3,0)</f>
        <v>Yes</v>
      </c>
      <c r="J357" s="104" t="str">
        <f>VLOOKUP($C357,Print!$A$2:$I$1048576,9,0)</f>
        <v>Ready</v>
      </c>
      <c r="K357" s="104" t="str">
        <f>VLOOKUP(C357,'Sheet1 (2)'!$A$2:$K$341, 9, 0)</f>
        <v>C00061</v>
      </c>
    </row>
    <row r="358" spans="1:11" customFormat="1" ht="15.75" hidden="1" x14ac:dyDescent="0.25">
      <c r="A358" s="104" t="s">
        <v>9</v>
      </c>
      <c r="B358" s="113" t="str">
        <f t="shared" si="6"/>
        <v>E0080 - Quaker Road*Interface</v>
      </c>
      <c r="C358" s="113" t="s">
        <v>102</v>
      </c>
      <c r="D358" s="115" t="s">
        <v>9</v>
      </c>
      <c r="E358" s="117" t="str">
        <f>IFERROR(INDEX(Interface!A:A, MATCH($C358,Interface!H:H, 0)), "(Blank)")</f>
        <v>S-000072244</v>
      </c>
      <c r="F358" s="116" t="s">
        <v>363</v>
      </c>
      <c r="G358" s="104" t="str">
        <f>VLOOKUP(C358, 'Sheet1 (2)'!$A$2:$K$341, 2,FALSE )</f>
        <v>Yes</v>
      </c>
      <c r="H358" s="104" t="b">
        <f>ISNUMBER(MATCH(C358, 'Sheet1 (2)'!$A$2:$A$350, 0))</f>
        <v>1</v>
      </c>
      <c r="I358" s="104" t="str">
        <f>VLOOKUP(C358,Print!$A$2:$C$1048576,3,0)</f>
        <v>Yes</v>
      </c>
      <c r="J358" s="104" t="str">
        <f>VLOOKUP($C358,Print!$A$2:$I$1048576,9,0)</f>
        <v>Ready</v>
      </c>
      <c r="K358" s="104" t="str">
        <f>VLOOKUP(C358,'Sheet1 (2)'!$A$2:$K$341, 9, 0)</f>
        <v>C00061</v>
      </c>
    </row>
    <row r="359" spans="1:11" customFormat="1" ht="15.75" hidden="1" x14ac:dyDescent="0.25">
      <c r="A359" s="113" t="s">
        <v>10</v>
      </c>
      <c r="B359" s="113" t="str">
        <f t="shared" si="6"/>
        <v>E0080 - Quaker Road*Sanitation</v>
      </c>
      <c r="C359" s="113" t="s">
        <v>102</v>
      </c>
      <c r="D359" s="114" t="s">
        <v>480</v>
      </c>
      <c r="E359" s="117" t="s">
        <v>651</v>
      </c>
      <c r="F359" s="116">
        <v>8003336590</v>
      </c>
      <c r="G359" s="104" t="str">
        <f>VLOOKUP(C359, 'Sheet1 (2)'!$A$2:$K$341, 2,FALSE )</f>
        <v>Yes</v>
      </c>
      <c r="H359" s="104" t="b">
        <f>ISNUMBER(MATCH(C359, 'Sheet1 (2)'!$A$2:$A$350, 0))</f>
        <v>1</v>
      </c>
      <c r="I359" s="104" t="str">
        <f>VLOOKUP(C359,Print!$A$2:$C$1048576,3,0)</f>
        <v>Yes</v>
      </c>
      <c r="J359" s="104" t="str">
        <f>VLOOKUP($C359,Print!$A$2:$I$1048576,9,0)</f>
        <v>Ready</v>
      </c>
      <c r="K359" s="104" t="str">
        <f>VLOOKUP(C359,'Sheet1 (2)'!$A$2:$K$341, 9, 0)</f>
        <v>C00061</v>
      </c>
    </row>
    <row r="360" spans="1:11" customFormat="1" ht="15.75" hidden="1" x14ac:dyDescent="0.25">
      <c r="A360" s="113" t="s">
        <v>13</v>
      </c>
      <c r="B360" s="113" t="str">
        <f t="shared" si="6"/>
        <v>E0080 - Quaker Road*Water &amp; Sewer</v>
      </c>
      <c r="C360" s="113" t="s">
        <v>102</v>
      </c>
      <c r="D360" s="114" t="s">
        <v>652</v>
      </c>
      <c r="E360" s="117">
        <v>404050066004</v>
      </c>
      <c r="F360" s="116" t="s">
        <v>653</v>
      </c>
      <c r="G360" s="104" t="str">
        <f>VLOOKUP(C360, 'Sheet1 (2)'!$A$2:$K$341, 2,FALSE )</f>
        <v>Yes</v>
      </c>
      <c r="H360" s="104" t="b">
        <f>ISNUMBER(MATCH(C360, 'Sheet1 (2)'!$A$2:$A$350, 0))</f>
        <v>1</v>
      </c>
      <c r="I360" s="104" t="str">
        <f>VLOOKUP(C360,Print!$A$2:$C$1048576,3,0)</f>
        <v>Yes</v>
      </c>
      <c r="J360" s="104" t="str">
        <f>VLOOKUP($C360,Print!$A$2:$I$1048576,9,0)</f>
        <v>Ready</v>
      </c>
      <c r="K360" s="104" t="str">
        <f>VLOOKUP(C360,'Sheet1 (2)'!$A$2:$K$341, 9, 0)</f>
        <v>C00061</v>
      </c>
    </row>
    <row r="361" spans="1:11" customFormat="1" ht="15.75" hidden="1" x14ac:dyDescent="0.25">
      <c r="A361" s="113" t="s">
        <v>14</v>
      </c>
      <c r="B361" s="113" t="str">
        <f t="shared" si="6"/>
        <v>E0080 - Quaker Road*Water &amp; Sewer 2</v>
      </c>
      <c r="C361" s="113" t="s">
        <v>102</v>
      </c>
      <c r="D361" s="114" t="s">
        <v>652</v>
      </c>
      <c r="E361" s="117">
        <v>404050067004</v>
      </c>
      <c r="F361" s="116" t="s">
        <v>653</v>
      </c>
      <c r="G361" s="104" t="str">
        <f>VLOOKUP(C361, 'Sheet1 (2)'!$A$2:$K$341, 2,FALSE )</f>
        <v>Yes</v>
      </c>
      <c r="H361" s="104" t="b">
        <f>ISNUMBER(MATCH(C361, 'Sheet1 (2)'!$A$2:$A$350, 0))</f>
        <v>1</v>
      </c>
      <c r="I361" s="104" t="str">
        <f>VLOOKUP(C361,Print!$A$2:$C$1048576,3,0)</f>
        <v>Yes</v>
      </c>
      <c r="J361" s="104" t="str">
        <f>VLOOKUP($C361,Print!$A$2:$I$1048576,9,0)</f>
        <v>Ready</v>
      </c>
      <c r="K361" s="104" t="str">
        <f>VLOOKUP(C361,'Sheet1 (2)'!$A$2:$K$341, 9, 0)</f>
        <v>C00061</v>
      </c>
    </row>
    <row r="362" spans="1:11" customFormat="1" ht="15.75" hidden="1" x14ac:dyDescent="0.25">
      <c r="A362" s="113" t="s">
        <v>7</v>
      </c>
      <c r="B362" s="113" t="str">
        <f t="shared" si="6"/>
        <v>E0081 - South Glens Falls*Electric</v>
      </c>
      <c r="C362" s="113" t="s">
        <v>103</v>
      </c>
      <c r="D362" s="114" t="s">
        <v>649</v>
      </c>
      <c r="E362" s="117" t="s">
        <v>654</v>
      </c>
      <c r="F362" s="116">
        <v>8006646729</v>
      </c>
      <c r="G362" s="104" t="str">
        <f>VLOOKUP(C362, 'Sheet1 (2)'!$A$2:$K$341, 2,FALSE )</f>
        <v>Yes</v>
      </c>
      <c r="H362" s="104" t="b">
        <f>ISNUMBER(MATCH(C362, 'Sheet1 (2)'!$A$2:$A$350, 0))</f>
        <v>1</v>
      </c>
      <c r="I362" s="104" t="str">
        <f>VLOOKUP(C362,Print!$A$2:$C$1048576,3,0)</f>
        <v>Yes</v>
      </c>
      <c r="J362" s="104" t="str">
        <f>VLOOKUP($C362,Print!$A$2:$I$1048576,9,0)</f>
        <v>Ready</v>
      </c>
      <c r="K362" s="104" t="str">
        <f>VLOOKUP(C362,'Sheet1 (2)'!$A$2:$K$341, 9, 0)</f>
        <v>C00062</v>
      </c>
    </row>
    <row r="363" spans="1:11" customFormat="1" ht="15.75" hidden="1" x14ac:dyDescent="0.25">
      <c r="A363" s="104" t="s">
        <v>9</v>
      </c>
      <c r="B363" s="113" t="str">
        <f t="shared" si="6"/>
        <v>E0081 - South Glens Falls*Interface</v>
      </c>
      <c r="C363" s="113" t="s">
        <v>103</v>
      </c>
      <c r="D363" s="115" t="s">
        <v>9</v>
      </c>
      <c r="E363" s="117" t="str">
        <f>IFERROR(INDEX(Interface!A:A, MATCH($C363,Interface!H:H, 0)), "(Blank)")</f>
        <v>S-000072247</v>
      </c>
      <c r="F363" s="116" t="s">
        <v>363</v>
      </c>
      <c r="G363" s="104" t="str">
        <f>VLOOKUP(C363, 'Sheet1 (2)'!$A$2:$K$341, 2,FALSE )</f>
        <v>Yes</v>
      </c>
      <c r="H363" s="104" t="b">
        <f>ISNUMBER(MATCH(C363, 'Sheet1 (2)'!$A$2:$A$350, 0))</f>
        <v>1</v>
      </c>
      <c r="I363" s="104" t="str">
        <f>VLOOKUP(C363,Print!$A$2:$C$1048576,3,0)</f>
        <v>Yes</v>
      </c>
      <c r="J363" s="104" t="str">
        <f>VLOOKUP($C363,Print!$A$2:$I$1048576,9,0)</f>
        <v>Ready</v>
      </c>
      <c r="K363" s="104" t="str">
        <f>VLOOKUP(C363,'Sheet1 (2)'!$A$2:$K$341, 9, 0)</f>
        <v>C00062</v>
      </c>
    </row>
    <row r="364" spans="1:11" customFormat="1" ht="15.75" hidden="1" x14ac:dyDescent="0.25">
      <c r="A364" s="113" t="s">
        <v>10</v>
      </c>
      <c r="B364" s="113" t="str">
        <f t="shared" si="6"/>
        <v>E0081 - South Glens Falls*Sanitation</v>
      </c>
      <c r="C364" s="113" t="s">
        <v>103</v>
      </c>
      <c r="D364" s="114" t="s">
        <v>655</v>
      </c>
      <c r="E364" s="117" t="s">
        <v>656</v>
      </c>
      <c r="F364" s="116">
        <v>5186395233</v>
      </c>
      <c r="G364" s="104" t="str">
        <f>VLOOKUP(C364, 'Sheet1 (2)'!$A$2:$K$341, 2,FALSE )</f>
        <v>Yes</v>
      </c>
      <c r="H364" s="104" t="b">
        <f>ISNUMBER(MATCH(C364, 'Sheet1 (2)'!$A$2:$A$350, 0))</f>
        <v>1</v>
      </c>
      <c r="I364" s="104" t="str">
        <f>VLOOKUP(C364,Print!$A$2:$C$1048576,3,0)</f>
        <v>Yes</v>
      </c>
      <c r="J364" s="104" t="str">
        <f>VLOOKUP($C364,Print!$A$2:$I$1048576,9,0)</f>
        <v>Ready</v>
      </c>
      <c r="K364" s="104" t="str">
        <f>VLOOKUP(C364,'Sheet1 (2)'!$A$2:$K$341, 9, 0)</f>
        <v>C00062</v>
      </c>
    </row>
    <row r="365" spans="1:11" customFormat="1" ht="15.75" hidden="1" x14ac:dyDescent="0.25">
      <c r="A365" s="113" t="s">
        <v>13</v>
      </c>
      <c r="B365" s="113" t="str">
        <f t="shared" si="6"/>
        <v>E0081 - South Glens Falls*Water &amp; Sewer</v>
      </c>
      <c r="C365" s="113" t="s">
        <v>103</v>
      </c>
      <c r="D365" s="114" t="s">
        <v>657</v>
      </c>
      <c r="E365" s="117">
        <v>5029141</v>
      </c>
      <c r="F365" s="116">
        <v>5187931455</v>
      </c>
      <c r="G365" s="104" t="str">
        <f>VLOOKUP(C365, 'Sheet1 (2)'!$A$2:$K$341, 2,FALSE )</f>
        <v>Yes</v>
      </c>
      <c r="H365" s="104" t="b">
        <f>ISNUMBER(MATCH(C365, 'Sheet1 (2)'!$A$2:$A$350, 0))</f>
        <v>1</v>
      </c>
      <c r="I365" s="104" t="str">
        <f>VLOOKUP(C365,Print!$A$2:$C$1048576,3,0)</f>
        <v>Yes</v>
      </c>
      <c r="J365" s="104" t="str">
        <f>VLOOKUP($C365,Print!$A$2:$I$1048576,9,0)</f>
        <v>Ready</v>
      </c>
      <c r="K365" s="104" t="str">
        <f>VLOOKUP(C365,'Sheet1 (2)'!$A$2:$K$341, 9, 0)</f>
        <v>C00062</v>
      </c>
    </row>
    <row r="366" spans="1:11" customFormat="1" ht="15.75" hidden="1" x14ac:dyDescent="0.25">
      <c r="A366" s="113" t="s">
        <v>7</v>
      </c>
      <c r="B366" s="113" t="str">
        <f t="shared" si="6"/>
        <v>E0082 - Ocala*Electric</v>
      </c>
      <c r="C366" s="113" t="s">
        <v>104</v>
      </c>
      <c r="D366" s="114" t="s">
        <v>658</v>
      </c>
      <c r="E366" s="117" t="s">
        <v>659</v>
      </c>
      <c r="F366" s="116">
        <v>3526292489</v>
      </c>
      <c r="G366" s="104" t="str">
        <f>VLOOKUP(C366, 'Sheet1 (2)'!$A$2:$K$341, 2,FALSE )</f>
        <v>Yes</v>
      </c>
      <c r="H366" s="104" t="b">
        <f>ISNUMBER(MATCH(C366, 'Sheet1 (2)'!$A$2:$A$350, 0))</f>
        <v>1</v>
      </c>
      <c r="I366" s="104" t="str">
        <f>VLOOKUP(C366,Print!$A$2:$C$1048576,3,0)</f>
        <v>Yes</v>
      </c>
      <c r="J366" s="104" t="str">
        <f>VLOOKUP($C366,Print!$A$2:$I$1048576,9,0)</f>
        <v>Ready</v>
      </c>
      <c r="K366" s="104" t="str">
        <f>VLOOKUP(C366,'Sheet1 (2)'!$A$2:$K$341, 9, 0)</f>
        <v>C00081</v>
      </c>
    </row>
    <row r="367" spans="1:11" customFormat="1" ht="15.75" hidden="1" x14ac:dyDescent="0.25">
      <c r="A367" s="104" t="s">
        <v>9</v>
      </c>
      <c r="B367" s="113" t="str">
        <f t="shared" si="6"/>
        <v>E0082 - Ocala*Interface</v>
      </c>
      <c r="C367" s="113" t="s">
        <v>104</v>
      </c>
      <c r="D367" s="115" t="s">
        <v>9</v>
      </c>
      <c r="E367" s="117" t="str">
        <f>IFERROR(INDEX(Interface!A:A, MATCH($C367,Interface!H:H, 0)), "(Blank)")</f>
        <v>TWA55095</v>
      </c>
      <c r="F367" s="116" t="s">
        <v>363</v>
      </c>
      <c r="G367" s="104" t="str">
        <f>VLOOKUP(C367, 'Sheet1 (2)'!$A$2:$K$341, 2,FALSE )</f>
        <v>Yes</v>
      </c>
      <c r="H367" s="104" t="b">
        <f>ISNUMBER(MATCH(C367, 'Sheet1 (2)'!$A$2:$A$350, 0))</f>
        <v>1</v>
      </c>
      <c r="I367" s="104" t="str">
        <f>VLOOKUP(C367,Print!$A$2:$C$1048576,3,0)</f>
        <v>Yes</v>
      </c>
      <c r="J367" s="104" t="str">
        <f>VLOOKUP($C367,Print!$A$2:$I$1048576,9,0)</f>
        <v>Ready</v>
      </c>
      <c r="K367" s="104" t="str">
        <f>VLOOKUP(C367,'Sheet1 (2)'!$A$2:$K$341, 9, 0)</f>
        <v>C00081</v>
      </c>
    </row>
    <row r="368" spans="1:11" customFormat="1" ht="15.75" hidden="1" x14ac:dyDescent="0.25">
      <c r="A368" s="113" t="s">
        <v>10</v>
      </c>
      <c r="B368" s="113" t="str">
        <f t="shared" si="6"/>
        <v>E0082 - Ocala*Sanitation</v>
      </c>
      <c r="C368" s="113" t="s">
        <v>104</v>
      </c>
      <c r="D368" s="114" t="s">
        <v>658</v>
      </c>
      <c r="E368" s="117" t="s">
        <v>660</v>
      </c>
      <c r="F368" s="116">
        <v>3526292489</v>
      </c>
      <c r="G368" s="104" t="str">
        <f>VLOOKUP(C368, 'Sheet1 (2)'!$A$2:$K$341, 2,FALSE )</f>
        <v>Yes</v>
      </c>
      <c r="H368" s="104" t="b">
        <f>ISNUMBER(MATCH(C368, 'Sheet1 (2)'!$A$2:$A$350, 0))</f>
        <v>1</v>
      </c>
      <c r="I368" s="104" t="str">
        <f>VLOOKUP(C368,Print!$A$2:$C$1048576,3,0)</f>
        <v>Yes</v>
      </c>
      <c r="J368" s="104" t="str">
        <f>VLOOKUP($C368,Print!$A$2:$I$1048576,9,0)</f>
        <v>Ready</v>
      </c>
      <c r="K368" s="104" t="str">
        <f>VLOOKUP(C368,'Sheet1 (2)'!$A$2:$K$341, 9, 0)</f>
        <v>C00081</v>
      </c>
    </row>
    <row r="369" spans="1:11" customFormat="1" ht="15.75" hidden="1" x14ac:dyDescent="0.25">
      <c r="A369" s="113" t="s">
        <v>13</v>
      </c>
      <c r="B369" s="113" t="str">
        <f t="shared" si="6"/>
        <v>E0082 - Ocala*Water &amp; Sewer</v>
      </c>
      <c r="C369" s="113" t="s">
        <v>104</v>
      </c>
      <c r="D369" s="114" t="s">
        <v>658</v>
      </c>
      <c r="E369" s="117" t="s">
        <v>660</v>
      </c>
      <c r="F369" s="116">
        <v>3526292489</v>
      </c>
      <c r="G369" s="104" t="str">
        <f>VLOOKUP(C369, 'Sheet1 (2)'!$A$2:$K$341, 2,FALSE )</f>
        <v>Yes</v>
      </c>
      <c r="H369" s="104" t="b">
        <f>ISNUMBER(MATCH(C369, 'Sheet1 (2)'!$A$2:$A$350, 0))</f>
        <v>1</v>
      </c>
      <c r="I369" s="104" t="str">
        <f>VLOOKUP(C369,Print!$A$2:$C$1048576,3,0)</f>
        <v>Yes</v>
      </c>
      <c r="J369" s="104" t="str">
        <f>VLOOKUP($C369,Print!$A$2:$I$1048576,9,0)</f>
        <v>Ready</v>
      </c>
      <c r="K369" s="104" t="str">
        <f>VLOOKUP(C369,'Sheet1 (2)'!$A$2:$K$341, 9, 0)</f>
        <v>C00081</v>
      </c>
    </row>
    <row r="370" spans="1:11" customFormat="1" ht="15.75" hidden="1" x14ac:dyDescent="0.25">
      <c r="A370" s="113" t="s">
        <v>7</v>
      </c>
      <c r="B370" s="113" t="str">
        <f t="shared" si="6"/>
        <v>E0083 - Laurinburg*Electric</v>
      </c>
      <c r="C370" s="113" t="s">
        <v>105</v>
      </c>
      <c r="D370" s="114" t="s">
        <v>661</v>
      </c>
      <c r="E370" s="117">
        <v>2000571</v>
      </c>
      <c r="F370" s="116">
        <v>9102761521</v>
      </c>
      <c r="G370" s="104" t="str">
        <f>VLOOKUP(C370, 'Sheet1 (2)'!$A$2:$K$341, 2,FALSE )</f>
        <v>Yes</v>
      </c>
      <c r="H370" s="104" t="b">
        <f>ISNUMBER(MATCH(C370, 'Sheet1 (2)'!$A$2:$A$350, 0))</f>
        <v>1</v>
      </c>
      <c r="I370" s="104" t="str">
        <f>VLOOKUP(C370,Print!$A$2:$C$1048576,3,0)</f>
        <v>Yes</v>
      </c>
      <c r="J370" s="104" t="str">
        <f>VLOOKUP($C370,Print!$A$2:$I$1048576,9,0)</f>
        <v>Ready</v>
      </c>
      <c r="K370" s="104" t="str">
        <f>VLOOKUP(C370,'Sheet1 (2)'!$A$2:$K$341, 9, 0)</f>
        <v>C00088</v>
      </c>
    </row>
    <row r="371" spans="1:11" customFormat="1" ht="15.75" hidden="1" x14ac:dyDescent="0.25">
      <c r="A371" s="104" t="s">
        <v>9</v>
      </c>
      <c r="B371" s="113" t="str">
        <f t="shared" si="6"/>
        <v>E0083 - Laurinburg*Interface</v>
      </c>
      <c r="C371" s="113" t="s">
        <v>105</v>
      </c>
      <c r="D371" s="115" t="s">
        <v>9</v>
      </c>
      <c r="E371" s="117" t="str">
        <f>IFERROR(INDEX(Interface!A:A, MATCH($C371,Interface!H:H, 0)), "(Blank)")</f>
        <v>TWA77023</v>
      </c>
      <c r="F371" s="116" t="s">
        <v>363</v>
      </c>
      <c r="G371" s="104" t="str">
        <f>VLOOKUP(C371, 'Sheet1 (2)'!$A$2:$K$341, 2,FALSE )</f>
        <v>Yes</v>
      </c>
      <c r="H371" s="104" t="b">
        <f>ISNUMBER(MATCH(C371, 'Sheet1 (2)'!$A$2:$A$350, 0))</f>
        <v>1</v>
      </c>
      <c r="I371" s="104" t="str">
        <f>VLOOKUP(C371,Print!$A$2:$C$1048576,3,0)</f>
        <v>Yes</v>
      </c>
      <c r="J371" s="104" t="str">
        <f>VLOOKUP($C371,Print!$A$2:$I$1048576,9,0)</f>
        <v>Ready</v>
      </c>
      <c r="K371" s="104" t="str">
        <f>VLOOKUP(C371,'Sheet1 (2)'!$A$2:$K$341, 9, 0)</f>
        <v>C00088</v>
      </c>
    </row>
    <row r="372" spans="1:11" customFormat="1" ht="15.75" hidden="1" x14ac:dyDescent="0.25">
      <c r="A372" s="113" t="s">
        <v>10</v>
      </c>
      <c r="B372" s="113" t="str">
        <f t="shared" si="6"/>
        <v>E0083 - Laurinburg*Sanitation</v>
      </c>
      <c r="C372" s="113" t="s">
        <v>105</v>
      </c>
      <c r="D372" s="114" t="s">
        <v>661</v>
      </c>
      <c r="E372" s="117">
        <v>2000571</v>
      </c>
      <c r="F372" s="116">
        <v>9102761521</v>
      </c>
      <c r="G372" s="104" t="str">
        <f>VLOOKUP(C372, 'Sheet1 (2)'!$A$2:$K$341, 2,FALSE )</f>
        <v>Yes</v>
      </c>
      <c r="H372" s="104" t="b">
        <f>ISNUMBER(MATCH(C372, 'Sheet1 (2)'!$A$2:$A$350, 0))</f>
        <v>1</v>
      </c>
      <c r="I372" s="104" t="str">
        <f>VLOOKUP(C372,Print!$A$2:$C$1048576,3,0)</f>
        <v>Yes</v>
      </c>
      <c r="J372" s="104" t="str">
        <f>VLOOKUP($C372,Print!$A$2:$I$1048576,9,0)</f>
        <v>Ready</v>
      </c>
      <c r="K372" s="104" t="str">
        <f>VLOOKUP(C372,'Sheet1 (2)'!$A$2:$K$341, 9, 0)</f>
        <v>C00088</v>
      </c>
    </row>
    <row r="373" spans="1:11" customFormat="1" ht="15.75" hidden="1" x14ac:dyDescent="0.25">
      <c r="A373" s="113" t="s">
        <v>13</v>
      </c>
      <c r="B373" s="113" t="str">
        <f t="shared" si="6"/>
        <v>E0083 - Laurinburg*Water &amp; Sewer</v>
      </c>
      <c r="C373" s="113" t="s">
        <v>105</v>
      </c>
      <c r="D373" s="114" t="s">
        <v>661</v>
      </c>
      <c r="E373" s="117">
        <v>2000571</v>
      </c>
      <c r="F373" s="116">
        <v>9102761521</v>
      </c>
      <c r="G373" s="104" t="str">
        <f>VLOOKUP(C373, 'Sheet1 (2)'!$A$2:$K$341, 2,FALSE )</f>
        <v>Yes</v>
      </c>
      <c r="H373" s="104" t="b">
        <f>ISNUMBER(MATCH(C373, 'Sheet1 (2)'!$A$2:$A$350, 0))</f>
        <v>1</v>
      </c>
      <c r="I373" s="104" t="str">
        <f>VLOOKUP(C373,Print!$A$2:$C$1048576,3,0)</f>
        <v>Yes</v>
      </c>
      <c r="J373" s="104" t="str">
        <f>VLOOKUP($C373,Print!$A$2:$I$1048576,9,0)</f>
        <v>Ready</v>
      </c>
      <c r="K373" s="104" t="str">
        <f>VLOOKUP(C373,'Sheet1 (2)'!$A$2:$K$341, 9, 0)</f>
        <v>C00088</v>
      </c>
    </row>
    <row r="374" spans="1:11" customFormat="1" ht="15.75" hidden="1" x14ac:dyDescent="0.25">
      <c r="A374" s="113" t="s">
        <v>7</v>
      </c>
      <c r="B374" s="113" t="str">
        <f t="shared" si="6"/>
        <v>E0084 - Omaha 120*Electric</v>
      </c>
      <c r="C374" s="113" t="s">
        <v>106</v>
      </c>
      <c r="D374" s="114" t="s">
        <v>625</v>
      </c>
      <c r="E374" s="118" t="s">
        <v>662</v>
      </c>
      <c r="F374" s="116">
        <v>4025364131</v>
      </c>
      <c r="G374" s="104" t="str">
        <f>VLOOKUP(C374, 'Sheet1 (2)'!$A$2:$K$341, 2,FALSE )</f>
        <v>Yes</v>
      </c>
      <c r="H374" s="104" t="b">
        <f>ISNUMBER(MATCH(C374, 'Sheet1 (2)'!$A$2:$A$350, 0))</f>
        <v>1</v>
      </c>
      <c r="I374" s="104" t="str">
        <f>VLOOKUP(C374,Print!$A$2:$C$1048576,3,0)</f>
        <v>Yes</v>
      </c>
      <c r="J374" s="104" t="str">
        <f>VLOOKUP($C374,Print!$A$2:$I$1048576,9,0)</f>
        <v>Ready</v>
      </c>
      <c r="K374" s="104" t="str">
        <f>VLOOKUP(C374,'Sheet1 (2)'!$A$2:$K$341, 9, 0)</f>
        <v>C00089</v>
      </c>
    </row>
    <row r="375" spans="1:11" customFormat="1" ht="15.75" hidden="1" x14ac:dyDescent="0.25">
      <c r="A375" s="104" t="s">
        <v>9</v>
      </c>
      <c r="B375" s="113" t="str">
        <f t="shared" si="6"/>
        <v>E0084 - Omaha 120*Interface</v>
      </c>
      <c r="C375" s="113" t="s">
        <v>106</v>
      </c>
      <c r="D375" s="115" t="s">
        <v>9</v>
      </c>
      <c r="E375" s="117" t="str">
        <f>IFERROR(INDEX(Interface!A:A, MATCH($C375,Interface!H:H, 0)), "(Blank)")</f>
        <v>TWA77018</v>
      </c>
      <c r="F375" s="116" t="s">
        <v>363</v>
      </c>
      <c r="G375" s="104" t="str">
        <f>VLOOKUP(C375, 'Sheet1 (2)'!$A$2:$K$341, 2,FALSE )</f>
        <v>Yes</v>
      </c>
      <c r="H375" s="104" t="b">
        <f>ISNUMBER(MATCH(C375, 'Sheet1 (2)'!$A$2:$A$350, 0))</f>
        <v>1</v>
      </c>
      <c r="I375" s="104" t="str">
        <f>VLOOKUP(C375,Print!$A$2:$C$1048576,3,0)</f>
        <v>Yes</v>
      </c>
      <c r="J375" s="104" t="str">
        <f>VLOOKUP($C375,Print!$A$2:$I$1048576,9,0)</f>
        <v>Ready</v>
      </c>
      <c r="K375" s="104" t="str">
        <f>VLOOKUP(C375,'Sheet1 (2)'!$A$2:$K$341, 9, 0)</f>
        <v>C00089</v>
      </c>
    </row>
    <row r="376" spans="1:11" customFormat="1" ht="15.75" hidden="1" x14ac:dyDescent="0.25">
      <c r="A376" s="113" t="s">
        <v>10</v>
      </c>
      <c r="B376" s="113" t="str">
        <f t="shared" si="6"/>
        <v>E0084 - Omaha 120*Sanitation</v>
      </c>
      <c r="C376" s="113" t="s">
        <v>106</v>
      </c>
      <c r="D376" s="114" t="s">
        <v>480</v>
      </c>
      <c r="E376" s="117" t="s">
        <v>663</v>
      </c>
      <c r="F376" s="116">
        <v>8009892783</v>
      </c>
      <c r="G376" s="104" t="str">
        <f>VLOOKUP(C376, 'Sheet1 (2)'!$A$2:$K$341, 2,FALSE )</f>
        <v>Yes</v>
      </c>
      <c r="H376" s="104" t="b">
        <f>ISNUMBER(MATCH(C376, 'Sheet1 (2)'!$A$2:$A$350, 0))</f>
        <v>1</v>
      </c>
      <c r="I376" s="104" t="str">
        <f>VLOOKUP(C376,Print!$A$2:$C$1048576,3,0)</f>
        <v>Yes</v>
      </c>
      <c r="J376" s="104" t="str">
        <f>VLOOKUP($C376,Print!$A$2:$I$1048576,9,0)</f>
        <v>Ready</v>
      </c>
      <c r="K376" s="104" t="str">
        <f>VLOOKUP(C376,'Sheet1 (2)'!$A$2:$K$341, 9, 0)</f>
        <v>C00089</v>
      </c>
    </row>
    <row r="377" spans="1:11" customFormat="1" ht="15.75" hidden="1" x14ac:dyDescent="0.25">
      <c r="A377" s="113" t="s">
        <v>13</v>
      </c>
      <c r="B377" s="113" t="str">
        <f t="shared" si="6"/>
        <v>E0084 - Omaha 120*Water &amp; Sewer</v>
      </c>
      <c r="C377" s="113" t="s">
        <v>106</v>
      </c>
      <c r="D377" s="114" t="s">
        <v>628</v>
      </c>
      <c r="E377" s="117">
        <v>110000525049</v>
      </c>
      <c r="F377" s="116">
        <v>4025546666</v>
      </c>
      <c r="G377" s="104" t="str">
        <f>VLOOKUP(C377, 'Sheet1 (2)'!$A$2:$K$341, 2,FALSE )</f>
        <v>Yes</v>
      </c>
      <c r="H377" s="104" t="b">
        <f>ISNUMBER(MATCH(C377, 'Sheet1 (2)'!$A$2:$A$350, 0))</f>
        <v>1</v>
      </c>
      <c r="I377" s="104" t="str">
        <f>VLOOKUP(C377,Print!$A$2:$C$1048576,3,0)</f>
        <v>Yes</v>
      </c>
      <c r="J377" s="104" t="str">
        <f>VLOOKUP($C377,Print!$A$2:$I$1048576,9,0)</f>
        <v>Ready</v>
      </c>
      <c r="K377" s="104" t="str">
        <f>VLOOKUP(C377,'Sheet1 (2)'!$A$2:$K$341, 9, 0)</f>
        <v>C00089</v>
      </c>
    </row>
    <row r="378" spans="1:11" customFormat="1" ht="15.75" hidden="1" x14ac:dyDescent="0.25">
      <c r="A378" s="113" t="s">
        <v>7</v>
      </c>
      <c r="B378" s="113" t="str">
        <f t="shared" si="6"/>
        <v>E0085 - Victoria*Electric</v>
      </c>
      <c r="C378" s="113" t="s">
        <v>107</v>
      </c>
      <c r="D378" s="114" t="s">
        <v>538</v>
      </c>
      <c r="E378" s="118" t="s">
        <v>664</v>
      </c>
      <c r="F378" s="116">
        <v>8325101030</v>
      </c>
      <c r="G378" s="104" t="str">
        <f>VLOOKUP(C378, 'Sheet1 (2)'!$A$2:$K$341, 2,FALSE )</f>
        <v>Yes</v>
      </c>
      <c r="H378" s="104" t="b">
        <f>ISNUMBER(MATCH(C378, 'Sheet1 (2)'!$A$2:$A$350, 0))</f>
        <v>1</v>
      </c>
      <c r="I378" s="104" t="str">
        <f>VLOOKUP(C378,Print!$A$2:$C$1048576,3,0)</f>
        <v>Yes</v>
      </c>
      <c r="J378" s="104" t="str">
        <f>VLOOKUP($C378,Print!$A$2:$I$1048576,9,0)</f>
        <v>Ready</v>
      </c>
      <c r="K378" s="104" t="str">
        <f>VLOOKUP(C378,'Sheet1 (2)'!$A$2:$K$341, 9, 0)</f>
        <v>C00092</v>
      </c>
    </row>
    <row r="379" spans="1:11" customFormat="1" ht="15.75" hidden="1" x14ac:dyDescent="0.25">
      <c r="A379" s="104" t="s">
        <v>9</v>
      </c>
      <c r="B379" s="113" t="str">
        <f t="shared" si="6"/>
        <v>E0085 - Victoria*Interface</v>
      </c>
      <c r="C379" s="113" t="s">
        <v>107</v>
      </c>
      <c r="D379" s="115" t="s">
        <v>9</v>
      </c>
      <c r="E379" s="117" t="str">
        <f>IFERROR(INDEX(Interface!A:A, MATCH($C379,Interface!H:H, 0)), "(Blank)")</f>
        <v>TWA77021</v>
      </c>
      <c r="F379" s="116" t="s">
        <v>363</v>
      </c>
      <c r="G379" s="104" t="str">
        <f>VLOOKUP(C379, 'Sheet1 (2)'!$A$2:$K$341, 2,FALSE )</f>
        <v>Yes</v>
      </c>
      <c r="H379" s="104" t="b">
        <f>ISNUMBER(MATCH(C379, 'Sheet1 (2)'!$A$2:$A$350, 0))</f>
        <v>1</v>
      </c>
      <c r="I379" s="104" t="str">
        <f>VLOOKUP(C379,Print!$A$2:$C$1048576,3,0)</f>
        <v>Yes</v>
      </c>
      <c r="J379" s="104" t="str">
        <f>VLOOKUP($C379,Print!$A$2:$I$1048576,9,0)</f>
        <v>Ready</v>
      </c>
      <c r="K379" s="104" t="str">
        <f>VLOOKUP(C379,'Sheet1 (2)'!$A$2:$K$341, 9, 0)</f>
        <v>C00092</v>
      </c>
    </row>
    <row r="380" spans="1:11" customFormat="1" ht="15.75" hidden="1" x14ac:dyDescent="0.25">
      <c r="A380" s="113" t="s">
        <v>10</v>
      </c>
      <c r="B380" s="113" t="str">
        <f t="shared" si="6"/>
        <v>E0085 - Victoria*Sanitation</v>
      </c>
      <c r="C380" s="113" t="s">
        <v>107</v>
      </c>
      <c r="D380" s="114" t="s">
        <v>480</v>
      </c>
      <c r="E380" s="117" t="s">
        <v>665</v>
      </c>
      <c r="F380" s="116">
        <v>8008005804</v>
      </c>
      <c r="G380" s="104" t="str">
        <f>VLOOKUP(C380, 'Sheet1 (2)'!$A$2:$K$341, 2,FALSE )</f>
        <v>Yes</v>
      </c>
      <c r="H380" s="104" t="b">
        <f>ISNUMBER(MATCH(C380, 'Sheet1 (2)'!$A$2:$A$350, 0))</f>
        <v>1</v>
      </c>
      <c r="I380" s="104" t="str">
        <f>VLOOKUP(C380,Print!$A$2:$C$1048576,3,0)</f>
        <v>Yes</v>
      </c>
      <c r="J380" s="104" t="str">
        <f>VLOOKUP($C380,Print!$A$2:$I$1048576,9,0)</f>
        <v>Ready</v>
      </c>
      <c r="K380" s="104" t="str">
        <f>VLOOKUP(C380,'Sheet1 (2)'!$A$2:$K$341, 9, 0)</f>
        <v>C00092</v>
      </c>
    </row>
    <row r="381" spans="1:11" customFormat="1" ht="15.75" hidden="1" x14ac:dyDescent="0.25">
      <c r="A381" s="113" t="s">
        <v>13</v>
      </c>
      <c r="B381" s="113" t="str">
        <f t="shared" si="6"/>
        <v>E0085 - Victoria*Water &amp; Sewer</v>
      </c>
      <c r="C381" s="113" t="s">
        <v>107</v>
      </c>
      <c r="D381" s="114" t="s">
        <v>666</v>
      </c>
      <c r="E381" s="118" t="s">
        <v>667</v>
      </c>
      <c r="F381" s="116">
        <v>3614853400</v>
      </c>
      <c r="G381" s="104" t="str">
        <f>VLOOKUP(C381, 'Sheet1 (2)'!$A$2:$K$341, 2,FALSE )</f>
        <v>Yes</v>
      </c>
      <c r="H381" s="104" t="b">
        <f>ISNUMBER(MATCH(C381, 'Sheet1 (2)'!$A$2:$A$350, 0))</f>
        <v>1</v>
      </c>
      <c r="I381" s="104" t="str">
        <f>VLOOKUP(C381,Print!$A$2:$C$1048576,3,0)</f>
        <v>Yes</v>
      </c>
      <c r="J381" s="104" t="str">
        <f>VLOOKUP($C381,Print!$A$2:$I$1048576,9,0)</f>
        <v>Ready</v>
      </c>
      <c r="K381" s="104" t="str">
        <f>VLOOKUP(C381,'Sheet1 (2)'!$A$2:$K$341, 9, 0)</f>
        <v>C00092</v>
      </c>
    </row>
    <row r="382" spans="1:11" customFormat="1" ht="15" hidden="1" customHeight="1" x14ac:dyDescent="0.25">
      <c r="A382" s="113" t="s">
        <v>7</v>
      </c>
      <c r="B382" s="113" t="str">
        <f t="shared" si="6"/>
        <v>E0086 - Palestine*Electric</v>
      </c>
      <c r="C382" s="113" t="s">
        <v>108</v>
      </c>
      <c r="D382" s="114" t="s">
        <v>538</v>
      </c>
      <c r="E382" s="118" t="s">
        <v>664</v>
      </c>
      <c r="F382" s="116">
        <v>8325101030</v>
      </c>
      <c r="G382" s="104" t="str">
        <f>VLOOKUP(C382, 'Sheet1 (2)'!$A$2:$K$341, 2,FALSE )</f>
        <v>Yes</v>
      </c>
      <c r="H382" s="104" t="b">
        <f>ISNUMBER(MATCH(C382, 'Sheet1 (2)'!$A$2:$A$350, 0))</f>
        <v>1</v>
      </c>
      <c r="I382" s="104" t="str">
        <f>VLOOKUP(C382,Print!$A$2:$C$1048576,3,0)</f>
        <v>Yes</v>
      </c>
      <c r="J382" s="104" t="str">
        <f>VLOOKUP($C382,Print!$A$2:$I$1048576,9,0)</f>
        <v>Ready</v>
      </c>
      <c r="K382" s="104" t="str">
        <f>VLOOKUP(C382,'Sheet1 (2)'!$A$2:$K$341, 9, 0)</f>
        <v>C00091</v>
      </c>
    </row>
    <row r="383" spans="1:11" customFormat="1" ht="15.75" hidden="1" x14ac:dyDescent="0.25">
      <c r="A383" s="104" t="s">
        <v>9</v>
      </c>
      <c r="B383" s="113" t="str">
        <f t="shared" si="6"/>
        <v>E0086 - Palestine*Interface</v>
      </c>
      <c r="C383" s="113" t="s">
        <v>108</v>
      </c>
      <c r="D383" s="115" t="s">
        <v>9</v>
      </c>
      <c r="E383" s="117" t="str">
        <f>IFERROR(INDEX(Interface!A:A, MATCH($C383,Interface!H:H, 0)), "(Blank)")</f>
        <v>S-000072340</v>
      </c>
      <c r="F383" s="116" t="s">
        <v>363</v>
      </c>
      <c r="G383" s="104" t="str">
        <f>VLOOKUP(C383, 'Sheet1 (2)'!$A$2:$K$341, 2,FALSE )</f>
        <v>Yes</v>
      </c>
      <c r="H383" s="104" t="b">
        <f>ISNUMBER(MATCH(C383, 'Sheet1 (2)'!$A$2:$A$350, 0))</f>
        <v>1</v>
      </c>
      <c r="I383" s="104" t="str">
        <f>VLOOKUP(C383,Print!$A$2:$C$1048576,3,0)</f>
        <v>Yes</v>
      </c>
      <c r="J383" s="104" t="str">
        <f>VLOOKUP($C383,Print!$A$2:$I$1048576,9,0)</f>
        <v>Ready</v>
      </c>
      <c r="K383" s="104" t="str">
        <f>VLOOKUP(C383,'Sheet1 (2)'!$A$2:$K$341, 9, 0)</f>
        <v>C00091</v>
      </c>
    </row>
    <row r="384" spans="1:11" customFormat="1" ht="15.75" hidden="1" x14ac:dyDescent="0.25">
      <c r="A384" s="113" t="s">
        <v>10</v>
      </c>
      <c r="B384" s="113" t="str">
        <f t="shared" si="6"/>
        <v>E0086 - Palestine*Sanitation</v>
      </c>
      <c r="C384" s="113" t="s">
        <v>108</v>
      </c>
      <c r="D384" s="114" t="s">
        <v>668</v>
      </c>
      <c r="E384" s="117" t="s">
        <v>669</v>
      </c>
      <c r="F384" s="116">
        <v>9037318400</v>
      </c>
      <c r="G384" s="104" t="str">
        <f>VLOOKUP(C384, 'Sheet1 (2)'!$A$2:$K$341, 2,FALSE )</f>
        <v>Yes</v>
      </c>
      <c r="H384" s="104" t="b">
        <f>ISNUMBER(MATCH(C384, 'Sheet1 (2)'!$A$2:$A$350, 0))</f>
        <v>1</v>
      </c>
      <c r="I384" s="104" t="str">
        <f>VLOOKUP(C384,Print!$A$2:$C$1048576,3,0)</f>
        <v>Yes</v>
      </c>
      <c r="J384" s="104" t="str">
        <f>VLOOKUP($C384,Print!$A$2:$I$1048576,9,0)</f>
        <v>Ready</v>
      </c>
      <c r="K384" s="104" t="str">
        <f>VLOOKUP(C384,'Sheet1 (2)'!$A$2:$K$341, 9, 0)</f>
        <v>C00091</v>
      </c>
    </row>
    <row r="385" spans="1:11" customFormat="1" ht="15.75" hidden="1" x14ac:dyDescent="0.25">
      <c r="A385" s="113" t="s">
        <v>13</v>
      </c>
      <c r="B385" s="113" t="str">
        <f t="shared" si="6"/>
        <v>E0086 - Palestine*Water &amp; Sewer</v>
      </c>
      <c r="C385" s="113" t="s">
        <v>108</v>
      </c>
      <c r="D385" s="114" t="s">
        <v>668</v>
      </c>
      <c r="E385" s="117" t="s">
        <v>669</v>
      </c>
      <c r="F385" s="116">
        <v>9037318400</v>
      </c>
      <c r="G385" s="104" t="str">
        <f>VLOOKUP(C385, 'Sheet1 (2)'!$A$2:$K$341, 2,FALSE )</f>
        <v>Yes</v>
      </c>
      <c r="H385" s="104" t="b">
        <f>ISNUMBER(MATCH(C385, 'Sheet1 (2)'!$A$2:$A$350, 0))</f>
        <v>1</v>
      </c>
      <c r="I385" s="104" t="str">
        <f>VLOOKUP(C385,Print!$A$2:$C$1048576,3,0)</f>
        <v>Yes</v>
      </c>
      <c r="J385" s="104" t="str">
        <f>VLOOKUP($C385,Print!$A$2:$I$1048576,9,0)</f>
        <v>Ready</v>
      </c>
      <c r="K385" s="104" t="str">
        <f>VLOOKUP(C385,'Sheet1 (2)'!$A$2:$K$341, 9, 0)</f>
        <v>C00091</v>
      </c>
    </row>
    <row r="386" spans="1:11" customFormat="1" ht="15.75" hidden="1" x14ac:dyDescent="0.25">
      <c r="A386" s="113" t="s">
        <v>7</v>
      </c>
      <c r="B386" s="113" t="str">
        <f t="shared" si="6"/>
        <v>E0087 - Grand Forks*Electric</v>
      </c>
      <c r="C386" s="113" t="s">
        <v>109</v>
      </c>
      <c r="D386" s="114" t="s">
        <v>670</v>
      </c>
      <c r="E386" s="115" t="s">
        <v>671</v>
      </c>
      <c r="F386" s="116">
        <v>8004814700</v>
      </c>
      <c r="G386" s="104" t="str">
        <f>VLOOKUP(C386, 'Sheet1 (2)'!$A$2:$K$341, 2,FALSE )</f>
        <v>Yes</v>
      </c>
      <c r="H386" s="104" t="b">
        <f>ISNUMBER(MATCH(C386, 'Sheet1 (2)'!$A$2:$A$350, 0))</f>
        <v>1</v>
      </c>
      <c r="I386" s="104" t="str">
        <f>VLOOKUP(C386,Print!$A$2:$C$1048576,3,0)</f>
        <v>Yes</v>
      </c>
      <c r="J386" s="104" t="str">
        <f>VLOOKUP($C386,Print!$A$2:$I$1048576,9,0)</f>
        <v>Ready</v>
      </c>
      <c r="K386" s="104" t="str">
        <f>VLOOKUP(C386,'Sheet1 (2)'!$A$2:$K$341, 9, 0)</f>
        <v>C00100</v>
      </c>
    </row>
    <row r="387" spans="1:11" customFormat="1" ht="15.75" hidden="1" x14ac:dyDescent="0.25">
      <c r="A387" s="104" t="s">
        <v>9</v>
      </c>
      <c r="B387" s="113" t="str">
        <f t="shared" ref="B387:B451" si="7">_xlfn.CONCAT(C387,"*",A387)</f>
        <v>E0087 - Grand Forks*Interface</v>
      </c>
      <c r="C387" s="113" t="s">
        <v>109</v>
      </c>
      <c r="D387" s="115" t="s">
        <v>9</v>
      </c>
      <c r="E387" s="117" t="str">
        <f>IFERROR(INDEX(Interface!A:A, MATCH($C387,Interface!H:H, 0)), "(Blank)")</f>
        <v>S-000072245</v>
      </c>
      <c r="F387" s="116" t="s">
        <v>363</v>
      </c>
      <c r="G387" s="104" t="str">
        <f>VLOOKUP(C387, 'Sheet1 (2)'!$A$2:$K$341, 2,FALSE )</f>
        <v>Yes</v>
      </c>
      <c r="H387" s="104" t="b">
        <f>ISNUMBER(MATCH(C387, 'Sheet1 (2)'!$A$2:$A$350, 0))</f>
        <v>1</v>
      </c>
      <c r="I387" s="104" t="str">
        <f>VLOOKUP(C387,Print!$A$2:$C$1048576,3,0)</f>
        <v>Yes</v>
      </c>
      <c r="J387" s="104" t="str">
        <f>VLOOKUP($C387,Print!$A$2:$I$1048576,9,0)</f>
        <v>Ready</v>
      </c>
      <c r="K387" s="104" t="str">
        <f>VLOOKUP(C387,'Sheet1 (2)'!$A$2:$K$341, 9, 0)</f>
        <v>C00100</v>
      </c>
    </row>
    <row r="388" spans="1:11" customFormat="1" ht="15.75" hidden="1" x14ac:dyDescent="0.25">
      <c r="A388" s="113" t="s">
        <v>10</v>
      </c>
      <c r="B388" s="113" t="str">
        <f t="shared" ref="B388" si="8">_xlfn.CONCAT(C388,"*",A388)</f>
        <v>E0087 - Grand Forks*Sanitation</v>
      </c>
      <c r="C388" s="113" t="s">
        <v>109</v>
      </c>
      <c r="D388" s="114" t="s">
        <v>672</v>
      </c>
      <c r="E388" s="115" t="s">
        <v>673</v>
      </c>
      <c r="F388" s="116">
        <v>7017462670</v>
      </c>
      <c r="G388" s="104" t="str">
        <f>VLOOKUP(C388, 'Sheet1 (2)'!$A$2:$K$341, 2,FALSE )</f>
        <v>Yes</v>
      </c>
      <c r="H388" s="104" t="b">
        <f>ISNUMBER(MATCH(C388, 'Sheet1 (2)'!$A$2:$A$350, 0))</f>
        <v>1</v>
      </c>
      <c r="I388" s="104" t="str">
        <f>VLOOKUP(C388,Print!$A$2:$C$1048576,3,0)</f>
        <v>Yes</v>
      </c>
      <c r="J388" s="104" t="str">
        <f>VLOOKUP($C388,Print!$A$2:$I$1048576,9,0)</f>
        <v>Ready</v>
      </c>
      <c r="K388" s="104" t="str">
        <f>VLOOKUP(C388,'Sheet1 (2)'!$A$2:$K$341, 9, 0)</f>
        <v>C00100</v>
      </c>
    </row>
    <row r="389" spans="1:11" customFormat="1" ht="15.75" hidden="1" x14ac:dyDescent="0.25">
      <c r="A389" s="113" t="s">
        <v>13</v>
      </c>
      <c r="B389" s="113" t="str">
        <f t="shared" si="7"/>
        <v>E0087 - Grand Forks*Water &amp; Sewer</v>
      </c>
      <c r="C389" s="113" t="s">
        <v>109</v>
      </c>
      <c r="D389" s="114" t="s">
        <v>672</v>
      </c>
      <c r="E389" s="115" t="s">
        <v>673</v>
      </c>
      <c r="F389" s="116">
        <v>7017462670</v>
      </c>
      <c r="G389" s="104" t="str">
        <f>VLOOKUP(C389, 'Sheet1 (2)'!$A$2:$K$341, 2,FALSE )</f>
        <v>Yes</v>
      </c>
      <c r="H389" s="104" t="b">
        <f>ISNUMBER(MATCH(C389, 'Sheet1 (2)'!$A$2:$A$350, 0))</f>
        <v>1</v>
      </c>
      <c r="I389" s="104" t="str">
        <f>VLOOKUP(C389,Print!$A$2:$C$1048576,3,0)</f>
        <v>Yes</v>
      </c>
      <c r="J389" s="104" t="str">
        <f>VLOOKUP($C389,Print!$A$2:$I$1048576,9,0)</f>
        <v>Ready</v>
      </c>
      <c r="K389" s="104" t="str">
        <f>VLOOKUP(C389,'Sheet1 (2)'!$A$2:$K$341, 9, 0)</f>
        <v>C00100</v>
      </c>
    </row>
    <row r="390" spans="1:11" customFormat="1" ht="15.75" hidden="1" x14ac:dyDescent="0.25">
      <c r="A390" s="113" t="s">
        <v>14</v>
      </c>
      <c r="B390" s="113" t="str">
        <f t="shared" si="7"/>
        <v>E0087 - Grand Forks*Water &amp; Sewer 2</v>
      </c>
      <c r="C390" s="113" t="s">
        <v>109</v>
      </c>
      <c r="D390" s="114" t="s">
        <v>672</v>
      </c>
      <c r="E390" s="115" t="s">
        <v>674</v>
      </c>
      <c r="F390" s="116">
        <v>7017462670</v>
      </c>
      <c r="G390" s="104" t="str">
        <f>VLOOKUP(C390, 'Sheet1 (2)'!$A$2:$K$341, 2,FALSE )</f>
        <v>Yes</v>
      </c>
      <c r="H390" s="104" t="b">
        <f>ISNUMBER(MATCH(C390, 'Sheet1 (2)'!$A$2:$A$350, 0))</f>
        <v>1</v>
      </c>
      <c r="I390" s="104" t="str">
        <f>VLOOKUP(C390,Print!$A$2:$C$1048576,3,0)</f>
        <v>Yes</v>
      </c>
      <c r="J390" s="104" t="str">
        <f>VLOOKUP($C390,Print!$A$2:$I$1048576,9,0)</f>
        <v>Ready</v>
      </c>
      <c r="K390" s="104" t="str">
        <f>VLOOKUP(C390,'Sheet1 (2)'!$A$2:$K$341, 9, 0)</f>
        <v>C00100</v>
      </c>
    </row>
    <row r="391" spans="1:11" customFormat="1" ht="15.75" hidden="1" x14ac:dyDescent="0.25">
      <c r="A391" s="113" t="s">
        <v>7</v>
      </c>
      <c r="B391" s="113" t="str">
        <f t="shared" si="7"/>
        <v>E0088 - Fargo*Electric</v>
      </c>
      <c r="C391" s="113" t="s">
        <v>110</v>
      </c>
      <c r="D391" s="114" t="s">
        <v>670</v>
      </c>
      <c r="E391" s="115" t="s">
        <v>675</v>
      </c>
      <c r="F391" s="116">
        <v>8004814700</v>
      </c>
      <c r="G391" s="104" t="str">
        <f>VLOOKUP(C391, 'Sheet1 (2)'!$A$2:$K$341, 2,FALSE )</f>
        <v>Yes</v>
      </c>
      <c r="H391" s="104" t="b">
        <f>ISNUMBER(MATCH(C391, 'Sheet1 (2)'!$A$2:$A$350, 0))</f>
        <v>1</v>
      </c>
      <c r="I391" s="104" t="str">
        <f>VLOOKUP(C391,Print!$A$2:$C$1048576,3,0)</f>
        <v>Yes</v>
      </c>
      <c r="J391" s="104" t="str">
        <f>VLOOKUP($C391,Print!$A$2:$I$1048576,9,0)</f>
        <v>Ready</v>
      </c>
      <c r="K391" s="104" t="str">
        <f>VLOOKUP(C391,'Sheet1 (2)'!$A$2:$K$341, 9, 0)</f>
        <v>C00093</v>
      </c>
    </row>
    <row r="392" spans="1:11" customFormat="1" ht="15.75" hidden="1" x14ac:dyDescent="0.25">
      <c r="A392" s="104" t="s">
        <v>9</v>
      </c>
      <c r="B392" s="113" t="str">
        <f t="shared" si="7"/>
        <v>E0088 - Fargo*Interface</v>
      </c>
      <c r="C392" s="113" t="s">
        <v>110</v>
      </c>
      <c r="D392" s="115" t="s">
        <v>9</v>
      </c>
      <c r="E392" s="117" t="str">
        <f>IFERROR(INDEX(Interface!A:A, MATCH($C392,Interface!H:H, 0)), "(Blank)")</f>
        <v>S-000072246</v>
      </c>
      <c r="F392" s="116" t="s">
        <v>363</v>
      </c>
      <c r="G392" s="104" t="str">
        <f>VLOOKUP(C392, 'Sheet1 (2)'!$A$2:$K$341, 2,FALSE )</f>
        <v>Yes</v>
      </c>
      <c r="H392" s="104" t="b">
        <f>ISNUMBER(MATCH(C392, 'Sheet1 (2)'!$A$2:$A$350, 0))</f>
        <v>1</v>
      </c>
      <c r="I392" s="104" t="str">
        <f>VLOOKUP(C392,Print!$A$2:$C$1048576,3,0)</f>
        <v>Yes</v>
      </c>
      <c r="J392" s="104" t="str">
        <f>VLOOKUP($C392,Print!$A$2:$I$1048576,9,0)</f>
        <v>Ready</v>
      </c>
      <c r="K392" s="104" t="str">
        <f>VLOOKUP(C392,'Sheet1 (2)'!$A$2:$K$341, 9, 0)</f>
        <v>C00093</v>
      </c>
    </row>
    <row r="393" spans="1:11" customFormat="1" ht="15.75" hidden="1" x14ac:dyDescent="0.25">
      <c r="A393" s="113" t="s">
        <v>10</v>
      </c>
      <c r="B393" s="113" t="str">
        <f t="shared" si="7"/>
        <v>E0088 - Fargo*Sanitation</v>
      </c>
      <c r="C393" s="113" t="s">
        <v>110</v>
      </c>
      <c r="D393" s="114" t="s">
        <v>480</v>
      </c>
      <c r="E393" s="115" t="s">
        <v>676</v>
      </c>
      <c r="F393" s="116">
        <v>8889600008</v>
      </c>
      <c r="G393" s="104" t="str">
        <f>VLOOKUP(C393, 'Sheet1 (2)'!$A$2:$K$341, 2,FALSE )</f>
        <v>Yes</v>
      </c>
      <c r="H393" s="104" t="b">
        <f>ISNUMBER(MATCH(C393, 'Sheet1 (2)'!$A$2:$A$350, 0))</f>
        <v>1</v>
      </c>
      <c r="I393" s="104" t="str">
        <f>VLOOKUP(C393,Print!$A$2:$C$1048576,3,0)</f>
        <v>Yes</v>
      </c>
      <c r="J393" s="104" t="str">
        <f>VLOOKUP($C393,Print!$A$2:$I$1048576,9,0)</f>
        <v>Ready</v>
      </c>
      <c r="K393" s="104" t="str">
        <f>VLOOKUP(C393,'Sheet1 (2)'!$A$2:$K$341, 9, 0)</f>
        <v>C00093</v>
      </c>
    </row>
    <row r="394" spans="1:11" customFormat="1" ht="15.75" hidden="1" x14ac:dyDescent="0.25">
      <c r="A394" s="113" t="s">
        <v>13</v>
      </c>
      <c r="B394" s="113" t="str">
        <f t="shared" si="7"/>
        <v>E0088 - Fargo*Water &amp; Sewer</v>
      </c>
      <c r="C394" s="113" t="s">
        <v>110</v>
      </c>
      <c r="D394" s="114" t="s">
        <v>677</v>
      </c>
      <c r="E394" s="115">
        <v>992001562</v>
      </c>
      <c r="F394" s="116">
        <v>7012411324</v>
      </c>
      <c r="G394" s="104" t="str">
        <f>VLOOKUP(C394, 'Sheet1 (2)'!$A$2:$K$341, 2,FALSE )</f>
        <v>Yes</v>
      </c>
      <c r="H394" s="104" t="b">
        <f>ISNUMBER(MATCH(C394, 'Sheet1 (2)'!$A$2:$A$350, 0))</f>
        <v>1</v>
      </c>
      <c r="I394" s="104" t="str">
        <f>VLOOKUP(C394,Print!$A$2:$C$1048576,3,0)</f>
        <v>Yes</v>
      </c>
      <c r="J394" s="104" t="str">
        <f>VLOOKUP($C394,Print!$A$2:$I$1048576,9,0)</f>
        <v>Ready</v>
      </c>
      <c r="K394" s="104" t="str">
        <f>VLOOKUP(C394,'Sheet1 (2)'!$A$2:$K$341, 9, 0)</f>
        <v>C00093</v>
      </c>
    </row>
    <row r="395" spans="1:11" customFormat="1" ht="15.75" hidden="1" x14ac:dyDescent="0.25">
      <c r="A395" s="113" t="s">
        <v>7</v>
      </c>
      <c r="B395" s="113" t="str">
        <f t="shared" si="7"/>
        <v>E0089 - Omaha 88*Electric</v>
      </c>
      <c r="C395" s="113" t="s">
        <v>111</v>
      </c>
      <c r="D395" s="114" t="s">
        <v>625</v>
      </c>
      <c r="E395" s="118" t="s">
        <v>662</v>
      </c>
      <c r="F395" s="116">
        <v>4025364131</v>
      </c>
      <c r="G395" s="104" t="str">
        <f>VLOOKUP(C395, 'Sheet1 (2)'!$A$2:$K$341, 2,FALSE )</f>
        <v>Yes</v>
      </c>
      <c r="H395" s="104" t="b">
        <f>ISNUMBER(MATCH(C395, 'Sheet1 (2)'!$A$2:$A$350, 0))</f>
        <v>1</v>
      </c>
      <c r="I395" s="104" t="str">
        <f>VLOOKUP(C395,Print!$A$2:$C$1048576,3,0)</f>
        <v>Yes</v>
      </c>
      <c r="J395" s="104" t="str">
        <f>VLOOKUP($C395,Print!$A$2:$I$1048576,9,0)</f>
        <v>Ready</v>
      </c>
      <c r="K395" s="104" t="str">
        <f>VLOOKUP(C395,'Sheet1 (2)'!$A$2:$K$341, 9, 0)</f>
        <v>C00097</v>
      </c>
    </row>
    <row r="396" spans="1:11" customFormat="1" ht="15.75" hidden="1" x14ac:dyDescent="0.25">
      <c r="A396" s="104" t="s">
        <v>9</v>
      </c>
      <c r="B396" s="113" t="str">
        <f t="shared" si="7"/>
        <v>E0089 - Omaha 88*Interface</v>
      </c>
      <c r="C396" s="113" t="s">
        <v>111</v>
      </c>
      <c r="D396" s="115" t="s">
        <v>9</v>
      </c>
      <c r="E396" s="117" t="str">
        <f>IFERROR(INDEX(Interface!A:A, MATCH($C396,Interface!H:H, 0)), "(Blank)")</f>
        <v>TWA77019</v>
      </c>
      <c r="F396" s="116" t="s">
        <v>363</v>
      </c>
      <c r="G396" s="104" t="str">
        <f>VLOOKUP(C396, 'Sheet1 (2)'!$A$2:$K$341, 2,FALSE )</f>
        <v>Yes</v>
      </c>
      <c r="H396" s="104" t="b">
        <f>ISNUMBER(MATCH(C396, 'Sheet1 (2)'!$A$2:$A$350, 0))</f>
        <v>1</v>
      </c>
      <c r="I396" s="104" t="str">
        <f>VLOOKUP(C396,Print!$A$2:$C$1048576,3,0)</f>
        <v>Yes</v>
      </c>
      <c r="J396" s="104" t="str">
        <f>VLOOKUP($C396,Print!$A$2:$I$1048576,9,0)</f>
        <v>Ready</v>
      </c>
      <c r="K396" s="104" t="str">
        <f>VLOOKUP(C396,'Sheet1 (2)'!$A$2:$K$341, 9, 0)</f>
        <v>C00097</v>
      </c>
    </row>
    <row r="397" spans="1:11" customFormat="1" ht="15.75" hidden="1" x14ac:dyDescent="0.25">
      <c r="A397" s="113" t="s">
        <v>10</v>
      </c>
      <c r="B397" s="113" t="str">
        <f t="shared" si="7"/>
        <v>E0089 - Omaha 88*Sanitation</v>
      </c>
      <c r="C397" s="113" t="s">
        <v>111</v>
      </c>
      <c r="D397" s="114" t="s">
        <v>480</v>
      </c>
      <c r="E397" s="117" t="s">
        <v>678</v>
      </c>
      <c r="F397" s="116">
        <v>8009892783</v>
      </c>
      <c r="G397" s="104" t="str">
        <f>VLOOKUP(C397, 'Sheet1 (2)'!$A$2:$K$341, 2,FALSE )</f>
        <v>Yes</v>
      </c>
      <c r="H397" s="104" t="b">
        <f>ISNUMBER(MATCH(C397, 'Sheet1 (2)'!$A$2:$A$350, 0))</f>
        <v>1</v>
      </c>
      <c r="I397" s="104" t="str">
        <f>VLOOKUP(C397,Print!$A$2:$C$1048576,3,0)</f>
        <v>Yes</v>
      </c>
      <c r="J397" s="104" t="str">
        <f>VLOOKUP($C397,Print!$A$2:$I$1048576,9,0)</f>
        <v>Ready</v>
      </c>
      <c r="K397" s="104" t="str">
        <f>VLOOKUP(C397,'Sheet1 (2)'!$A$2:$K$341, 9, 0)</f>
        <v>C00097</v>
      </c>
    </row>
    <row r="398" spans="1:11" customFormat="1" ht="15.75" hidden="1" x14ac:dyDescent="0.25">
      <c r="A398" s="113" t="s">
        <v>13</v>
      </c>
      <c r="B398" s="113" t="str">
        <f t="shared" si="7"/>
        <v>E0089 - Omaha 88*Water &amp; Sewer</v>
      </c>
      <c r="C398" s="113" t="s">
        <v>111</v>
      </c>
      <c r="D398" s="114" t="s">
        <v>628</v>
      </c>
      <c r="E398" s="117">
        <v>110000516312</v>
      </c>
      <c r="F398" s="116">
        <v>4025546666</v>
      </c>
      <c r="G398" s="104" t="str">
        <f>VLOOKUP(C398, 'Sheet1 (2)'!$A$2:$K$341, 2,FALSE )</f>
        <v>Yes</v>
      </c>
      <c r="H398" s="104" t="b">
        <f>ISNUMBER(MATCH(C398, 'Sheet1 (2)'!$A$2:$A$350, 0))</f>
        <v>1</v>
      </c>
      <c r="I398" s="104" t="str">
        <f>VLOOKUP(C398,Print!$A$2:$C$1048576,3,0)</f>
        <v>Yes</v>
      </c>
      <c r="J398" s="104" t="str">
        <f>VLOOKUP($C398,Print!$A$2:$I$1048576,9,0)</f>
        <v>Ready</v>
      </c>
      <c r="K398" s="104" t="str">
        <f>VLOOKUP(C398,'Sheet1 (2)'!$A$2:$K$341, 9, 0)</f>
        <v>C00097</v>
      </c>
    </row>
    <row r="399" spans="1:11" customFormat="1" ht="15.75" hidden="1" x14ac:dyDescent="0.25">
      <c r="A399" s="113" t="s">
        <v>7</v>
      </c>
      <c r="B399" s="113" t="str">
        <f t="shared" si="7"/>
        <v>E0090 - Minot*Electric</v>
      </c>
      <c r="C399" s="113" t="s">
        <v>112</v>
      </c>
      <c r="D399" s="114" t="s">
        <v>670</v>
      </c>
      <c r="E399" s="117" t="s">
        <v>679</v>
      </c>
      <c r="F399" s="116">
        <v>8004814700</v>
      </c>
      <c r="G399" s="104" t="str">
        <f>VLOOKUP(C399, 'Sheet1 (2)'!$A$2:$K$341, 2,FALSE )</f>
        <v>Yes</v>
      </c>
      <c r="H399" s="104" t="b">
        <f>ISNUMBER(MATCH(C399, 'Sheet1 (2)'!$A$2:$A$350, 0))</f>
        <v>1</v>
      </c>
      <c r="I399" s="104" t="str">
        <f>VLOOKUP(C399,Print!$A$2:$C$1048576,3,0)</f>
        <v>Yes</v>
      </c>
      <c r="J399" s="104" t="str">
        <f>VLOOKUP($C399,Print!$A$2:$I$1048576,9,0)</f>
        <v>Ready</v>
      </c>
      <c r="K399" s="104" t="str">
        <f>VLOOKUP(C399,'Sheet1 (2)'!$A$2:$K$341, 9, 0)</f>
        <v>C00094</v>
      </c>
    </row>
    <row r="400" spans="1:11" customFormat="1" ht="15.75" hidden="1" x14ac:dyDescent="0.25">
      <c r="A400" s="104" t="s">
        <v>9</v>
      </c>
      <c r="B400" s="113" t="str">
        <f t="shared" si="7"/>
        <v>E0090 - Minot*Interface</v>
      </c>
      <c r="C400" s="113" t="s">
        <v>112</v>
      </c>
      <c r="D400" s="115" t="s">
        <v>9</v>
      </c>
      <c r="E400" s="117" t="str">
        <f>IFERROR(INDEX(Interface!A:A, MATCH($C400,Interface!H:H, 0)), "(Blank)")</f>
        <v>TWA77029</v>
      </c>
      <c r="F400" s="116" t="s">
        <v>363</v>
      </c>
      <c r="G400" s="104" t="str">
        <f>VLOOKUP(C400, 'Sheet1 (2)'!$A$2:$K$341, 2,FALSE )</f>
        <v>Yes</v>
      </c>
      <c r="H400" s="104" t="b">
        <f>ISNUMBER(MATCH(C400, 'Sheet1 (2)'!$A$2:$A$350, 0))</f>
        <v>1</v>
      </c>
      <c r="I400" s="104" t="str">
        <f>VLOOKUP(C400,Print!$A$2:$C$1048576,3,0)</f>
        <v>Yes</v>
      </c>
      <c r="J400" s="104" t="str">
        <f>VLOOKUP($C400,Print!$A$2:$I$1048576,9,0)</f>
        <v>Ready</v>
      </c>
      <c r="K400" s="104" t="str">
        <f>VLOOKUP(C400,'Sheet1 (2)'!$A$2:$K$341, 9, 0)</f>
        <v>C00094</v>
      </c>
    </row>
    <row r="401" spans="1:11" customFormat="1" ht="15.75" hidden="1" x14ac:dyDescent="0.25">
      <c r="A401" s="113" t="s">
        <v>10</v>
      </c>
      <c r="B401" s="113" t="str">
        <f t="shared" si="7"/>
        <v>E0090 - Minot*Sanitation</v>
      </c>
      <c r="C401" s="113" t="s">
        <v>112</v>
      </c>
      <c r="D401" s="114" t="s">
        <v>480</v>
      </c>
      <c r="E401" s="117" t="s">
        <v>680</v>
      </c>
      <c r="F401" s="116">
        <v>8889600008</v>
      </c>
      <c r="G401" s="104" t="str">
        <f>VLOOKUP(C401, 'Sheet1 (2)'!$A$2:$K$341, 2,FALSE )</f>
        <v>Yes</v>
      </c>
      <c r="H401" s="104" t="b">
        <f>ISNUMBER(MATCH(C401, 'Sheet1 (2)'!$A$2:$A$350, 0))</f>
        <v>1</v>
      </c>
      <c r="I401" s="104" t="str">
        <f>VLOOKUP(C401,Print!$A$2:$C$1048576,3,0)</f>
        <v>Yes</v>
      </c>
      <c r="J401" s="104" t="str">
        <f>VLOOKUP($C401,Print!$A$2:$I$1048576,9,0)</f>
        <v>Ready</v>
      </c>
      <c r="K401" s="104" t="str">
        <f>VLOOKUP(C401,'Sheet1 (2)'!$A$2:$K$341, 9, 0)</f>
        <v>C00094</v>
      </c>
    </row>
    <row r="402" spans="1:11" customFormat="1" ht="15.75" hidden="1" x14ac:dyDescent="0.25">
      <c r="A402" s="113" t="s">
        <v>13</v>
      </c>
      <c r="B402" s="113" t="str">
        <f t="shared" si="7"/>
        <v>E0090 - Minot*Water &amp; Sewer</v>
      </c>
      <c r="C402" s="113" t="s">
        <v>112</v>
      </c>
      <c r="D402" s="114" t="s">
        <v>681</v>
      </c>
      <c r="E402" s="117">
        <v>21962</v>
      </c>
      <c r="F402" s="116">
        <v>7018574777</v>
      </c>
      <c r="G402" s="104" t="str">
        <f>VLOOKUP(C402, 'Sheet1 (2)'!$A$2:$K$341, 2,FALSE )</f>
        <v>Yes</v>
      </c>
      <c r="H402" s="104" t="b">
        <f>ISNUMBER(MATCH(C402, 'Sheet1 (2)'!$A$2:$A$350, 0))</f>
        <v>1</v>
      </c>
      <c r="I402" s="104" t="str">
        <f>VLOOKUP(C402,Print!$A$2:$C$1048576,3,0)</f>
        <v>Yes</v>
      </c>
      <c r="J402" s="104" t="str">
        <f>VLOOKUP($C402,Print!$A$2:$I$1048576,9,0)</f>
        <v>Ready</v>
      </c>
      <c r="K402" s="104" t="str">
        <f>VLOOKUP(C402,'Sheet1 (2)'!$A$2:$K$341, 9, 0)</f>
        <v>C00094</v>
      </c>
    </row>
    <row r="403" spans="1:11" customFormat="1" ht="15.75" hidden="1" x14ac:dyDescent="0.25">
      <c r="A403" s="113" t="s">
        <v>7</v>
      </c>
      <c r="B403" s="113" t="str">
        <f t="shared" si="7"/>
        <v>E0091 - Maplewood*Electric</v>
      </c>
      <c r="C403" s="113" t="s">
        <v>113</v>
      </c>
      <c r="D403" s="114" t="s">
        <v>670</v>
      </c>
      <c r="E403" s="117" t="s">
        <v>682</v>
      </c>
      <c r="F403" s="116">
        <v>8004814700</v>
      </c>
      <c r="G403" s="104" t="str">
        <f>VLOOKUP(C403, 'Sheet1 (2)'!$A$2:$K$341, 2,FALSE )</f>
        <v>Yes</v>
      </c>
      <c r="H403" s="104" t="b">
        <f>ISNUMBER(MATCH(C403, 'Sheet1 (2)'!$A$2:$A$350, 0))</f>
        <v>1</v>
      </c>
      <c r="I403" s="104" t="str">
        <f>VLOOKUP(C403,Print!$A$2:$C$1048576,3,0)</f>
        <v>Yes</v>
      </c>
      <c r="J403" s="104" t="str">
        <f>VLOOKUP($C403,Print!$A$2:$I$1048576,9,0)</f>
        <v>Ready</v>
      </c>
      <c r="K403" s="104" t="str">
        <f>VLOOKUP(C403,'Sheet1 (2)'!$A$2:$K$341, 9, 0)</f>
        <v>C00102</v>
      </c>
    </row>
    <row r="404" spans="1:11" customFormat="1" ht="15.75" hidden="1" x14ac:dyDescent="0.25">
      <c r="A404" s="113" t="s">
        <v>8</v>
      </c>
      <c r="B404" s="113" t="str">
        <f t="shared" si="7"/>
        <v>E0091 - Maplewood*Electric 2</v>
      </c>
      <c r="C404" s="113" t="s">
        <v>113</v>
      </c>
      <c r="D404" s="114" t="s">
        <v>670</v>
      </c>
      <c r="E404" s="117" t="s">
        <v>683</v>
      </c>
      <c r="F404" s="116">
        <v>8004814700</v>
      </c>
      <c r="G404" s="104" t="str">
        <f>VLOOKUP(C404, 'Sheet1 (2)'!$A$2:$K$341, 2,FALSE )</f>
        <v>Yes</v>
      </c>
      <c r="H404" s="104" t="b">
        <f>ISNUMBER(MATCH(C404, 'Sheet1 (2)'!$A$2:$A$350, 0))</f>
        <v>1</v>
      </c>
      <c r="I404" s="104" t="str">
        <f>VLOOKUP(C404,Print!$A$2:$C$1048576,3,0)</f>
        <v>Yes</v>
      </c>
      <c r="J404" s="104" t="str">
        <f>VLOOKUP($C404,Print!$A$2:$I$1048576,9,0)</f>
        <v>Ready</v>
      </c>
      <c r="K404" s="104" t="str">
        <f>VLOOKUP(C404,'Sheet1 (2)'!$A$2:$K$341, 9, 0)</f>
        <v>C00102</v>
      </c>
    </row>
    <row r="405" spans="1:11" customFormat="1" ht="15.75" hidden="1" x14ac:dyDescent="0.25">
      <c r="A405" s="104" t="s">
        <v>9</v>
      </c>
      <c r="B405" s="113" t="str">
        <f t="shared" si="7"/>
        <v>E0091 - Maplewood*Interface</v>
      </c>
      <c r="C405" s="113" t="s">
        <v>113</v>
      </c>
      <c r="D405" s="115" t="s">
        <v>9</v>
      </c>
      <c r="E405" s="117" t="str">
        <f>IFERROR(INDEX(Interface!A:A, MATCH($C405,Interface!H:H, 0)), "(Blank)")</f>
        <v>S-000072248</v>
      </c>
      <c r="F405" s="116" t="s">
        <v>363</v>
      </c>
      <c r="G405" s="104" t="str">
        <f>VLOOKUP(C405, 'Sheet1 (2)'!$A$2:$K$341, 2,FALSE )</f>
        <v>Yes</v>
      </c>
      <c r="H405" s="104" t="b">
        <f>ISNUMBER(MATCH(C405, 'Sheet1 (2)'!$A$2:$A$350, 0))</f>
        <v>1</v>
      </c>
      <c r="I405" s="104" t="str">
        <f>VLOOKUP(C405,Print!$A$2:$C$1048576,3,0)</f>
        <v>Yes</v>
      </c>
      <c r="J405" s="104" t="str">
        <f>VLOOKUP($C405,Print!$A$2:$I$1048576,9,0)</f>
        <v>Ready</v>
      </c>
      <c r="K405" s="104" t="str">
        <f>VLOOKUP(C405,'Sheet1 (2)'!$A$2:$K$341, 9, 0)</f>
        <v>C00102</v>
      </c>
    </row>
    <row r="406" spans="1:11" customFormat="1" ht="15.75" hidden="1" x14ac:dyDescent="0.25">
      <c r="A406" s="113" t="s">
        <v>10</v>
      </c>
      <c r="B406" s="113" t="str">
        <f t="shared" si="7"/>
        <v>E0091 - Maplewood*Sanitation</v>
      </c>
      <c r="C406" s="113" t="s">
        <v>113</v>
      </c>
      <c r="D406" s="114" t="s">
        <v>404</v>
      </c>
      <c r="E406" s="117" t="s">
        <v>684</v>
      </c>
      <c r="F406" s="116">
        <v>9529415174</v>
      </c>
      <c r="G406" s="104" t="str">
        <f>VLOOKUP(C406, 'Sheet1 (2)'!$A$2:$K$341, 2,FALSE )</f>
        <v>Yes</v>
      </c>
      <c r="H406" s="104" t="b">
        <f>ISNUMBER(MATCH(C406, 'Sheet1 (2)'!$A$2:$A$350, 0))</f>
        <v>1</v>
      </c>
      <c r="I406" s="104" t="str">
        <f>VLOOKUP(C406,Print!$A$2:$C$1048576,3,0)</f>
        <v>Yes</v>
      </c>
      <c r="J406" s="104" t="str">
        <f>VLOOKUP($C406,Print!$A$2:$I$1048576,9,0)</f>
        <v>Ready</v>
      </c>
      <c r="K406" s="104" t="str">
        <f>VLOOKUP(C406,'Sheet1 (2)'!$A$2:$K$341, 9, 0)</f>
        <v>C00102</v>
      </c>
    </row>
    <row r="407" spans="1:11" customFormat="1" ht="15.75" hidden="1" x14ac:dyDescent="0.25">
      <c r="A407" s="113" t="s">
        <v>13</v>
      </c>
      <c r="B407" s="113" t="str">
        <f t="shared" si="7"/>
        <v>E0091 - Maplewood*Water &amp; Sewer</v>
      </c>
      <c r="C407" s="113" t="s">
        <v>113</v>
      </c>
      <c r="D407" s="114" t="s">
        <v>685</v>
      </c>
      <c r="E407" s="118" t="s">
        <v>686</v>
      </c>
      <c r="F407" s="116">
        <v>6512666350</v>
      </c>
      <c r="G407" s="104" t="str">
        <f>VLOOKUP(C407, 'Sheet1 (2)'!$A$2:$K$341, 2,FALSE )</f>
        <v>Yes</v>
      </c>
      <c r="H407" s="104" t="b">
        <f>ISNUMBER(MATCH(C407, 'Sheet1 (2)'!$A$2:$A$350, 0))</f>
        <v>1</v>
      </c>
      <c r="I407" s="104" t="str">
        <f>VLOOKUP(C407,Print!$A$2:$C$1048576,3,0)</f>
        <v>Yes</v>
      </c>
      <c r="J407" s="104" t="str">
        <f>VLOOKUP($C407,Print!$A$2:$I$1048576,9,0)</f>
        <v>Ready</v>
      </c>
      <c r="K407" s="104" t="str">
        <f>VLOOKUP(C407,'Sheet1 (2)'!$A$2:$K$341, 9, 0)</f>
        <v>C00102</v>
      </c>
    </row>
    <row r="408" spans="1:11" customFormat="1" ht="15.75" hidden="1" x14ac:dyDescent="0.25">
      <c r="A408" s="113" t="s">
        <v>7</v>
      </c>
      <c r="B408" s="113" t="str">
        <f t="shared" si="7"/>
        <v>E0092 - Leesburg*Electric</v>
      </c>
      <c r="C408" s="113" t="s">
        <v>114</v>
      </c>
      <c r="D408" s="114" t="s">
        <v>360</v>
      </c>
      <c r="E408" s="117" t="s">
        <v>687</v>
      </c>
      <c r="F408" s="116">
        <v>8886555888</v>
      </c>
      <c r="G408" s="104" t="str">
        <f>VLOOKUP(C408, 'Sheet1 (2)'!$A$2:$K$341, 2,FALSE )</f>
        <v>Yes</v>
      </c>
      <c r="H408" s="104" t="b">
        <f>ISNUMBER(MATCH(C408, 'Sheet1 (2)'!$A$2:$A$350, 0))</f>
        <v>1</v>
      </c>
      <c r="I408" s="104" t="str">
        <f>VLOOKUP(C408,Print!$A$2:$C$1048576,3,0)</f>
        <v>Yes</v>
      </c>
      <c r="J408" s="104" t="str">
        <f>VLOOKUP($C408,Print!$A$2:$I$1048576,9,0)</f>
        <v>Ready</v>
      </c>
      <c r="K408" s="104" t="str">
        <f>VLOOKUP(C408,'Sheet1 (2)'!$A$2:$K$341, 9, 0)</f>
        <v>C00095</v>
      </c>
    </row>
    <row r="409" spans="1:11" customFormat="1" ht="15.75" hidden="1" x14ac:dyDescent="0.25">
      <c r="A409" s="104" t="s">
        <v>9</v>
      </c>
      <c r="B409" s="113" t="str">
        <f t="shared" si="7"/>
        <v>E0092 - Leesburg*Interface</v>
      </c>
      <c r="C409" s="113" t="s">
        <v>114</v>
      </c>
      <c r="D409" s="115" t="s">
        <v>9</v>
      </c>
      <c r="E409" s="117" t="str">
        <f>IFERROR(INDEX(Interface!A:A, MATCH($C409,Interface!H:H, 0)), "(Blank)")</f>
        <v>S-000072259</v>
      </c>
      <c r="F409" s="116" t="s">
        <v>363</v>
      </c>
      <c r="G409" s="104" t="str">
        <f>VLOOKUP(C409, 'Sheet1 (2)'!$A$2:$K$341, 2,FALSE )</f>
        <v>Yes</v>
      </c>
      <c r="H409" s="104" t="b">
        <f>ISNUMBER(MATCH(C409, 'Sheet1 (2)'!$A$2:$A$350, 0))</f>
        <v>1</v>
      </c>
      <c r="I409" s="104" t="str">
        <f>VLOOKUP(C409,Print!$A$2:$C$1048576,3,0)</f>
        <v>Yes</v>
      </c>
      <c r="J409" s="104" t="str">
        <f>VLOOKUP($C409,Print!$A$2:$I$1048576,9,0)</f>
        <v>Ready</v>
      </c>
      <c r="K409" s="104" t="str">
        <f>VLOOKUP(C409,'Sheet1 (2)'!$A$2:$K$341, 9, 0)</f>
        <v>C00095</v>
      </c>
    </row>
    <row r="410" spans="1:11" customFormat="1" ht="15.75" hidden="1" x14ac:dyDescent="0.25">
      <c r="A410" s="113" t="s">
        <v>10</v>
      </c>
      <c r="B410" s="113" t="str">
        <f t="shared" si="7"/>
        <v>E0092 - Leesburg*Sanitation</v>
      </c>
      <c r="C410" s="113" t="s">
        <v>114</v>
      </c>
      <c r="D410" s="114" t="s">
        <v>688</v>
      </c>
      <c r="E410" s="117" t="s">
        <v>689</v>
      </c>
      <c r="F410" s="116">
        <v>2297596056</v>
      </c>
      <c r="G410" s="104" t="str">
        <f>VLOOKUP(C410, 'Sheet1 (2)'!$A$2:$K$341, 2,FALSE )</f>
        <v>Yes</v>
      </c>
      <c r="H410" s="104" t="b">
        <f>ISNUMBER(MATCH(C410, 'Sheet1 (2)'!$A$2:$A$350, 0))</f>
        <v>1</v>
      </c>
      <c r="I410" s="104" t="str">
        <f>VLOOKUP(C410,Print!$A$2:$C$1048576,3,0)</f>
        <v>Yes</v>
      </c>
      <c r="J410" s="104" t="str">
        <f>VLOOKUP($C410,Print!$A$2:$I$1048576,9,0)</f>
        <v>Ready</v>
      </c>
      <c r="K410" s="104" t="str">
        <f>VLOOKUP(C410,'Sheet1 (2)'!$A$2:$K$341, 9, 0)</f>
        <v>C00095</v>
      </c>
    </row>
    <row r="411" spans="1:11" customFormat="1" ht="15.75" hidden="1" x14ac:dyDescent="0.25">
      <c r="A411" s="113" t="s">
        <v>13</v>
      </c>
      <c r="B411" s="113" t="str">
        <f t="shared" si="7"/>
        <v>E0092 - Leesburg*Water &amp; Sewer</v>
      </c>
      <c r="C411" s="113" t="s">
        <v>114</v>
      </c>
      <c r="D411" s="114" t="s">
        <v>688</v>
      </c>
      <c r="E411" s="117" t="s">
        <v>690</v>
      </c>
      <c r="F411" s="116">
        <v>2297596056</v>
      </c>
      <c r="G411" s="104" t="str">
        <f>VLOOKUP(C411, 'Sheet1 (2)'!$A$2:$K$341, 2,FALSE )</f>
        <v>Yes</v>
      </c>
      <c r="H411" s="104" t="b">
        <f>ISNUMBER(MATCH(C411, 'Sheet1 (2)'!$A$2:$A$350, 0))</f>
        <v>1</v>
      </c>
      <c r="I411" s="104" t="str">
        <f>VLOOKUP(C411,Print!$A$2:$C$1048576,3,0)</f>
        <v>Yes</v>
      </c>
      <c r="J411" s="104" t="str">
        <f>VLOOKUP($C411,Print!$A$2:$I$1048576,9,0)</f>
        <v>Ready</v>
      </c>
      <c r="K411" s="104" t="str">
        <f>VLOOKUP(C411,'Sheet1 (2)'!$A$2:$K$341, 9, 0)</f>
        <v>C00095</v>
      </c>
    </row>
    <row r="412" spans="1:11" customFormat="1" ht="15.75" hidden="1" x14ac:dyDescent="0.25">
      <c r="A412" s="113" t="s">
        <v>7</v>
      </c>
      <c r="B412" s="113" t="str">
        <f t="shared" si="7"/>
        <v>E0093 - Huntsville*Electric</v>
      </c>
      <c r="C412" s="113" t="s">
        <v>115</v>
      </c>
      <c r="D412" s="114" t="s">
        <v>691</v>
      </c>
      <c r="E412" s="117">
        <v>1201106743</v>
      </c>
      <c r="F412" s="116">
        <v>2565351200</v>
      </c>
      <c r="G412" s="104" t="str">
        <f>VLOOKUP(C412, 'Sheet1 (2)'!$A$2:$K$341, 2,FALSE )</f>
        <v>Yes</v>
      </c>
      <c r="H412" s="104" t="b">
        <f>ISNUMBER(MATCH(C412, 'Sheet1 (2)'!$A$2:$A$350, 0))</f>
        <v>1</v>
      </c>
      <c r="I412" s="104" t="str">
        <f>VLOOKUP(C412,Print!$A$2:$C$1048576,3,0)</f>
        <v>Yes</v>
      </c>
      <c r="J412" s="104" t="str">
        <f>VLOOKUP($C412,Print!$A$2:$I$1048576,9,0)</f>
        <v>Ready</v>
      </c>
      <c r="K412" s="104" t="str">
        <f>VLOOKUP(C412,'Sheet1 (2)'!$A$2:$K$341, 9, 0)</f>
        <v>C00090</v>
      </c>
    </row>
    <row r="413" spans="1:11" customFormat="1" ht="15.75" hidden="1" x14ac:dyDescent="0.25">
      <c r="A413" s="104" t="s">
        <v>9</v>
      </c>
      <c r="B413" s="113" t="str">
        <f t="shared" si="7"/>
        <v>E0093 - Huntsville*Interface</v>
      </c>
      <c r="C413" s="113" t="s">
        <v>115</v>
      </c>
      <c r="D413" s="115" t="s">
        <v>9</v>
      </c>
      <c r="E413" s="117" t="str">
        <f>IFERROR(INDEX(Interface!A:A, MATCH($C413,Interface!H:H, 0)), "(Blank)")</f>
        <v>TWA77028</v>
      </c>
      <c r="F413" s="116" t="s">
        <v>363</v>
      </c>
      <c r="G413" s="104" t="str">
        <f>VLOOKUP(C413, 'Sheet1 (2)'!$A$2:$K$341, 2,FALSE )</f>
        <v>Yes</v>
      </c>
      <c r="H413" s="104" t="b">
        <f>ISNUMBER(MATCH(C413, 'Sheet1 (2)'!$A$2:$A$350, 0))</f>
        <v>1</v>
      </c>
      <c r="I413" s="104" t="str">
        <f>VLOOKUP(C413,Print!$A$2:$C$1048576,3,0)</f>
        <v>Yes</v>
      </c>
      <c r="J413" s="104" t="str">
        <f>VLOOKUP($C413,Print!$A$2:$I$1048576,9,0)</f>
        <v>Ready</v>
      </c>
      <c r="K413" s="104" t="str">
        <f>VLOOKUP(C413,'Sheet1 (2)'!$A$2:$K$341, 9, 0)</f>
        <v>C00090</v>
      </c>
    </row>
    <row r="414" spans="1:11" customFormat="1" ht="15.75" hidden="1" x14ac:dyDescent="0.25">
      <c r="A414" s="113" t="s">
        <v>10</v>
      </c>
      <c r="B414" s="113" t="str">
        <f t="shared" si="7"/>
        <v>E0093 - Huntsville*Sanitation</v>
      </c>
      <c r="C414" s="113" t="s">
        <v>115</v>
      </c>
      <c r="D414" s="114" t="s">
        <v>480</v>
      </c>
      <c r="E414" s="115" t="s">
        <v>692</v>
      </c>
      <c r="F414" s="116">
        <v>2568510067</v>
      </c>
      <c r="G414" s="104" t="str">
        <f>VLOOKUP(C414, 'Sheet1 (2)'!$A$2:$K$341, 2,FALSE )</f>
        <v>Yes</v>
      </c>
      <c r="H414" s="104" t="b">
        <f>ISNUMBER(MATCH(C414, 'Sheet1 (2)'!$A$2:$A$350, 0))</f>
        <v>1</v>
      </c>
      <c r="I414" s="104" t="str">
        <f>VLOOKUP(C414,Print!$A$2:$C$1048576,3,0)</f>
        <v>Yes</v>
      </c>
      <c r="J414" s="104" t="str">
        <f>VLOOKUP($C414,Print!$A$2:$I$1048576,9,0)</f>
        <v>Ready</v>
      </c>
      <c r="K414" s="104" t="str">
        <f>VLOOKUP(C414,'Sheet1 (2)'!$A$2:$K$341, 9, 0)</f>
        <v>C00090</v>
      </c>
    </row>
    <row r="415" spans="1:11" customFormat="1" ht="15.75" hidden="1" x14ac:dyDescent="0.25">
      <c r="A415" s="113" t="s">
        <v>13</v>
      </c>
      <c r="B415" s="113" t="str">
        <f t="shared" si="7"/>
        <v>E0093 - Huntsville*Water &amp; Sewer</v>
      </c>
      <c r="C415" s="113" t="s">
        <v>115</v>
      </c>
      <c r="D415" s="114" t="s">
        <v>691</v>
      </c>
      <c r="E415" s="117">
        <v>1201106743</v>
      </c>
      <c r="F415" s="116">
        <v>2565351200</v>
      </c>
      <c r="G415" s="104" t="str">
        <f>VLOOKUP(C415, 'Sheet1 (2)'!$A$2:$K$341, 2,FALSE )</f>
        <v>Yes</v>
      </c>
      <c r="H415" s="104" t="b">
        <f>ISNUMBER(MATCH(C415, 'Sheet1 (2)'!$A$2:$A$350, 0))</f>
        <v>1</v>
      </c>
      <c r="I415" s="104" t="str">
        <f>VLOOKUP(C415,Print!$A$2:$C$1048576,3,0)</f>
        <v>Yes</v>
      </c>
      <c r="J415" s="104" t="str">
        <f>VLOOKUP($C415,Print!$A$2:$I$1048576,9,0)</f>
        <v>Ready</v>
      </c>
      <c r="K415" s="104" t="str">
        <f>VLOOKUP(C415,'Sheet1 (2)'!$A$2:$K$341, 9, 0)</f>
        <v>C00090</v>
      </c>
    </row>
    <row r="416" spans="1:11" customFormat="1" ht="15.75" hidden="1" x14ac:dyDescent="0.25">
      <c r="A416" s="113" t="s">
        <v>7</v>
      </c>
      <c r="B416" s="113" t="str">
        <f t="shared" si="7"/>
        <v>E0094 - Statesboro*Electric</v>
      </c>
      <c r="C416" s="113" t="s">
        <v>116</v>
      </c>
      <c r="D416" s="114" t="s">
        <v>360</v>
      </c>
      <c r="E416" s="117" t="s">
        <v>693</v>
      </c>
      <c r="F416" s="116">
        <v>8886555888</v>
      </c>
      <c r="G416" s="104" t="str">
        <f>VLOOKUP(C416, 'Sheet1 (2)'!$A$2:$K$341, 2,FALSE )</f>
        <v>Yes</v>
      </c>
      <c r="H416" s="104" t="b">
        <f>ISNUMBER(MATCH(C416, 'Sheet1 (2)'!$A$2:$A$350, 0))</f>
        <v>1</v>
      </c>
      <c r="I416" s="104" t="str">
        <f>VLOOKUP(C416,Print!$A$2:$C$1048576,3,0)</f>
        <v>Yes</v>
      </c>
      <c r="J416" s="104" t="str">
        <f>VLOOKUP($C416,Print!$A$2:$I$1048576,9,0)</f>
        <v>Ready</v>
      </c>
      <c r="K416" s="104" t="str">
        <f>VLOOKUP(C416,'Sheet1 (2)'!$A$2:$K$341, 9, 0)</f>
        <v>E094</v>
      </c>
    </row>
    <row r="417" spans="1:11" customFormat="1" ht="15.75" hidden="1" x14ac:dyDescent="0.25">
      <c r="A417" s="104" t="s">
        <v>9</v>
      </c>
      <c r="B417" s="113" t="str">
        <f t="shared" si="7"/>
        <v>E0094 - Statesboro*Interface</v>
      </c>
      <c r="C417" s="113" t="s">
        <v>116</v>
      </c>
      <c r="D417" s="115" t="s">
        <v>9</v>
      </c>
      <c r="E417" s="117" t="str">
        <f>IFERROR(INDEX(Interface!A:A, MATCH($C417,Interface!H:H, 0)), "(Blank)")</f>
        <v>TWA77046</v>
      </c>
      <c r="F417" s="116" t="s">
        <v>363</v>
      </c>
      <c r="G417" s="104" t="str">
        <f>VLOOKUP(C417, 'Sheet1 (2)'!$A$2:$K$341, 2,FALSE )</f>
        <v>Yes</v>
      </c>
      <c r="H417" s="104" t="b">
        <f>ISNUMBER(MATCH(C417, 'Sheet1 (2)'!$A$2:$A$350, 0))</f>
        <v>1</v>
      </c>
      <c r="I417" s="104" t="str">
        <f>VLOOKUP(C417,Print!$A$2:$C$1048576,3,0)</f>
        <v>Yes</v>
      </c>
      <c r="J417" s="104" t="str">
        <f>VLOOKUP($C417,Print!$A$2:$I$1048576,9,0)</f>
        <v>Ready</v>
      </c>
      <c r="K417" s="104" t="str">
        <f>VLOOKUP(C417,'Sheet1 (2)'!$A$2:$K$341, 9, 0)</f>
        <v>E094</v>
      </c>
    </row>
    <row r="418" spans="1:11" customFormat="1" ht="15.75" hidden="1" x14ac:dyDescent="0.25">
      <c r="A418" s="113" t="s">
        <v>10</v>
      </c>
      <c r="B418" s="113" t="str">
        <f t="shared" si="7"/>
        <v>E0094 - Statesboro*Sanitation</v>
      </c>
      <c r="C418" s="113" t="s">
        <v>116</v>
      </c>
      <c r="D418" s="114" t="s">
        <v>694</v>
      </c>
      <c r="E418" s="117" t="s">
        <v>695</v>
      </c>
      <c r="F418" s="116">
        <v>9127645468</v>
      </c>
      <c r="G418" s="104" t="str">
        <f>VLOOKUP(C418, 'Sheet1 (2)'!$A$2:$K$341, 2,FALSE )</f>
        <v>Yes</v>
      </c>
      <c r="H418" s="104" t="b">
        <f>ISNUMBER(MATCH(C418, 'Sheet1 (2)'!$A$2:$A$350, 0))</f>
        <v>1</v>
      </c>
      <c r="I418" s="104" t="str">
        <f>VLOOKUP(C418,Print!$A$2:$C$1048576,3,0)</f>
        <v>Yes</v>
      </c>
      <c r="J418" s="104" t="str">
        <f>VLOOKUP($C418,Print!$A$2:$I$1048576,9,0)</f>
        <v>Ready</v>
      </c>
      <c r="K418" s="104" t="str">
        <f>VLOOKUP(C418,'Sheet1 (2)'!$A$2:$K$341, 9, 0)</f>
        <v>E094</v>
      </c>
    </row>
    <row r="419" spans="1:11" customFormat="1" ht="15.75" hidden="1" x14ac:dyDescent="0.25">
      <c r="A419" s="113" t="s">
        <v>13</v>
      </c>
      <c r="B419" s="113" t="str">
        <f t="shared" si="7"/>
        <v>E0094 - Statesboro*Water &amp; Sewer</v>
      </c>
      <c r="C419" s="113" t="s">
        <v>116</v>
      </c>
      <c r="D419" s="114" t="s">
        <v>694</v>
      </c>
      <c r="E419" s="117" t="s">
        <v>695</v>
      </c>
      <c r="F419" s="116">
        <v>9127645468</v>
      </c>
      <c r="G419" s="104" t="str">
        <f>VLOOKUP(C419, 'Sheet1 (2)'!$A$2:$K$341, 2,FALSE )</f>
        <v>Yes</v>
      </c>
      <c r="H419" s="104" t="b">
        <f>ISNUMBER(MATCH(C419, 'Sheet1 (2)'!$A$2:$A$350, 0))</f>
        <v>1</v>
      </c>
      <c r="I419" s="104" t="str">
        <f>VLOOKUP(C419,Print!$A$2:$C$1048576,3,0)</f>
        <v>Yes</v>
      </c>
      <c r="J419" s="104" t="str">
        <f>VLOOKUP($C419,Print!$A$2:$I$1048576,9,0)</f>
        <v>Ready</v>
      </c>
      <c r="K419" s="104" t="str">
        <f>VLOOKUP(C419,'Sheet1 (2)'!$A$2:$K$341, 9, 0)</f>
        <v>E094</v>
      </c>
    </row>
    <row r="420" spans="1:11" customFormat="1" ht="15.75" hidden="1" x14ac:dyDescent="0.25">
      <c r="A420" s="113" t="s">
        <v>7</v>
      </c>
      <c r="B420" s="113" t="str">
        <f t="shared" si="7"/>
        <v>E0095 - Cornelia*Electric</v>
      </c>
      <c r="C420" s="113" t="s">
        <v>117</v>
      </c>
      <c r="D420" s="114" t="s">
        <v>360</v>
      </c>
      <c r="E420" s="115" t="s">
        <v>696</v>
      </c>
      <c r="F420" s="116">
        <v>8886555888</v>
      </c>
      <c r="G420" s="104" t="str">
        <f>VLOOKUP(C420, 'Sheet1 (2)'!$A$2:$K$341, 2,FALSE )</f>
        <v>Yes</v>
      </c>
      <c r="H420" s="104" t="b">
        <f>ISNUMBER(MATCH(C420, 'Sheet1 (2)'!$A$2:$A$350, 0))</f>
        <v>1</v>
      </c>
      <c r="I420" s="104" t="str">
        <f>VLOOKUP(C420,Print!$A$2:$C$1048576,3,0)</f>
        <v>Yes</v>
      </c>
      <c r="J420" s="104" t="str">
        <f>VLOOKUP($C420,Print!$A$2:$I$1048576,9,0)</f>
        <v>Ready</v>
      </c>
      <c r="K420" s="104" t="str">
        <f>VLOOKUP(C420,'Sheet1 (2)'!$A$2:$K$341, 9, 0)</f>
        <v>E095</v>
      </c>
    </row>
    <row r="421" spans="1:11" customFormat="1" ht="15.75" hidden="1" x14ac:dyDescent="0.25">
      <c r="A421" s="104" t="s">
        <v>9</v>
      </c>
      <c r="B421" s="113" t="str">
        <f t="shared" si="7"/>
        <v>E0095 - Cornelia*Interface</v>
      </c>
      <c r="C421" s="113" t="s">
        <v>117</v>
      </c>
      <c r="D421" s="115" t="s">
        <v>9</v>
      </c>
      <c r="E421" s="117" t="str">
        <f>IFERROR(INDEX(Interface!A:A, MATCH($C421,Interface!H:H, 0)), "(Blank)")</f>
        <v>TWA77047</v>
      </c>
      <c r="F421" s="116" t="s">
        <v>363</v>
      </c>
      <c r="G421" s="104" t="str">
        <f>VLOOKUP(C421, 'Sheet1 (2)'!$A$2:$K$341, 2,FALSE )</f>
        <v>Yes</v>
      </c>
      <c r="H421" s="104" t="b">
        <f>ISNUMBER(MATCH(C421, 'Sheet1 (2)'!$A$2:$A$350, 0))</f>
        <v>1</v>
      </c>
      <c r="I421" s="104" t="str">
        <f>VLOOKUP(C421,Print!$A$2:$C$1048576,3,0)</f>
        <v>Yes</v>
      </c>
      <c r="J421" s="104" t="str">
        <f>VLOOKUP($C421,Print!$A$2:$I$1048576,9,0)</f>
        <v>Ready</v>
      </c>
      <c r="K421" s="104" t="str">
        <f>VLOOKUP(C421,'Sheet1 (2)'!$A$2:$K$341, 9, 0)</f>
        <v>E095</v>
      </c>
    </row>
    <row r="422" spans="1:11" customFormat="1" ht="15.75" hidden="1" x14ac:dyDescent="0.25">
      <c r="A422" s="113" t="s">
        <v>10</v>
      </c>
      <c r="B422" s="113" t="str">
        <f t="shared" si="7"/>
        <v>E0095 - Cornelia*Sanitation</v>
      </c>
      <c r="C422" s="113" t="s">
        <v>117</v>
      </c>
      <c r="D422" s="114" t="s">
        <v>697</v>
      </c>
      <c r="E422" s="115" t="s">
        <v>698</v>
      </c>
      <c r="F422" s="116">
        <v>7062823867</v>
      </c>
      <c r="G422" s="104" t="str">
        <f>VLOOKUP(C422, 'Sheet1 (2)'!$A$2:$K$341, 2,FALSE )</f>
        <v>Yes</v>
      </c>
      <c r="H422" s="104" t="b">
        <f>ISNUMBER(MATCH(C422, 'Sheet1 (2)'!$A$2:$A$350, 0))</f>
        <v>1</v>
      </c>
      <c r="I422" s="104" t="str">
        <f>VLOOKUP(C422,Print!$A$2:$C$1048576,3,0)</f>
        <v>Yes</v>
      </c>
      <c r="J422" s="104" t="str">
        <f>VLOOKUP($C422,Print!$A$2:$I$1048576,9,0)</f>
        <v>Ready</v>
      </c>
      <c r="K422" s="104" t="str">
        <f>VLOOKUP(C422,'Sheet1 (2)'!$A$2:$K$341, 9, 0)</f>
        <v>E095</v>
      </c>
    </row>
    <row r="423" spans="1:11" customFormat="1" ht="15.75" hidden="1" x14ac:dyDescent="0.25">
      <c r="A423" s="113" t="s">
        <v>13</v>
      </c>
      <c r="B423" s="113" t="str">
        <f t="shared" si="7"/>
        <v>E0095 - Cornelia*Water &amp; Sewer</v>
      </c>
      <c r="C423" s="113" t="s">
        <v>117</v>
      </c>
      <c r="D423" s="114" t="s">
        <v>699</v>
      </c>
      <c r="E423" s="115">
        <v>101306</v>
      </c>
      <c r="F423" s="116">
        <v>7066200510</v>
      </c>
      <c r="G423" s="104" t="str">
        <f>VLOOKUP(C423, 'Sheet1 (2)'!$A$2:$K$341, 2,FALSE )</f>
        <v>Yes</v>
      </c>
      <c r="H423" s="104" t="b">
        <f>ISNUMBER(MATCH(C423, 'Sheet1 (2)'!$A$2:$A$350, 0))</f>
        <v>1</v>
      </c>
      <c r="I423" s="104" t="str">
        <f>VLOOKUP(C423,Print!$A$2:$C$1048576,3,0)</f>
        <v>Yes</v>
      </c>
      <c r="J423" s="104" t="str">
        <f>VLOOKUP($C423,Print!$A$2:$I$1048576,9,0)</f>
        <v>Ready</v>
      </c>
      <c r="K423" s="104" t="str">
        <f>VLOOKUP(C423,'Sheet1 (2)'!$A$2:$K$341, 9, 0)</f>
        <v>E095</v>
      </c>
    </row>
    <row r="424" spans="1:11" customFormat="1" ht="15.75" hidden="1" x14ac:dyDescent="0.25">
      <c r="A424" s="113" t="s">
        <v>14</v>
      </c>
      <c r="B424" s="113" t="str">
        <f t="shared" si="7"/>
        <v>E0095 - Cornelia*Water &amp; Sewer 2</v>
      </c>
      <c r="C424" s="113" t="s">
        <v>117</v>
      </c>
      <c r="D424" s="114" t="s">
        <v>699</v>
      </c>
      <c r="E424" s="115">
        <v>101307</v>
      </c>
      <c r="F424" s="116">
        <v>7066200510</v>
      </c>
      <c r="G424" s="104" t="str">
        <f>VLOOKUP(C424, 'Sheet1 (2)'!$A$2:$K$341, 2,FALSE )</f>
        <v>Yes</v>
      </c>
      <c r="H424" s="104" t="b">
        <f>ISNUMBER(MATCH(C424, 'Sheet1 (2)'!$A$2:$A$350, 0))</f>
        <v>1</v>
      </c>
      <c r="I424" s="104" t="str">
        <f>VLOOKUP(C424,Print!$A$2:$C$1048576,3,0)</f>
        <v>Yes</v>
      </c>
      <c r="J424" s="104" t="str">
        <f>VLOOKUP($C424,Print!$A$2:$I$1048576,9,0)</f>
        <v>Ready</v>
      </c>
      <c r="K424" s="104" t="str">
        <f>VLOOKUP(C424,'Sheet1 (2)'!$A$2:$K$341, 9, 0)</f>
        <v>E095</v>
      </c>
    </row>
    <row r="425" spans="1:11" customFormat="1" ht="15.75" hidden="1" x14ac:dyDescent="0.25">
      <c r="A425" s="113" t="s">
        <v>7</v>
      </c>
      <c r="B425" s="113" t="str">
        <f t="shared" si="7"/>
        <v>E0096 - Athens / Athens GA 1*Electric</v>
      </c>
      <c r="C425" s="113" t="s">
        <v>118</v>
      </c>
      <c r="D425" s="114" t="s">
        <v>360</v>
      </c>
      <c r="E425" s="115" t="s">
        <v>700</v>
      </c>
      <c r="F425" s="116">
        <v>8886555888</v>
      </c>
      <c r="G425" s="104" t="str">
        <f>VLOOKUP(C425, 'Sheet1 (2)'!$A$2:$K$341, 2,FALSE )</f>
        <v>Yes</v>
      </c>
      <c r="H425" s="104" t="b">
        <f>ISNUMBER(MATCH(C425, 'Sheet1 (2)'!$A$2:$A$350, 0))</f>
        <v>1</v>
      </c>
      <c r="I425" s="104" t="str">
        <f>VLOOKUP(C425,Print!$A$2:$C$1048576,3,0)</f>
        <v>Yes</v>
      </c>
      <c r="J425" s="104" t="str">
        <f>VLOOKUP($C425,Print!$A$2:$I$1048576,9,0)</f>
        <v>Ready</v>
      </c>
      <c r="K425" s="104" t="str">
        <f>VLOOKUP(C425,'Sheet1 (2)'!$A$2:$K$341, 9, 0)</f>
        <v>E096</v>
      </c>
    </row>
    <row r="426" spans="1:11" customFormat="1" ht="15.75" hidden="1" x14ac:dyDescent="0.25">
      <c r="A426" s="104" t="s">
        <v>9</v>
      </c>
      <c r="B426" s="113" t="str">
        <f t="shared" si="7"/>
        <v>E0096 - Athens / Athens GA 1*Interface</v>
      </c>
      <c r="C426" s="113" t="s">
        <v>118</v>
      </c>
      <c r="D426" s="115" t="s">
        <v>9</v>
      </c>
      <c r="E426" s="117" t="str">
        <f>IFERROR(INDEX(Interface!A:A, MATCH($C426,Interface!H:H, 0)), "(Blank)")</f>
        <v>TWA77048</v>
      </c>
      <c r="F426" s="116" t="s">
        <v>363</v>
      </c>
      <c r="G426" s="104" t="str">
        <f>VLOOKUP(C426, 'Sheet1 (2)'!$A$2:$K$341, 2,FALSE )</f>
        <v>Yes</v>
      </c>
      <c r="H426" s="104" t="b">
        <f>ISNUMBER(MATCH(C426, 'Sheet1 (2)'!$A$2:$A$350, 0))</f>
        <v>1</v>
      </c>
      <c r="I426" s="104" t="str">
        <f>VLOOKUP(C426,Print!$A$2:$C$1048576,3,0)</f>
        <v>Yes</v>
      </c>
      <c r="J426" s="104" t="str">
        <f>VLOOKUP($C426,Print!$A$2:$I$1048576,9,0)</f>
        <v>Ready</v>
      </c>
      <c r="K426" s="104" t="str">
        <f>VLOOKUP(C426,'Sheet1 (2)'!$A$2:$K$341, 9, 0)</f>
        <v>E096</v>
      </c>
    </row>
    <row r="427" spans="1:11" customFormat="1" ht="15.75" hidden="1" x14ac:dyDescent="0.25">
      <c r="A427" s="113" t="s">
        <v>10</v>
      </c>
      <c r="B427" s="113" t="str">
        <f t="shared" si="7"/>
        <v>E0096 - Athens / Athens GA 1*Sanitation</v>
      </c>
      <c r="C427" s="113" t="s">
        <v>118</v>
      </c>
      <c r="D427" s="114" t="s">
        <v>701</v>
      </c>
      <c r="E427" s="115">
        <v>17455</v>
      </c>
      <c r="F427" s="116">
        <v>7707257655</v>
      </c>
      <c r="G427" s="104" t="str">
        <f>VLOOKUP(C427, 'Sheet1 (2)'!$A$2:$K$341, 2,FALSE )</f>
        <v>Yes</v>
      </c>
      <c r="H427" s="104" t="b">
        <f>ISNUMBER(MATCH(C427, 'Sheet1 (2)'!$A$2:$A$350, 0))</f>
        <v>1</v>
      </c>
      <c r="I427" s="104" t="str">
        <f>VLOOKUP(C427,Print!$A$2:$C$1048576,3,0)</f>
        <v>Yes</v>
      </c>
      <c r="J427" s="104" t="str">
        <f>VLOOKUP($C427,Print!$A$2:$I$1048576,9,0)</f>
        <v>Ready</v>
      </c>
      <c r="K427" s="104" t="str">
        <f>VLOOKUP(C427,'Sheet1 (2)'!$A$2:$K$341, 9, 0)</f>
        <v>E096</v>
      </c>
    </row>
    <row r="428" spans="1:11" customFormat="1" ht="15.75" hidden="1" x14ac:dyDescent="0.25">
      <c r="A428" s="113" t="s">
        <v>13</v>
      </c>
      <c r="B428" s="113" t="str">
        <f t="shared" si="7"/>
        <v>E0096 - Athens / Athens GA 1*Water &amp; Sewer</v>
      </c>
      <c r="C428" s="113" t="s">
        <v>118</v>
      </c>
      <c r="D428" s="114" t="s">
        <v>702</v>
      </c>
      <c r="E428" s="115" t="s">
        <v>703</v>
      </c>
      <c r="F428" s="116">
        <v>7066133500</v>
      </c>
      <c r="G428" s="104" t="str">
        <f>VLOOKUP(C428, 'Sheet1 (2)'!$A$2:$K$341, 2,FALSE )</f>
        <v>Yes</v>
      </c>
      <c r="H428" s="104" t="b">
        <f>ISNUMBER(MATCH(C428, 'Sheet1 (2)'!$A$2:$A$350, 0))</f>
        <v>1</v>
      </c>
      <c r="I428" s="104" t="str">
        <f>VLOOKUP(C428,Print!$A$2:$C$1048576,3,0)</f>
        <v>Yes</v>
      </c>
      <c r="J428" s="104" t="str">
        <f>VLOOKUP($C428,Print!$A$2:$I$1048576,9,0)</f>
        <v>Ready</v>
      </c>
      <c r="K428" s="104" t="str">
        <f>VLOOKUP(C428,'Sheet1 (2)'!$A$2:$K$341, 9, 0)</f>
        <v>E096</v>
      </c>
    </row>
    <row r="429" spans="1:11" customFormat="1" ht="15.75" hidden="1" x14ac:dyDescent="0.25">
      <c r="A429" s="113" t="s">
        <v>7</v>
      </c>
      <c r="B429" s="113" t="str">
        <f t="shared" si="7"/>
        <v>E0097 - Brevard*Electric</v>
      </c>
      <c r="C429" s="113" t="s">
        <v>119</v>
      </c>
      <c r="D429" s="114" t="s">
        <v>378</v>
      </c>
      <c r="E429" s="117">
        <v>910033530007</v>
      </c>
      <c r="F429" s="116">
        <v>8006535307</v>
      </c>
      <c r="G429" s="104" t="str">
        <f>VLOOKUP(C429, 'Sheet1 (2)'!$A$2:$K$341, 2,FALSE )</f>
        <v>Yes</v>
      </c>
      <c r="H429" s="104" t="b">
        <f>ISNUMBER(MATCH(C429, 'Sheet1 (2)'!$A$2:$A$350, 0))</f>
        <v>1</v>
      </c>
      <c r="I429" s="104" t="str">
        <f>VLOOKUP(C429,Print!$A$2:$C$1048576,3,0)</f>
        <v>Yes</v>
      </c>
      <c r="J429" s="104" t="str">
        <f>VLOOKUP($C429,Print!$A$2:$I$1048576,9,0)</f>
        <v>Ready</v>
      </c>
      <c r="K429" s="104" t="str">
        <f>VLOOKUP(C429,'Sheet1 (2)'!$A$2:$K$341, 9, 0)</f>
        <v>E097</v>
      </c>
    </row>
    <row r="430" spans="1:11" customFormat="1" ht="15.75" hidden="1" x14ac:dyDescent="0.25">
      <c r="A430" s="104" t="s">
        <v>9</v>
      </c>
      <c r="B430" s="113" t="str">
        <f t="shared" si="7"/>
        <v>E0097 - Brevard*Interface</v>
      </c>
      <c r="C430" s="113" t="s">
        <v>119</v>
      </c>
      <c r="D430" s="115" t="s">
        <v>9</v>
      </c>
      <c r="E430" s="117" t="str">
        <f>IFERROR(INDEX(Interface!A:A, MATCH($C430,Interface!H:H, 0)), "(Blank)")</f>
        <v>TWA77052</v>
      </c>
      <c r="F430" s="116" t="s">
        <v>363</v>
      </c>
      <c r="G430" s="104" t="str">
        <f>VLOOKUP(C430, 'Sheet1 (2)'!$A$2:$K$341, 2,FALSE )</f>
        <v>Yes</v>
      </c>
      <c r="H430" s="104" t="b">
        <f>ISNUMBER(MATCH(C430, 'Sheet1 (2)'!$A$2:$A$350, 0))</f>
        <v>1</v>
      </c>
      <c r="I430" s="104" t="str">
        <f>VLOOKUP(C430,Print!$A$2:$C$1048576,3,0)</f>
        <v>Yes</v>
      </c>
      <c r="J430" s="104" t="str">
        <f>VLOOKUP($C430,Print!$A$2:$I$1048576,9,0)</f>
        <v>Ready</v>
      </c>
      <c r="K430" s="104" t="str">
        <f>VLOOKUP(C430,'Sheet1 (2)'!$A$2:$K$341, 9, 0)</f>
        <v>E097</v>
      </c>
    </row>
    <row r="431" spans="1:11" customFormat="1" ht="15.75" hidden="1" x14ac:dyDescent="0.25">
      <c r="A431" s="113" t="s">
        <v>10</v>
      </c>
      <c r="B431" s="113" t="str">
        <f t="shared" si="7"/>
        <v>E0097 - Brevard*Sanitation</v>
      </c>
      <c r="C431" s="113" t="s">
        <v>119</v>
      </c>
      <c r="D431" s="114" t="s">
        <v>704</v>
      </c>
      <c r="E431" s="115">
        <v>3817</v>
      </c>
      <c r="F431" s="116">
        <v>8287434243</v>
      </c>
      <c r="G431" s="104" t="str">
        <f>VLOOKUP(C431, 'Sheet1 (2)'!$A$2:$K$341, 2,FALSE )</f>
        <v>Yes</v>
      </c>
      <c r="H431" s="104" t="b">
        <f>ISNUMBER(MATCH(C431, 'Sheet1 (2)'!$A$2:$A$350, 0))</f>
        <v>1</v>
      </c>
      <c r="I431" s="104" t="str">
        <f>VLOOKUP(C431,Print!$A$2:$C$1048576,3,0)</f>
        <v>Yes</v>
      </c>
      <c r="J431" s="104" t="str">
        <f>VLOOKUP($C431,Print!$A$2:$I$1048576,9,0)</f>
        <v>Ready</v>
      </c>
      <c r="K431" s="104" t="str">
        <f>VLOOKUP(C431,'Sheet1 (2)'!$A$2:$K$341, 9, 0)</f>
        <v>E097</v>
      </c>
    </row>
    <row r="432" spans="1:11" customFormat="1" ht="15.75" hidden="1" x14ac:dyDescent="0.25">
      <c r="A432" s="113" t="s">
        <v>13</v>
      </c>
      <c r="B432" s="113" t="str">
        <f t="shared" si="7"/>
        <v>E0097 - Brevard*Water &amp; Sewer</v>
      </c>
      <c r="C432" s="113" t="s">
        <v>119</v>
      </c>
      <c r="D432" s="114" t="s">
        <v>705</v>
      </c>
      <c r="E432" s="115">
        <v>31248</v>
      </c>
      <c r="F432" s="116">
        <v>8288855600</v>
      </c>
      <c r="G432" s="104" t="str">
        <f>VLOOKUP(C432, 'Sheet1 (2)'!$A$2:$K$341, 2,FALSE )</f>
        <v>Yes</v>
      </c>
      <c r="H432" s="104" t="b">
        <f>ISNUMBER(MATCH(C432, 'Sheet1 (2)'!$A$2:$A$350, 0))</f>
        <v>1</v>
      </c>
      <c r="I432" s="104" t="str">
        <f>VLOOKUP(C432,Print!$A$2:$C$1048576,3,0)</f>
        <v>Yes</v>
      </c>
      <c r="J432" s="104" t="str">
        <f>VLOOKUP($C432,Print!$A$2:$I$1048576,9,0)</f>
        <v>Ready</v>
      </c>
      <c r="K432" s="104" t="str">
        <f>VLOOKUP(C432,'Sheet1 (2)'!$A$2:$K$341, 9, 0)</f>
        <v>E097</v>
      </c>
    </row>
    <row r="433" spans="1:11" customFormat="1" ht="15.75" hidden="1" x14ac:dyDescent="0.25">
      <c r="A433" s="113" t="s">
        <v>7</v>
      </c>
      <c r="B433" s="113" t="str">
        <f t="shared" si="7"/>
        <v>E0098 - Bethlehem*Electric</v>
      </c>
      <c r="C433" s="113" t="s">
        <v>120</v>
      </c>
      <c r="D433" s="114" t="s">
        <v>422</v>
      </c>
      <c r="E433" s="115">
        <v>1081714</v>
      </c>
      <c r="F433" s="116">
        <v>8004623691</v>
      </c>
      <c r="G433" s="104" t="str">
        <f>VLOOKUP(C433, 'Sheet1 (2)'!$A$2:$K$341, 2,FALSE )</f>
        <v>Yes</v>
      </c>
      <c r="H433" s="104" t="b">
        <f>ISNUMBER(MATCH(C433, 'Sheet1 (2)'!$A$2:$A$350, 0))</f>
        <v>1</v>
      </c>
      <c r="I433" s="104" t="str">
        <f>VLOOKUP(C433,Print!$A$2:$C$1048576,3,0)</f>
        <v>Yes</v>
      </c>
      <c r="J433" s="104" t="str">
        <f>VLOOKUP($C433,Print!$A$2:$I$1048576,9,0)</f>
        <v>Ready</v>
      </c>
      <c r="K433" s="104" t="str">
        <f>VLOOKUP(C433,'Sheet1 (2)'!$A$2:$K$341, 9, 0)</f>
        <v>E098</v>
      </c>
    </row>
    <row r="434" spans="1:11" customFormat="1" ht="15.75" hidden="1" x14ac:dyDescent="0.25">
      <c r="A434" s="104" t="s">
        <v>9</v>
      </c>
      <c r="B434" s="113" t="str">
        <f t="shared" si="7"/>
        <v>E0098 - Bethlehem*Interface</v>
      </c>
      <c r="C434" s="113" t="s">
        <v>120</v>
      </c>
      <c r="D434" s="115" t="s">
        <v>9</v>
      </c>
      <c r="E434" s="117" t="str">
        <f>IFERROR(INDEX(Interface!A:A, MATCH($C434,Interface!H:H, 0)), "(Blank)")</f>
        <v>TWA77049</v>
      </c>
      <c r="F434" s="116" t="s">
        <v>363</v>
      </c>
      <c r="G434" s="104" t="str">
        <f>VLOOKUP(C434, 'Sheet1 (2)'!$A$2:$K$341, 2,FALSE )</f>
        <v>Yes</v>
      </c>
      <c r="H434" s="104" t="b">
        <f>ISNUMBER(MATCH(C434, 'Sheet1 (2)'!$A$2:$A$350, 0))</f>
        <v>1</v>
      </c>
      <c r="I434" s="104" t="str">
        <f>VLOOKUP(C434,Print!$A$2:$C$1048576,3,0)</f>
        <v>Yes</v>
      </c>
      <c r="J434" s="104" t="str">
        <f>VLOOKUP($C434,Print!$A$2:$I$1048576,9,0)</f>
        <v>Ready</v>
      </c>
      <c r="K434" s="104" t="str">
        <f>VLOOKUP(C434,'Sheet1 (2)'!$A$2:$K$341, 9, 0)</f>
        <v>E098</v>
      </c>
    </row>
    <row r="435" spans="1:11" customFormat="1" ht="15.75" hidden="1" x14ac:dyDescent="0.25">
      <c r="A435" s="113" t="s">
        <v>10</v>
      </c>
      <c r="B435" s="113" t="str">
        <f t="shared" si="7"/>
        <v>E0098 - Bethlehem*Sanitation</v>
      </c>
      <c r="C435" s="113" t="s">
        <v>120</v>
      </c>
      <c r="D435" s="114" t="s">
        <v>701</v>
      </c>
      <c r="E435" s="119" t="s">
        <v>706</v>
      </c>
      <c r="F435" s="116">
        <v>777257655</v>
      </c>
      <c r="G435" s="104" t="str">
        <f>VLOOKUP(C435, 'Sheet1 (2)'!$A$2:$K$341, 2,FALSE )</f>
        <v>Yes</v>
      </c>
      <c r="H435" s="104" t="b">
        <f>ISNUMBER(MATCH(C435, 'Sheet1 (2)'!$A$2:$A$350, 0))</f>
        <v>1</v>
      </c>
      <c r="I435" s="104" t="str">
        <f>VLOOKUP(C435,Print!$A$2:$C$1048576,3,0)</f>
        <v>Yes</v>
      </c>
      <c r="J435" s="104" t="str">
        <f>VLOOKUP($C435,Print!$A$2:$I$1048576,9,0)</f>
        <v>Ready</v>
      </c>
      <c r="K435" s="104" t="str">
        <f>VLOOKUP(C435,'Sheet1 (2)'!$A$2:$K$341, 9, 0)</f>
        <v>E098</v>
      </c>
    </row>
    <row r="436" spans="1:11" customFormat="1" ht="15.75" hidden="1" x14ac:dyDescent="0.25">
      <c r="A436" s="113" t="s">
        <v>13</v>
      </c>
      <c r="B436" s="113" t="str">
        <f t="shared" si="7"/>
        <v>E0098 - Bethlehem*Water &amp; Sewer</v>
      </c>
      <c r="C436" s="113" t="s">
        <v>120</v>
      </c>
      <c r="D436" s="114" t="s">
        <v>707</v>
      </c>
      <c r="E436" s="115" t="s">
        <v>708</v>
      </c>
      <c r="F436" s="116">
        <v>7708673106</v>
      </c>
      <c r="G436" s="104" t="str">
        <f>VLOOKUP(C436, 'Sheet1 (2)'!$A$2:$K$341, 2,FALSE )</f>
        <v>Yes</v>
      </c>
      <c r="H436" s="104" t="b">
        <f>ISNUMBER(MATCH(C436, 'Sheet1 (2)'!$A$2:$A$350, 0))</f>
        <v>1</v>
      </c>
      <c r="I436" s="104" t="str">
        <f>VLOOKUP(C436,Print!$A$2:$C$1048576,3,0)</f>
        <v>Yes</v>
      </c>
      <c r="J436" s="104" t="str">
        <f>VLOOKUP($C436,Print!$A$2:$I$1048576,9,0)</f>
        <v>Ready</v>
      </c>
      <c r="K436" s="104" t="str">
        <f>VLOOKUP(C436,'Sheet1 (2)'!$A$2:$K$341, 9, 0)</f>
        <v>E098</v>
      </c>
    </row>
    <row r="437" spans="1:11" customFormat="1" ht="15.75" hidden="1" x14ac:dyDescent="0.25">
      <c r="A437" s="113" t="s">
        <v>7</v>
      </c>
      <c r="B437" s="113" t="str">
        <f t="shared" si="7"/>
        <v>E0099 - Alexandria*Electric</v>
      </c>
      <c r="C437" s="113" t="s">
        <v>121</v>
      </c>
      <c r="D437" s="114" t="s">
        <v>378</v>
      </c>
      <c r="E437" s="117">
        <v>910119675756</v>
      </c>
      <c r="F437" s="116">
        <v>8007741202</v>
      </c>
      <c r="G437" s="104" t="str">
        <f>VLOOKUP(C437, 'Sheet1 (2)'!$A$2:$K$341, 2,FALSE )</f>
        <v>Yes</v>
      </c>
      <c r="H437" s="104" t="b">
        <f>ISNUMBER(MATCH(C437, 'Sheet1 (2)'!$A$2:$A$350, 0))</f>
        <v>1</v>
      </c>
      <c r="I437" s="104" t="str">
        <f>VLOOKUP(C437,Print!$A$2:$C$1048576,3,0)</f>
        <v>Yes</v>
      </c>
      <c r="J437" s="104" t="str">
        <f>VLOOKUP($C437,Print!$A$2:$I$1048576,9,0)</f>
        <v>Ready</v>
      </c>
      <c r="K437" s="104" t="str">
        <f>VLOOKUP(C437,'Sheet1 (2)'!$A$2:$K$341, 9, 0)</f>
        <v>E099</v>
      </c>
    </row>
    <row r="438" spans="1:11" customFormat="1" ht="15.75" hidden="1" x14ac:dyDescent="0.25">
      <c r="A438" s="113" t="s">
        <v>8</v>
      </c>
      <c r="B438" s="113" t="str">
        <f t="shared" si="7"/>
        <v>E0099 - Alexandria*Electric 2</v>
      </c>
      <c r="C438" s="113" t="s">
        <v>121</v>
      </c>
      <c r="D438" s="114" t="s">
        <v>378</v>
      </c>
      <c r="E438" s="117">
        <v>910119675839</v>
      </c>
      <c r="F438" s="116">
        <v>8007741202</v>
      </c>
      <c r="G438" s="104" t="str">
        <f>VLOOKUP(C438, 'Sheet1 (2)'!$A$2:$K$341, 2,FALSE )</f>
        <v>Yes</v>
      </c>
      <c r="H438" s="104" t="b">
        <f>ISNUMBER(MATCH(C438, 'Sheet1 (2)'!$A$2:$A$350, 0))</f>
        <v>1</v>
      </c>
      <c r="I438" s="104" t="str">
        <f>VLOOKUP(C438,Print!$A$2:$C$1048576,3,0)</f>
        <v>Yes</v>
      </c>
      <c r="J438" s="104" t="str">
        <f>VLOOKUP($C438,Print!$A$2:$I$1048576,9,0)</f>
        <v>Ready</v>
      </c>
      <c r="K438" s="104" t="str">
        <f>VLOOKUP(C438,'Sheet1 (2)'!$A$2:$K$341, 9, 0)</f>
        <v>E099</v>
      </c>
    </row>
    <row r="439" spans="1:11" customFormat="1" ht="15.75" hidden="1" x14ac:dyDescent="0.25">
      <c r="A439" s="104" t="s">
        <v>9</v>
      </c>
      <c r="B439" s="113" t="str">
        <f t="shared" si="7"/>
        <v>E0099 - Alexandria*Interface</v>
      </c>
      <c r="C439" s="113" t="s">
        <v>121</v>
      </c>
      <c r="D439" s="115" t="s">
        <v>9</v>
      </c>
      <c r="E439" s="117" t="str">
        <f>IFERROR(INDEX(Interface!A:A, MATCH($C439,Interface!H:H, 0)), "(Blank)")</f>
        <v>TWA77053</v>
      </c>
      <c r="F439" s="116" t="s">
        <v>363</v>
      </c>
      <c r="G439" s="104" t="str">
        <f>VLOOKUP(C439, 'Sheet1 (2)'!$A$2:$K$341, 2,FALSE )</f>
        <v>Yes</v>
      </c>
      <c r="H439" s="104" t="b">
        <f>ISNUMBER(MATCH(C439, 'Sheet1 (2)'!$A$2:$A$350, 0))</f>
        <v>1</v>
      </c>
      <c r="I439" s="104" t="str">
        <f>VLOOKUP(C439,Print!$A$2:$C$1048576,3,0)</f>
        <v>Yes</v>
      </c>
      <c r="J439" s="104" t="str">
        <f>VLOOKUP($C439,Print!$A$2:$I$1048576,9,0)</f>
        <v>Ready</v>
      </c>
      <c r="K439" s="104" t="str">
        <f>VLOOKUP(C439,'Sheet1 (2)'!$A$2:$K$341, 9, 0)</f>
        <v>E099</v>
      </c>
    </row>
    <row r="440" spans="1:11" customFormat="1" ht="15.75" hidden="1" x14ac:dyDescent="0.25">
      <c r="A440" s="113" t="s">
        <v>10</v>
      </c>
      <c r="B440" s="113" t="str">
        <f t="shared" si="7"/>
        <v>E0099 - Alexandria*Sanitation</v>
      </c>
      <c r="C440" s="113" t="s">
        <v>121</v>
      </c>
      <c r="D440" s="114" t="s">
        <v>709</v>
      </c>
      <c r="E440" s="115">
        <v>4102670847</v>
      </c>
      <c r="F440" s="116">
        <v>8008288171</v>
      </c>
      <c r="G440" s="104" t="str">
        <f>VLOOKUP(C440, 'Sheet1 (2)'!$A$2:$K$341, 2,FALSE )</f>
        <v>Yes</v>
      </c>
      <c r="H440" s="104" t="b">
        <f>ISNUMBER(MATCH(C440, 'Sheet1 (2)'!$A$2:$A$350, 0))</f>
        <v>1</v>
      </c>
      <c r="I440" s="104" t="str">
        <f>VLOOKUP(C440,Print!$A$2:$C$1048576,3,0)</f>
        <v>Yes</v>
      </c>
      <c r="J440" s="104" t="str">
        <f>VLOOKUP($C440,Print!$A$2:$I$1048576,9,0)</f>
        <v>Ready</v>
      </c>
      <c r="K440" s="104" t="str">
        <f>VLOOKUP(C440,'Sheet1 (2)'!$A$2:$K$341, 9, 0)</f>
        <v>E099</v>
      </c>
    </row>
    <row r="441" spans="1:11" customFormat="1" ht="15.75" hidden="1" x14ac:dyDescent="0.25">
      <c r="A441" s="113" t="s">
        <v>13</v>
      </c>
      <c r="B441" s="113" t="str">
        <f t="shared" si="7"/>
        <v>E0099 - Alexandria*Water &amp; Sewer</v>
      </c>
      <c r="C441" s="113" t="s">
        <v>121</v>
      </c>
      <c r="D441" s="114" t="s">
        <v>710</v>
      </c>
      <c r="E441" s="121" t="s">
        <v>711</v>
      </c>
      <c r="F441" s="116">
        <v>8595789898</v>
      </c>
      <c r="G441" s="104" t="str">
        <f>VLOOKUP(C441, 'Sheet1 (2)'!$A$2:$K$341, 2,FALSE )</f>
        <v>Yes</v>
      </c>
      <c r="H441" s="104" t="b">
        <f>ISNUMBER(MATCH(C441, 'Sheet1 (2)'!$A$2:$A$350, 0))</f>
        <v>1</v>
      </c>
      <c r="I441" s="104" t="str">
        <f>VLOOKUP(C441,Print!$A$2:$C$1048576,3,0)</f>
        <v>Yes</v>
      </c>
      <c r="J441" s="104" t="str">
        <f>VLOOKUP($C441,Print!$A$2:$I$1048576,9,0)</f>
        <v>Ready</v>
      </c>
      <c r="K441" s="104" t="str">
        <f>VLOOKUP(C441,'Sheet1 (2)'!$A$2:$K$341, 9, 0)</f>
        <v>E099</v>
      </c>
    </row>
    <row r="442" spans="1:11" customFormat="1" ht="15.75" hidden="1" x14ac:dyDescent="0.25">
      <c r="A442" s="113" t="s">
        <v>14</v>
      </c>
      <c r="B442" s="113" t="str">
        <f t="shared" si="7"/>
        <v>E0099 - Alexandria*Water &amp; Sewer 2</v>
      </c>
      <c r="C442" s="113" t="s">
        <v>121</v>
      </c>
      <c r="D442" s="114" t="s">
        <v>712</v>
      </c>
      <c r="E442" s="117" t="s">
        <v>713</v>
      </c>
      <c r="F442" s="116">
        <v>8595787450</v>
      </c>
      <c r="G442" s="104" t="str">
        <f>VLOOKUP(C442, 'Sheet1 (2)'!$A$2:$K$341, 2,FALSE )</f>
        <v>Yes</v>
      </c>
      <c r="H442" s="104" t="b">
        <f>ISNUMBER(MATCH(C442, 'Sheet1 (2)'!$A$2:$A$350, 0))</f>
        <v>1</v>
      </c>
      <c r="I442" s="104" t="str">
        <f>VLOOKUP(C442,Print!$A$2:$C$1048576,3,0)</f>
        <v>Yes</v>
      </c>
      <c r="J442" s="104" t="str">
        <f>VLOOKUP($C442,Print!$A$2:$I$1048576,9,0)</f>
        <v>Ready</v>
      </c>
      <c r="K442" s="104" t="str">
        <f>VLOOKUP(C442,'Sheet1 (2)'!$A$2:$K$341, 9, 0)</f>
        <v>E099</v>
      </c>
    </row>
    <row r="443" spans="1:11" customFormat="1" ht="15.75" hidden="1" x14ac:dyDescent="0.25">
      <c r="A443" s="113" t="s">
        <v>7</v>
      </c>
      <c r="B443" s="113" t="str">
        <f t="shared" si="7"/>
        <v>E0100 - Richmond*Electric</v>
      </c>
      <c r="C443" s="113" t="s">
        <v>122</v>
      </c>
      <c r="D443" s="114" t="s">
        <v>714</v>
      </c>
      <c r="E443" s="117" t="s">
        <v>715</v>
      </c>
      <c r="F443" s="116">
        <v>8003835582</v>
      </c>
      <c r="G443" s="104" t="str">
        <f>VLOOKUP(C443, 'Sheet1 (2)'!$A$2:$K$341, 2,FALSE )</f>
        <v>Yes</v>
      </c>
      <c r="H443" s="104" t="b">
        <f>ISNUMBER(MATCH(C443, 'Sheet1 (2)'!$A$2:$A$350, 0))</f>
        <v>1</v>
      </c>
      <c r="I443" s="104" t="str">
        <f>VLOOKUP(C443,Print!$A$2:$C$1048576,3,0)</f>
        <v>Yes</v>
      </c>
      <c r="J443" s="104" t="str">
        <f>VLOOKUP($C443,Print!$A$2:$I$1048576,9,0)</f>
        <v>Ready</v>
      </c>
      <c r="K443" s="104" t="str">
        <f>VLOOKUP(C443,'Sheet1 (2)'!$A$2:$K$341, 9, 0)</f>
        <v>E100</v>
      </c>
    </row>
    <row r="444" spans="1:11" customFormat="1" ht="15.75" hidden="1" x14ac:dyDescent="0.25">
      <c r="A444" s="104" t="s">
        <v>9</v>
      </c>
      <c r="B444" s="113" t="str">
        <f t="shared" si="7"/>
        <v>E0100 - Richmond*Interface</v>
      </c>
      <c r="C444" s="113" t="s">
        <v>122</v>
      </c>
      <c r="D444" s="115" t="s">
        <v>9</v>
      </c>
      <c r="E444" s="117" t="str">
        <f>IFERROR(INDEX(Interface!A:A, MATCH($C444,Interface!H:H, 0)), "(Blank)")</f>
        <v>TWA77054</v>
      </c>
      <c r="F444" s="116" t="s">
        <v>363</v>
      </c>
      <c r="G444" s="104" t="str">
        <f>VLOOKUP(C444, 'Sheet1 (2)'!$A$2:$K$341, 2,FALSE )</f>
        <v>Yes</v>
      </c>
      <c r="H444" s="104" t="b">
        <f>ISNUMBER(MATCH(C444, 'Sheet1 (2)'!$A$2:$A$350, 0))</f>
        <v>1</v>
      </c>
      <c r="I444" s="104" t="str">
        <f>VLOOKUP(C444,Print!$A$2:$C$1048576,3,0)</f>
        <v>Yes</v>
      </c>
      <c r="J444" s="104" t="str">
        <f>VLOOKUP($C444,Print!$A$2:$I$1048576,9,0)</f>
        <v>Ready</v>
      </c>
      <c r="K444" s="104" t="str">
        <f>VLOOKUP(C444,'Sheet1 (2)'!$A$2:$K$341, 9, 0)</f>
        <v>E100</v>
      </c>
    </row>
    <row r="445" spans="1:11" customFormat="1" ht="15.75" hidden="1" x14ac:dyDescent="0.25">
      <c r="A445" s="113" t="s">
        <v>10</v>
      </c>
      <c r="B445" s="113" t="str">
        <f t="shared" si="7"/>
        <v>E0100 - Richmond*Sanitation</v>
      </c>
      <c r="C445" s="113" t="s">
        <v>122</v>
      </c>
      <c r="D445" s="114" t="s">
        <v>709</v>
      </c>
      <c r="E445" s="117">
        <v>4002155063</v>
      </c>
      <c r="F445" s="116">
        <v>8008288171</v>
      </c>
      <c r="G445" s="104" t="str">
        <f>VLOOKUP(C445, 'Sheet1 (2)'!$A$2:$K$341, 2,FALSE )</f>
        <v>Yes</v>
      </c>
      <c r="H445" s="104" t="b">
        <f>ISNUMBER(MATCH(C445, 'Sheet1 (2)'!$A$2:$A$350, 0))</f>
        <v>1</v>
      </c>
      <c r="I445" s="104" t="str">
        <f>VLOOKUP(C445,Print!$A$2:$C$1048576,3,0)</f>
        <v>Yes</v>
      </c>
      <c r="J445" s="104" t="str">
        <f>VLOOKUP($C445,Print!$A$2:$I$1048576,9,0)</f>
        <v>Ready</v>
      </c>
      <c r="K445" s="104" t="str">
        <f>VLOOKUP(C445,'Sheet1 (2)'!$A$2:$K$341, 9, 0)</f>
        <v>E100</v>
      </c>
    </row>
    <row r="446" spans="1:11" customFormat="1" ht="15.75" hidden="1" x14ac:dyDescent="0.25">
      <c r="A446" s="113" t="s">
        <v>13</v>
      </c>
      <c r="B446" s="113" t="str">
        <f t="shared" si="7"/>
        <v>E0100 - Richmond*Water &amp; Sewer</v>
      </c>
      <c r="C446" s="113" t="s">
        <v>122</v>
      </c>
      <c r="D446" s="114" t="s">
        <v>716</v>
      </c>
      <c r="E446" s="117">
        <v>1818910097</v>
      </c>
      <c r="F446" s="116">
        <v>8596232323</v>
      </c>
      <c r="G446" s="104" t="str">
        <f>VLOOKUP(C446, 'Sheet1 (2)'!$A$2:$K$341, 2,FALSE )</f>
        <v>Yes</v>
      </c>
      <c r="H446" s="104" t="b">
        <f>ISNUMBER(MATCH(C446, 'Sheet1 (2)'!$A$2:$A$350, 0))</f>
        <v>1</v>
      </c>
      <c r="I446" s="104" t="str">
        <f>VLOOKUP(C446,Print!$A$2:$C$1048576,3,0)</f>
        <v>Yes</v>
      </c>
      <c r="J446" s="104" t="str">
        <f>VLOOKUP($C446,Print!$A$2:$I$1048576,9,0)</f>
        <v>Ready</v>
      </c>
      <c r="K446" s="104" t="str">
        <f>VLOOKUP(C446,'Sheet1 (2)'!$A$2:$K$341, 9, 0)</f>
        <v>E100</v>
      </c>
    </row>
    <row r="447" spans="1:11" customFormat="1" ht="15.75" hidden="1" x14ac:dyDescent="0.25">
      <c r="A447" s="113" t="s">
        <v>7</v>
      </c>
      <c r="B447" s="113" t="str">
        <f t="shared" si="7"/>
        <v>E0101 - Victory Square*Electric</v>
      </c>
      <c r="C447" s="113" t="s">
        <v>123</v>
      </c>
      <c r="D447" s="114" t="s">
        <v>360</v>
      </c>
      <c r="E447" s="117" t="s">
        <v>717</v>
      </c>
      <c r="F447" s="116">
        <v>8886555888</v>
      </c>
      <c r="G447" s="104" t="str">
        <f>VLOOKUP(C447, 'Sheet1 (2)'!$A$2:$K$341, 2,FALSE )</f>
        <v>Yes</v>
      </c>
      <c r="H447" s="104" t="b">
        <f>ISNUMBER(MATCH(C447, 'Sheet1 (2)'!$A$2:$A$350, 0))</f>
        <v>1</v>
      </c>
      <c r="I447" s="104" t="str">
        <f>VLOOKUP(C447,Print!$A$2:$C$1048576,3,0)</f>
        <v>No</v>
      </c>
      <c r="J447" s="104" t="str">
        <f>VLOOKUP($C447,Print!$A$2:$I$1048576,9,0)</f>
        <v>Ready</v>
      </c>
      <c r="K447" s="104" t="str">
        <f>VLOOKUP(C447,'Sheet1 (2)'!$A$2:$K$341, 9, 0)</f>
        <v>C00422</v>
      </c>
    </row>
    <row r="448" spans="1:11" customFormat="1" ht="15.75" hidden="1" x14ac:dyDescent="0.25">
      <c r="A448" s="113" t="s">
        <v>8</v>
      </c>
      <c r="B448" s="113" t="str">
        <f t="shared" si="7"/>
        <v>E0101 - Victory Square*Electric 2</v>
      </c>
      <c r="C448" s="113" t="s">
        <v>123</v>
      </c>
      <c r="D448" s="114" t="s">
        <v>360</v>
      </c>
      <c r="E448" s="117" t="s">
        <v>718</v>
      </c>
      <c r="F448" s="116">
        <v>8886555888</v>
      </c>
      <c r="G448" s="104" t="str">
        <f>VLOOKUP(C448, 'Sheet1 (2)'!$A$2:$K$341, 2,FALSE )</f>
        <v>Yes</v>
      </c>
      <c r="H448" s="104" t="b">
        <f>ISNUMBER(MATCH(C448, 'Sheet1 (2)'!$A$2:$A$350, 0))</f>
        <v>1</v>
      </c>
      <c r="I448" s="104" t="str">
        <f>VLOOKUP(C448,Print!$A$2:$C$1048576,3,0)</f>
        <v>No</v>
      </c>
      <c r="J448" s="104" t="str">
        <f>VLOOKUP($C448,Print!$A$2:$I$1048576,9,0)</f>
        <v>Ready</v>
      </c>
      <c r="K448" s="104" t="str">
        <f>VLOOKUP(C448,'Sheet1 (2)'!$A$2:$K$341, 9, 0)</f>
        <v>C00422</v>
      </c>
    </row>
    <row r="449" spans="1:11" customFormat="1" ht="15.75" hidden="1" x14ac:dyDescent="0.25">
      <c r="A449" s="104" t="s">
        <v>9</v>
      </c>
      <c r="B449" s="113" t="str">
        <f t="shared" si="7"/>
        <v>E0101 - Victory Square*Interface</v>
      </c>
      <c r="C449" s="113" t="s">
        <v>123</v>
      </c>
      <c r="D449" s="115" t="s">
        <v>9</v>
      </c>
      <c r="E449" s="117" t="str">
        <f>IFERROR(INDEX(Interface!A:A, MATCH($C449,Interface!H:H, 0)), "(Blank)")</f>
        <v>TWA11030</v>
      </c>
      <c r="F449" s="116" t="s">
        <v>363</v>
      </c>
      <c r="G449" s="104" t="str">
        <f>VLOOKUP(C449, 'Sheet1 (2)'!$A$2:$K$341, 2,FALSE )</f>
        <v>Yes</v>
      </c>
      <c r="H449" s="104" t="b">
        <f>ISNUMBER(MATCH(C449, 'Sheet1 (2)'!$A$2:$A$350, 0))</f>
        <v>1</v>
      </c>
      <c r="I449" s="104" t="str">
        <f>VLOOKUP(C449,Print!$A$2:$C$1048576,3,0)</f>
        <v>No</v>
      </c>
      <c r="J449" s="104" t="str">
        <f>VLOOKUP($C449,Print!$A$2:$I$1048576,9,0)</f>
        <v>Ready</v>
      </c>
      <c r="K449" s="104" t="str">
        <f>VLOOKUP(C449,'Sheet1 (2)'!$A$2:$K$341, 9, 0)</f>
        <v>C00422</v>
      </c>
    </row>
    <row r="450" spans="1:11" customFormat="1" ht="15.75" hidden="1" x14ac:dyDescent="0.25">
      <c r="A450" s="113" t="s">
        <v>10</v>
      </c>
      <c r="B450" s="113" t="str">
        <f t="shared" si="7"/>
        <v>E0101 - Victory Square*Sanitation</v>
      </c>
      <c r="C450" s="113" t="s">
        <v>123</v>
      </c>
      <c r="D450" s="114" t="s">
        <v>404</v>
      </c>
      <c r="E450" s="117" t="s">
        <v>719</v>
      </c>
      <c r="F450" s="116">
        <v>9129642211</v>
      </c>
      <c r="G450" s="104" t="str">
        <f>VLOOKUP(C450, 'Sheet1 (2)'!$A$2:$K$341, 2,FALSE )</f>
        <v>Yes</v>
      </c>
      <c r="H450" s="104" t="b">
        <f>ISNUMBER(MATCH(C450, 'Sheet1 (2)'!$A$2:$A$350, 0))</f>
        <v>1</v>
      </c>
      <c r="I450" s="104" t="str">
        <f>VLOOKUP(C450,Print!$A$2:$C$1048576,3,0)</f>
        <v>No</v>
      </c>
      <c r="J450" s="104" t="str">
        <f>VLOOKUP($C450,Print!$A$2:$I$1048576,9,0)</f>
        <v>Ready</v>
      </c>
      <c r="K450" s="104" t="str">
        <f>VLOOKUP(C450,'Sheet1 (2)'!$A$2:$K$341, 9, 0)</f>
        <v>C00422</v>
      </c>
    </row>
    <row r="451" spans="1:11" customFormat="1" ht="15.75" hidden="1" x14ac:dyDescent="0.25">
      <c r="A451" s="113" t="s">
        <v>13</v>
      </c>
      <c r="B451" s="113" t="str">
        <f t="shared" si="7"/>
        <v>E0101 - Victory Square*Water &amp; Sewer</v>
      </c>
      <c r="C451" s="113" t="s">
        <v>123</v>
      </c>
      <c r="D451" s="114" t="s">
        <v>720</v>
      </c>
      <c r="E451" s="118" t="s">
        <v>721</v>
      </c>
      <c r="F451" s="116">
        <v>9126516714</v>
      </c>
      <c r="G451" s="104" t="str">
        <f>VLOOKUP(C451, 'Sheet1 (2)'!$A$2:$K$341, 2,FALSE )</f>
        <v>Yes</v>
      </c>
      <c r="H451" s="104" t="b">
        <f>ISNUMBER(MATCH(C451, 'Sheet1 (2)'!$A$2:$A$350, 0))</f>
        <v>1</v>
      </c>
      <c r="I451" s="104" t="str">
        <f>VLOOKUP(C451,Print!$A$2:$C$1048576,3,0)</f>
        <v>No</v>
      </c>
      <c r="J451" s="104" t="str">
        <f>VLOOKUP($C451,Print!$A$2:$I$1048576,9,0)</f>
        <v>Ready</v>
      </c>
      <c r="K451" s="104" t="str">
        <f>VLOOKUP(C451,'Sheet1 (2)'!$A$2:$K$341, 9, 0)</f>
        <v>C00422</v>
      </c>
    </row>
    <row r="452" spans="1:11" customFormat="1" ht="15.75" hidden="1" x14ac:dyDescent="0.25">
      <c r="A452" s="113" t="s">
        <v>7</v>
      </c>
      <c r="B452" s="113" t="str">
        <f t="shared" ref="B452:B515" si="9">_xlfn.CONCAT(C452,"*",A452)</f>
        <v>E0102 - Bluffton*Electric</v>
      </c>
      <c r="C452" s="113" t="s">
        <v>125</v>
      </c>
      <c r="D452" s="114" t="s">
        <v>722</v>
      </c>
      <c r="E452" s="115">
        <v>268359001</v>
      </c>
      <c r="F452" s="116">
        <v>8437052003</v>
      </c>
      <c r="G452" s="104" t="str">
        <f>VLOOKUP(C452, 'Sheet1 (2)'!$A$2:$K$341, 2,FALSE )</f>
        <v>Yes</v>
      </c>
      <c r="H452" s="104" t="b">
        <f>ISNUMBER(MATCH(C452, 'Sheet1 (2)'!$A$2:$A$350, 0))</f>
        <v>1</v>
      </c>
      <c r="I452" s="104" t="str">
        <f>VLOOKUP(C452,Print!$A$2:$C$1048576,3,0)</f>
        <v>Yes</v>
      </c>
      <c r="J452" s="104" t="str">
        <f>VLOOKUP($C452,Print!$A$2:$I$1048576,9,0)</f>
        <v>Ready</v>
      </c>
      <c r="K452" s="104" t="str">
        <f>VLOOKUP(C452,'Sheet1 (2)'!$A$2:$K$341, 9, 0)</f>
        <v>E102</v>
      </c>
    </row>
    <row r="453" spans="1:11" customFormat="1" ht="15.75" hidden="1" x14ac:dyDescent="0.25">
      <c r="A453" s="104" t="s">
        <v>9</v>
      </c>
      <c r="B453" s="113" t="str">
        <f t="shared" si="9"/>
        <v>E0102 - Bluffton*Interface</v>
      </c>
      <c r="C453" s="113" t="s">
        <v>125</v>
      </c>
      <c r="D453" s="115" t="s">
        <v>9</v>
      </c>
      <c r="E453" s="117" t="str">
        <f>IFERROR(INDEX(Interface!A:A, MATCH($C453,Interface!H:H, 0)), "(Blank)")</f>
        <v>TWA77055</v>
      </c>
      <c r="F453" s="116" t="s">
        <v>363</v>
      </c>
      <c r="G453" s="104" t="str">
        <f>VLOOKUP(C453, 'Sheet1 (2)'!$A$2:$K$341, 2,FALSE )</f>
        <v>Yes</v>
      </c>
      <c r="H453" s="104" t="b">
        <f>ISNUMBER(MATCH(C453, 'Sheet1 (2)'!$A$2:$A$350, 0))</f>
        <v>1</v>
      </c>
      <c r="I453" s="104" t="str">
        <f>VLOOKUP(C453,Print!$A$2:$C$1048576,3,0)</f>
        <v>Yes</v>
      </c>
      <c r="J453" s="104" t="str">
        <f>VLOOKUP($C453,Print!$A$2:$I$1048576,9,0)</f>
        <v>Ready</v>
      </c>
      <c r="K453" s="104" t="str">
        <f>VLOOKUP(C453,'Sheet1 (2)'!$A$2:$K$341, 9, 0)</f>
        <v>E102</v>
      </c>
    </row>
    <row r="454" spans="1:11" customFormat="1" ht="15.75" hidden="1" x14ac:dyDescent="0.25">
      <c r="A454" s="113" t="s">
        <v>10</v>
      </c>
      <c r="B454" s="113" t="str">
        <f t="shared" si="9"/>
        <v>E0102 - Bluffton*Sanitation</v>
      </c>
      <c r="C454" s="113" t="s">
        <v>125</v>
      </c>
      <c r="D454" s="114" t="s">
        <v>723</v>
      </c>
      <c r="E454" s="118" t="s">
        <v>724</v>
      </c>
      <c r="F454" s="116">
        <v>8436454100</v>
      </c>
      <c r="G454" s="104" t="str">
        <f>VLOOKUP(C454, 'Sheet1 (2)'!$A$2:$K$341, 2,FALSE )</f>
        <v>Yes</v>
      </c>
      <c r="H454" s="104" t="b">
        <f>ISNUMBER(MATCH(C454, 'Sheet1 (2)'!$A$2:$A$350, 0))</f>
        <v>1</v>
      </c>
      <c r="I454" s="104" t="str">
        <f>VLOOKUP(C454,Print!$A$2:$C$1048576,3,0)</f>
        <v>Yes</v>
      </c>
      <c r="J454" s="104" t="str">
        <f>VLOOKUP($C454,Print!$A$2:$I$1048576,9,0)</f>
        <v>Ready</v>
      </c>
      <c r="K454" s="104" t="str">
        <f>VLOOKUP(C454,'Sheet1 (2)'!$A$2:$K$341, 9, 0)</f>
        <v>E102</v>
      </c>
    </row>
    <row r="455" spans="1:11" customFormat="1" ht="15.75" hidden="1" x14ac:dyDescent="0.25">
      <c r="A455" s="113" t="s">
        <v>13</v>
      </c>
      <c r="B455" s="113" t="str">
        <f t="shared" si="9"/>
        <v>E0102 - Bluffton*Water &amp; Sewer</v>
      </c>
      <c r="C455" s="113" t="s">
        <v>125</v>
      </c>
      <c r="D455" s="114" t="s">
        <v>435</v>
      </c>
      <c r="E455" s="115">
        <v>621592</v>
      </c>
      <c r="F455" s="116">
        <v>8439879200</v>
      </c>
      <c r="G455" s="104" t="str">
        <f>VLOOKUP(C455, 'Sheet1 (2)'!$A$2:$K$341, 2,FALSE )</f>
        <v>Yes</v>
      </c>
      <c r="H455" s="104" t="b">
        <f>ISNUMBER(MATCH(C455, 'Sheet1 (2)'!$A$2:$A$350, 0))</f>
        <v>1</v>
      </c>
      <c r="I455" s="104" t="str">
        <f>VLOOKUP(C455,Print!$A$2:$C$1048576,3,0)</f>
        <v>Yes</v>
      </c>
      <c r="J455" s="104" t="str">
        <f>VLOOKUP($C455,Print!$A$2:$I$1048576,9,0)</f>
        <v>Ready</v>
      </c>
      <c r="K455" s="104" t="str">
        <f>VLOOKUP(C455,'Sheet1 (2)'!$A$2:$K$341, 9, 0)</f>
        <v>E102</v>
      </c>
    </row>
    <row r="456" spans="1:11" customFormat="1" ht="15.75" hidden="1" x14ac:dyDescent="0.25">
      <c r="A456" s="113" t="s">
        <v>7</v>
      </c>
      <c r="B456" s="113" t="str">
        <f t="shared" si="9"/>
        <v>E0103 - Greensboro-Oconee*Electric</v>
      </c>
      <c r="C456" s="113" t="s">
        <v>126</v>
      </c>
      <c r="D456" s="114" t="s">
        <v>360</v>
      </c>
      <c r="E456" s="115" t="s">
        <v>725</v>
      </c>
      <c r="F456" s="116">
        <v>8886555888</v>
      </c>
      <c r="G456" s="104" t="str">
        <f>VLOOKUP(C456, 'Sheet1 (2)'!$A$2:$K$341, 2,FALSE )</f>
        <v>Yes</v>
      </c>
      <c r="H456" s="104" t="b">
        <f>ISNUMBER(MATCH(C456, 'Sheet1 (2)'!$A$2:$A$350, 0))</f>
        <v>1</v>
      </c>
      <c r="I456" s="104" t="str">
        <f>VLOOKUP(C456,Print!$A$2:$C$1048576,3,0)</f>
        <v>Yes</v>
      </c>
      <c r="J456" s="104" t="str">
        <f>VLOOKUP($C456,Print!$A$2:$I$1048576,9,0)</f>
        <v>Ready</v>
      </c>
      <c r="K456" s="104" t="str">
        <f>VLOOKUP(C456,'Sheet1 (2)'!$A$2:$K$341, 9, 0)</f>
        <v>E103</v>
      </c>
    </row>
    <row r="457" spans="1:11" customFormat="1" ht="15.75" hidden="1" x14ac:dyDescent="0.25">
      <c r="A457" s="104" t="s">
        <v>9</v>
      </c>
      <c r="B457" s="113" t="str">
        <f t="shared" si="9"/>
        <v>E0103 - Greensboro-Oconee*Interface</v>
      </c>
      <c r="C457" s="113" t="s">
        <v>126</v>
      </c>
      <c r="D457" s="115" t="s">
        <v>9</v>
      </c>
      <c r="E457" s="117" t="str">
        <f>IFERROR(INDEX(Interface!A:A, MATCH($C457,Interface!H:H, 0)), "(Blank)")</f>
        <v>TWA77051</v>
      </c>
      <c r="F457" s="116" t="s">
        <v>363</v>
      </c>
      <c r="G457" s="104" t="str">
        <f>VLOOKUP(C457, 'Sheet1 (2)'!$A$2:$K$341, 2,FALSE )</f>
        <v>Yes</v>
      </c>
      <c r="H457" s="104" t="b">
        <f>ISNUMBER(MATCH(C457, 'Sheet1 (2)'!$A$2:$A$350, 0))</f>
        <v>1</v>
      </c>
      <c r="I457" s="104" t="str">
        <f>VLOOKUP(C457,Print!$A$2:$C$1048576,3,0)</f>
        <v>Yes</v>
      </c>
      <c r="J457" s="104" t="str">
        <f>VLOOKUP($C457,Print!$A$2:$I$1048576,9,0)</f>
        <v>Ready</v>
      </c>
      <c r="K457" s="104" t="str">
        <f>VLOOKUP(C457,'Sheet1 (2)'!$A$2:$K$341, 9, 0)</f>
        <v>E103</v>
      </c>
    </row>
    <row r="458" spans="1:11" customFormat="1" ht="15.75" hidden="1" x14ac:dyDescent="0.25">
      <c r="A458" s="113" t="s">
        <v>10</v>
      </c>
      <c r="B458" s="113" t="str">
        <f t="shared" si="9"/>
        <v>E0103 - Greensboro-Oconee*Sanitation</v>
      </c>
      <c r="C458" s="113" t="s">
        <v>126</v>
      </c>
      <c r="D458" s="114" t="s">
        <v>701</v>
      </c>
      <c r="E458" s="119" t="s">
        <v>706</v>
      </c>
      <c r="F458" s="116">
        <v>7707257655</v>
      </c>
      <c r="G458" s="104" t="str">
        <f>VLOOKUP(C458, 'Sheet1 (2)'!$A$2:$K$341, 2,FALSE )</f>
        <v>Yes</v>
      </c>
      <c r="H458" s="104" t="b">
        <f>ISNUMBER(MATCH(C458, 'Sheet1 (2)'!$A$2:$A$350, 0))</f>
        <v>1</v>
      </c>
      <c r="I458" s="104" t="str">
        <f>VLOOKUP(C458,Print!$A$2:$C$1048576,3,0)</f>
        <v>Yes</v>
      </c>
      <c r="J458" s="104" t="str">
        <f>VLOOKUP($C458,Print!$A$2:$I$1048576,9,0)</f>
        <v>Ready</v>
      </c>
      <c r="K458" s="104" t="str">
        <f>VLOOKUP(C458,'Sheet1 (2)'!$A$2:$K$341, 9, 0)</f>
        <v>E103</v>
      </c>
    </row>
    <row r="459" spans="1:11" customFormat="1" ht="15.75" hidden="1" x14ac:dyDescent="0.25">
      <c r="A459" s="113" t="s">
        <v>13</v>
      </c>
      <c r="B459" s="113" t="str">
        <f t="shared" si="9"/>
        <v>E0103 - Greensboro-Oconee*Water &amp; Sewer</v>
      </c>
      <c r="C459" s="113" t="s">
        <v>126</v>
      </c>
      <c r="D459" s="114" t="s">
        <v>726</v>
      </c>
      <c r="E459" s="115">
        <v>1377172</v>
      </c>
      <c r="F459" s="116">
        <v>7064841922</v>
      </c>
      <c r="G459" s="104" t="str">
        <f>VLOOKUP(C459, 'Sheet1 (2)'!$A$2:$K$341, 2,FALSE )</f>
        <v>Yes</v>
      </c>
      <c r="H459" s="104" t="b">
        <f>ISNUMBER(MATCH(C459, 'Sheet1 (2)'!$A$2:$A$350, 0))</f>
        <v>1</v>
      </c>
      <c r="I459" s="104" t="str">
        <f>VLOOKUP(C459,Print!$A$2:$C$1048576,3,0)</f>
        <v>Yes</v>
      </c>
      <c r="J459" s="104" t="str">
        <f>VLOOKUP($C459,Print!$A$2:$I$1048576,9,0)</f>
        <v>Ready</v>
      </c>
      <c r="K459" s="104" t="str">
        <f>VLOOKUP(C459,'Sheet1 (2)'!$A$2:$K$341, 9, 0)</f>
        <v>E103</v>
      </c>
    </row>
    <row r="460" spans="1:11" customFormat="1" ht="15.75" hidden="1" x14ac:dyDescent="0.25">
      <c r="A460" s="113" t="s">
        <v>7</v>
      </c>
      <c r="B460" s="113" t="str">
        <f t="shared" si="9"/>
        <v>E0104 - Holiday*Electric</v>
      </c>
      <c r="C460" s="113" t="s">
        <v>127</v>
      </c>
      <c r="D460" s="114" t="s">
        <v>378</v>
      </c>
      <c r="E460" s="117">
        <v>910123658178</v>
      </c>
      <c r="F460" s="116">
        <v>8773728477</v>
      </c>
      <c r="G460" s="104" t="str">
        <f>VLOOKUP(C460, 'Sheet1 (2)'!$A$2:$K$341, 2,FALSE )</f>
        <v>Yes</v>
      </c>
      <c r="H460" s="104" t="b">
        <f>ISNUMBER(MATCH(C460, 'Sheet1 (2)'!$A$2:$A$350, 0))</f>
        <v>1</v>
      </c>
      <c r="I460" s="104" t="str">
        <f>VLOOKUP(C460,Print!$A$2:$C$1048576,3,0)</f>
        <v>Yes</v>
      </c>
      <c r="J460" s="104" t="str">
        <f>VLOOKUP($C460,Print!$A$2:$I$1048576,9,0)</f>
        <v>Ready</v>
      </c>
      <c r="K460" s="104" t="str">
        <f>VLOOKUP(C460,'Sheet1 (2)'!$A$2:$K$341, 9, 0)</f>
        <v>C00082</v>
      </c>
    </row>
    <row r="461" spans="1:11" customFormat="1" ht="15.75" hidden="1" x14ac:dyDescent="0.25">
      <c r="A461" s="104" t="s">
        <v>9</v>
      </c>
      <c r="B461" s="113" t="str">
        <f t="shared" si="9"/>
        <v>E0104 - Holiday*Interface</v>
      </c>
      <c r="C461" s="113" t="s">
        <v>127</v>
      </c>
      <c r="D461" s="115" t="s">
        <v>9</v>
      </c>
      <c r="E461" s="117" t="str">
        <f>IFERROR(INDEX(Interface!A:A, MATCH($C461,Interface!H:H, 0)), "(Blank)")</f>
        <v>S-000072261</v>
      </c>
      <c r="F461" s="116" t="s">
        <v>363</v>
      </c>
      <c r="G461" s="104" t="str">
        <f>VLOOKUP(C461, 'Sheet1 (2)'!$A$2:$K$341, 2,FALSE )</f>
        <v>Yes</v>
      </c>
      <c r="H461" s="104" t="b">
        <f>ISNUMBER(MATCH(C461, 'Sheet1 (2)'!$A$2:$A$350, 0))</f>
        <v>1</v>
      </c>
      <c r="I461" s="104" t="str">
        <f>VLOOKUP(C461,Print!$A$2:$C$1048576,3,0)</f>
        <v>Yes</v>
      </c>
      <c r="J461" s="104" t="str">
        <f>VLOOKUP($C461,Print!$A$2:$I$1048576,9,0)</f>
        <v>Ready</v>
      </c>
      <c r="K461" s="104" t="str">
        <f>VLOOKUP(C461,'Sheet1 (2)'!$A$2:$K$341, 9, 0)</f>
        <v>C00082</v>
      </c>
    </row>
    <row r="462" spans="1:11" customFormat="1" ht="15.75" hidden="1" x14ac:dyDescent="0.25">
      <c r="A462" s="113" t="s">
        <v>10</v>
      </c>
      <c r="B462" s="113" t="str">
        <f t="shared" si="9"/>
        <v>E0104 - Holiday*Sanitation</v>
      </c>
      <c r="C462" s="113" t="s">
        <v>127</v>
      </c>
      <c r="D462" s="114" t="s">
        <v>480</v>
      </c>
      <c r="E462" s="115" t="s">
        <v>727</v>
      </c>
      <c r="F462" s="116">
        <v>8002557172</v>
      </c>
      <c r="G462" s="104" t="str">
        <f>VLOOKUP(C462, 'Sheet1 (2)'!$A$2:$K$341, 2,FALSE )</f>
        <v>Yes</v>
      </c>
      <c r="H462" s="104" t="b">
        <f>ISNUMBER(MATCH(C462, 'Sheet1 (2)'!$A$2:$A$350, 0))</f>
        <v>1</v>
      </c>
      <c r="I462" s="104" t="str">
        <f>VLOOKUP(C462,Print!$A$2:$C$1048576,3,0)</f>
        <v>Yes</v>
      </c>
      <c r="J462" s="104" t="str">
        <f>VLOOKUP($C462,Print!$A$2:$I$1048576,9,0)</f>
        <v>Ready</v>
      </c>
      <c r="K462" s="104" t="str">
        <f>VLOOKUP(C462,'Sheet1 (2)'!$A$2:$K$341, 9, 0)</f>
        <v>C00082</v>
      </c>
    </row>
    <row r="463" spans="1:11" customFormat="1" ht="15.75" hidden="1" x14ac:dyDescent="0.25">
      <c r="A463" s="113" t="s">
        <v>13</v>
      </c>
      <c r="B463" s="113" t="str">
        <f t="shared" si="9"/>
        <v>E0104 - Holiday*Water &amp; Sewer</v>
      </c>
      <c r="C463" s="113" t="s">
        <v>127</v>
      </c>
      <c r="D463" s="114" t="s">
        <v>602</v>
      </c>
      <c r="E463" s="119" t="s">
        <v>728</v>
      </c>
      <c r="F463" s="116">
        <v>7278478131</v>
      </c>
      <c r="G463" s="104" t="str">
        <f>VLOOKUP(C463, 'Sheet1 (2)'!$A$2:$K$341, 2,FALSE )</f>
        <v>Yes</v>
      </c>
      <c r="H463" s="104" t="b">
        <f>ISNUMBER(MATCH(C463, 'Sheet1 (2)'!$A$2:$A$350, 0))</f>
        <v>1</v>
      </c>
      <c r="I463" s="104" t="str">
        <f>VLOOKUP(C463,Print!$A$2:$C$1048576,3,0)</f>
        <v>Yes</v>
      </c>
      <c r="J463" s="104" t="str">
        <f>VLOOKUP($C463,Print!$A$2:$I$1048576,9,0)</f>
        <v>Ready</v>
      </c>
      <c r="K463" s="104" t="str">
        <f>VLOOKUP(C463,'Sheet1 (2)'!$A$2:$K$341, 9, 0)</f>
        <v>C00082</v>
      </c>
    </row>
    <row r="464" spans="1:11" customFormat="1" ht="15.75" hidden="1" x14ac:dyDescent="0.25">
      <c r="A464" s="113" t="s">
        <v>7</v>
      </c>
      <c r="B464" s="113" t="str">
        <f t="shared" si="9"/>
        <v>E0105 - St Augustine*Electric</v>
      </c>
      <c r="C464" s="113" t="s">
        <v>128</v>
      </c>
      <c r="D464" s="114" t="s">
        <v>515</v>
      </c>
      <c r="E464" s="117" t="s">
        <v>729</v>
      </c>
      <c r="F464" s="116">
        <v>8003752434</v>
      </c>
      <c r="G464" s="104" t="str">
        <f>VLOOKUP(C464, 'Sheet1 (2)'!$A$2:$K$341, 2,FALSE )</f>
        <v>Yes</v>
      </c>
      <c r="H464" s="104" t="b">
        <f>ISNUMBER(MATCH(C464, 'Sheet1 (2)'!$A$2:$A$350, 0))</f>
        <v>1</v>
      </c>
      <c r="I464" s="104" t="str">
        <f>VLOOKUP(C464,Print!$A$2:$C$1048576,3,0)</f>
        <v>Yes</v>
      </c>
      <c r="J464" s="104" t="str">
        <f>VLOOKUP($C464,Print!$A$2:$I$1048576,9,0)</f>
        <v>Ready</v>
      </c>
      <c r="K464" s="104" t="str">
        <f>VLOOKUP(C464,'Sheet1 (2)'!$A$2:$K$341, 9, 0)</f>
        <v>C00083</v>
      </c>
    </row>
    <row r="465" spans="1:11" customFormat="1" ht="15.75" hidden="1" x14ac:dyDescent="0.25">
      <c r="A465" s="104" t="s">
        <v>9</v>
      </c>
      <c r="B465" s="113" t="str">
        <f t="shared" si="9"/>
        <v>E0105 - St Augustine*Interface</v>
      </c>
      <c r="C465" s="113" t="s">
        <v>128</v>
      </c>
      <c r="D465" s="115" t="s">
        <v>9</v>
      </c>
      <c r="E465" s="117" t="str">
        <f>IFERROR(INDEX(Interface!A:A, MATCH($C465,Interface!H:H, 0)), "(Blank)")</f>
        <v>S-000070318</v>
      </c>
      <c r="F465" s="116" t="s">
        <v>363</v>
      </c>
      <c r="G465" s="104" t="str">
        <f>VLOOKUP(C465, 'Sheet1 (2)'!$A$2:$K$341, 2,FALSE )</f>
        <v>Yes</v>
      </c>
      <c r="H465" s="104" t="b">
        <f>ISNUMBER(MATCH(C465, 'Sheet1 (2)'!$A$2:$A$350, 0))</f>
        <v>1</v>
      </c>
      <c r="I465" s="104" t="str">
        <f>VLOOKUP(C465,Print!$A$2:$C$1048576,3,0)</f>
        <v>Yes</v>
      </c>
      <c r="J465" s="104" t="str">
        <f>VLOOKUP($C465,Print!$A$2:$I$1048576,9,0)</f>
        <v>Ready</v>
      </c>
      <c r="K465" s="104" t="str">
        <f>VLOOKUP(C465,'Sheet1 (2)'!$A$2:$K$341, 9, 0)</f>
        <v>C00083</v>
      </c>
    </row>
    <row r="466" spans="1:11" customFormat="1" ht="15.75" hidden="1" x14ac:dyDescent="0.25">
      <c r="A466" s="113" t="s">
        <v>10</v>
      </c>
      <c r="B466" s="113" t="str">
        <f t="shared" si="9"/>
        <v>E0105 - St Augustine*Sanitation</v>
      </c>
      <c r="C466" s="113" t="s">
        <v>128</v>
      </c>
      <c r="D466" s="114" t="s">
        <v>480</v>
      </c>
      <c r="E466" s="117" t="s">
        <v>730</v>
      </c>
      <c r="F466" s="116">
        <v>9048271005</v>
      </c>
      <c r="G466" s="104" t="str">
        <f>VLOOKUP(C466, 'Sheet1 (2)'!$A$2:$K$341, 2,FALSE )</f>
        <v>Yes</v>
      </c>
      <c r="H466" s="104" t="b">
        <f>ISNUMBER(MATCH(C466, 'Sheet1 (2)'!$A$2:$A$350, 0))</f>
        <v>1</v>
      </c>
      <c r="I466" s="104" t="str">
        <f>VLOOKUP(C466,Print!$A$2:$C$1048576,3,0)</f>
        <v>Yes</v>
      </c>
      <c r="J466" s="104" t="str">
        <f>VLOOKUP($C466,Print!$A$2:$I$1048576,9,0)</f>
        <v>Ready</v>
      </c>
      <c r="K466" s="104" t="str">
        <f>VLOOKUP(C466,'Sheet1 (2)'!$A$2:$K$341, 9, 0)</f>
        <v>C00083</v>
      </c>
    </row>
    <row r="467" spans="1:11" customFormat="1" ht="15.75" hidden="1" x14ac:dyDescent="0.25">
      <c r="A467" s="113" t="s">
        <v>13</v>
      </c>
      <c r="B467" s="113" t="str">
        <f t="shared" si="9"/>
        <v>E0105 - St Augustine*Water &amp; Sewer</v>
      </c>
      <c r="C467" s="113" t="s">
        <v>128</v>
      </c>
      <c r="D467" s="114" t="s">
        <v>731</v>
      </c>
      <c r="E467" s="117" t="s">
        <v>732</v>
      </c>
      <c r="F467" s="116">
        <v>9042092700</v>
      </c>
      <c r="G467" s="104" t="str">
        <f>VLOOKUP(C467, 'Sheet1 (2)'!$A$2:$K$341, 2,FALSE )</f>
        <v>Yes</v>
      </c>
      <c r="H467" s="104" t="b">
        <f>ISNUMBER(MATCH(C467, 'Sheet1 (2)'!$A$2:$A$350, 0))</f>
        <v>1</v>
      </c>
      <c r="I467" s="104" t="str">
        <f>VLOOKUP(C467,Print!$A$2:$C$1048576,3,0)</f>
        <v>Yes</v>
      </c>
      <c r="J467" s="104" t="str">
        <f>VLOOKUP($C467,Print!$A$2:$I$1048576,9,0)</f>
        <v>Ready</v>
      </c>
      <c r="K467" s="104" t="str">
        <f>VLOOKUP(C467,'Sheet1 (2)'!$A$2:$K$341, 9, 0)</f>
        <v>C00083</v>
      </c>
    </row>
    <row r="468" spans="1:11" customFormat="1" ht="15.75" hidden="1" x14ac:dyDescent="0.25">
      <c r="A468" s="113" t="s">
        <v>7</v>
      </c>
      <c r="B468" s="113" t="str">
        <f t="shared" si="9"/>
        <v>E0106 - Pensacola*Electric</v>
      </c>
      <c r="C468" s="113" t="s">
        <v>129</v>
      </c>
      <c r="D468" s="114" t="s">
        <v>515</v>
      </c>
      <c r="E468" s="117" t="s">
        <v>733</v>
      </c>
      <c r="F468" s="116">
        <v>8002255797</v>
      </c>
      <c r="G468" s="104" t="str">
        <f>VLOOKUP(C468, 'Sheet1 (2)'!$A$2:$K$341, 2,FALSE )</f>
        <v>Yes</v>
      </c>
      <c r="H468" s="104" t="b">
        <f>ISNUMBER(MATCH(C468, 'Sheet1 (2)'!$A$2:$A$350, 0))</f>
        <v>1</v>
      </c>
      <c r="I468" s="104" t="str">
        <f>VLOOKUP(C468,Print!$A$2:$C$1048576,3,0)</f>
        <v>Yes</v>
      </c>
      <c r="J468" s="104" t="str">
        <f>VLOOKUP($C468,Print!$A$2:$I$1048576,9,0)</f>
        <v>Ready</v>
      </c>
      <c r="K468" s="104" t="str">
        <f>VLOOKUP(C468,'Sheet1 (2)'!$A$2:$K$341, 9, 0)</f>
        <v>C00086</v>
      </c>
    </row>
    <row r="469" spans="1:11" customFormat="1" ht="15.75" hidden="1" x14ac:dyDescent="0.25">
      <c r="A469" s="104" t="s">
        <v>9</v>
      </c>
      <c r="B469" s="113" t="str">
        <f t="shared" si="9"/>
        <v>E0106 - Pensacola*Interface</v>
      </c>
      <c r="C469" s="113" t="s">
        <v>129</v>
      </c>
      <c r="D469" s="115" t="s">
        <v>9</v>
      </c>
      <c r="E469" s="117" t="str">
        <f>IFERROR(INDEX(Interface!A:A, MATCH($C469,Interface!H:H, 0)), "(Blank)")</f>
        <v>TWA77027</v>
      </c>
      <c r="F469" s="116" t="s">
        <v>363</v>
      </c>
      <c r="G469" s="104" t="str">
        <f>VLOOKUP(C469, 'Sheet1 (2)'!$A$2:$K$341, 2,FALSE )</f>
        <v>Yes</v>
      </c>
      <c r="H469" s="104" t="b">
        <f>ISNUMBER(MATCH(C469, 'Sheet1 (2)'!$A$2:$A$350, 0))</f>
        <v>1</v>
      </c>
      <c r="I469" s="104" t="str">
        <f>VLOOKUP(C469,Print!$A$2:$C$1048576,3,0)</f>
        <v>Yes</v>
      </c>
      <c r="J469" s="104" t="str">
        <f>VLOOKUP($C469,Print!$A$2:$I$1048576,9,0)</f>
        <v>Ready</v>
      </c>
      <c r="K469" s="104" t="str">
        <f>VLOOKUP(C469,'Sheet1 (2)'!$A$2:$K$341, 9, 0)</f>
        <v>C00086</v>
      </c>
    </row>
    <row r="470" spans="1:11" customFormat="1" ht="15.75" hidden="1" x14ac:dyDescent="0.25">
      <c r="A470" s="113" t="s">
        <v>10</v>
      </c>
      <c r="B470" s="113" t="str">
        <f t="shared" si="9"/>
        <v>E0106 - Pensacola*Sanitation</v>
      </c>
      <c r="C470" s="113" t="s">
        <v>129</v>
      </c>
      <c r="D470" s="114" t="s">
        <v>480</v>
      </c>
      <c r="E470" s="117" t="s">
        <v>734</v>
      </c>
      <c r="F470" s="116">
        <v>8002842451</v>
      </c>
      <c r="G470" s="104" t="str">
        <f>VLOOKUP(C470, 'Sheet1 (2)'!$A$2:$K$341, 2,FALSE )</f>
        <v>Yes</v>
      </c>
      <c r="H470" s="104" t="b">
        <f>ISNUMBER(MATCH(C470, 'Sheet1 (2)'!$A$2:$A$350, 0))</f>
        <v>1</v>
      </c>
      <c r="I470" s="104" t="str">
        <f>VLOOKUP(C470,Print!$A$2:$C$1048576,3,0)</f>
        <v>Yes</v>
      </c>
      <c r="J470" s="104" t="str">
        <f>VLOOKUP($C470,Print!$A$2:$I$1048576,9,0)</f>
        <v>Ready</v>
      </c>
      <c r="K470" s="104" t="str">
        <f>VLOOKUP(C470,'Sheet1 (2)'!$A$2:$K$341, 9, 0)</f>
        <v>C00086</v>
      </c>
    </row>
    <row r="471" spans="1:11" customFormat="1" ht="15.75" hidden="1" x14ac:dyDescent="0.25">
      <c r="A471" s="113" t="s">
        <v>13</v>
      </c>
      <c r="B471" s="113" t="str">
        <f t="shared" si="9"/>
        <v>E0106 - Pensacola*Water &amp; Sewer</v>
      </c>
      <c r="C471" s="113" t="s">
        <v>129</v>
      </c>
      <c r="D471" s="114" t="s">
        <v>735</v>
      </c>
      <c r="E471" s="117" t="s">
        <v>736</v>
      </c>
      <c r="F471" s="116">
        <v>8504760480</v>
      </c>
      <c r="G471" s="104" t="str">
        <f>VLOOKUP(C471, 'Sheet1 (2)'!$A$2:$K$341, 2,FALSE )</f>
        <v>Yes</v>
      </c>
      <c r="H471" s="104" t="b">
        <f>ISNUMBER(MATCH(C471, 'Sheet1 (2)'!$A$2:$A$350, 0))</f>
        <v>1</v>
      </c>
      <c r="I471" s="104" t="str">
        <f>VLOOKUP(C471,Print!$A$2:$C$1048576,3,0)</f>
        <v>Yes</v>
      </c>
      <c r="J471" s="104" t="str">
        <f>VLOOKUP($C471,Print!$A$2:$I$1048576,9,0)</f>
        <v>Ready</v>
      </c>
      <c r="K471" s="104" t="str">
        <f>VLOOKUP(C471,'Sheet1 (2)'!$A$2:$K$341, 9, 0)</f>
        <v>C00086</v>
      </c>
    </row>
    <row r="472" spans="1:11" customFormat="1" ht="15.75" hidden="1" x14ac:dyDescent="0.25">
      <c r="A472" s="113" t="s">
        <v>7</v>
      </c>
      <c r="B472" s="113" t="str">
        <f t="shared" si="9"/>
        <v>E0107 - Gainesville*Electric</v>
      </c>
      <c r="C472" s="113" t="s">
        <v>130</v>
      </c>
      <c r="D472" s="114" t="s">
        <v>360</v>
      </c>
      <c r="E472" s="119" t="s">
        <v>737</v>
      </c>
      <c r="F472" s="116">
        <v>8886555888</v>
      </c>
      <c r="G472" s="104" t="str">
        <f>VLOOKUP(C472, 'Sheet1 (2)'!$A$2:$K$341, 2,FALSE )</f>
        <v>Yes</v>
      </c>
      <c r="H472" s="104" t="b">
        <f>ISNUMBER(MATCH(C472, 'Sheet1 (2)'!$A$2:$A$350, 0))</f>
        <v>1</v>
      </c>
      <c r="I472" s="104" t="str">
        <f>VLOOKUP(C472,Print!$A$2:$C$1048576,3,0)</f>
        <v>Yes</v>
      </c>
      <c r="J472" s="104" t="str">
        <f>VLOOKUP($C472,Print!$A$2:$I$1048576,9,0)</f>
        <v>Ready</v>
      </c>
      <c r="K472" s="104" t="str">
        <f>VLOOKUP(C472,'Sheet1 (2)'!$A$2:$K$341, 9, 0)</f>
        <v>C00101</v>
      </c>
    </row>
    <row r="473" spans="1:11" customFormat="1" ht="15.75" hidden="1" x14ac:dyDescent="0.25">
      <c r="A473" s="113" t="s">
        <v>8</v>
      </c>
      <c r="B473" s="113" t="str">
        <f t="shared" si="9"/>
        <v>E0107 - Gainesville*Electric 2</v>
      </c>
      <c r="C473" s="113" t="s">
        <v>130</v>
      </c>
      <c r="D473" s="114" t="s">
        <v>360</v>
      </c>
      <c r="E473" s="119" t="s">
        <v>738</v>
      </c>
      <c r="F473" s="116">
        <v>8886555888</v>
      </c>
      <c r="G473" s="104" t="str">
        <f>VLOOKUP(C473, 'Sheet1 (2)'!$A$2:$K$341, 2,FALSE )</f>
        <v>Yes</v>
      </c>
      <c r="H473" s="104" t="b">
        <f>ISNUMBER(MATCH(C473, 'Sheet1 (2)'!$A$2:$A$350, 0))</f>
        <v>1</v>
      </c>
      <c r="I473" s="104" t="str">
        <f>VLOOKUP(C473,Print!$A$2:$C$1048576,3,0)</f>
        <v>Yes</v>
      </c>
      <c r="J473" s="104" t="str">
        <f>VLOOKUP($C473,Print!$A$2:$I$1048576,9,0)</f>
        <v>Ready</v>
      </c>
      <c r="K473" s="104" t="str">
        <f>VLOOKUP(C473,'Sheet1 (2)'!$A$2:$K$341, 9, 0)</f>
        <v>C00101</v>
      </c>
    </row>
    <row r="474" spans="1:11" customFormat="1" ht="15.75" hidden="1" x14ac:dyDescent="0.25">
      <c r="A474" s="104" t="s">
        <v>9</v>
      </c>
      <c r="B474" s="113" t="str">
        <f t="shared" si="9"/>
        <v>E0107 - Gainesville*Interface</v>
      </c>
      <c r="C474" s="113" t="s">
        <v>130</v>
      </c>
      <c r="D474" s="115" t="s">
        <v>9</v>
      </c>
      <c r="E474" s="117" t="str">
        <f>IFERROR(INDEX(Interface!A:A, MATCH($C474,Interface!H:H, 0)), "(Blank)")</f>
        <v>TWA77033</v>
      </c>
      <c r="F474" s="116" t="s">
        <v>363</v>
      </c>
      <c r="G474" s="104" t="str">
        <f>VLOOKUP(C474, 'Sheet1 (2)'!$A$2:$K$341, 2,FALSE )</f>
        <v>Yes</v>
      </c>
      <c r="H474" s="104" t="b">
        <f>ISNUMBER(MATCH(C474, 'Sheet1 (2)'!$A$2:$A$350, 0))</f>
        <v>1</v>
      </c>
      <c r="I474" s="104" t="str">
        <f>VLOOKUP(C474,Print!$A$2:$C$1048576,3,0)</f>
        <v>Yes</v>
      </c>
      <c r="J474" s="104" t="str">
        <f>VLOOKUP($C474,Print!$A$2:$I$1048576,9,0)</f>
        <v>Ready</v>
      </c>
      <c r="K474" s="104" t="str">
        <f>VLOOKUP(C474,'Sheet1 (2)'!$A$2:$K$341, 9, 0)</f>
        <v>C00101</v>
      </c>
    </row>
    <row r="475" spans="1:11" customFormat="1" ht="15.75" hidden="1" x14ac:dyDescent="0.25">
      <c r="A475" s="113" t="s">
        <v>10</v>
      </c>
      <c r="B475" s="113" t="str">
        <f t="shared" si="9"/>
        <v>E0107 - Gainesville*Sanitation</v>
      </c>
      <c r="C475" s="113" t="s">
        <v>130</v>
      </c>
      <c r="D475" s="114" t="s">
        <v>701</v>
      </c>
      <c r="E475" s="119" t="s">
        <v>706</v>
      </c>
      <c r="F475" s="116">
        <v>7707257655</v>
      </c>
      <c r="G475" s="104" t="str">
        <f>VLOOKUP(C475, 'Sheet1 (2)'!$A$2:$K$341, 2,FALSE )</f>
        <v>Yes</v>
      </c>
      <c r="H475" s="104" t="b">
        <f>ISNUMBER(MATCH(C475, 'Sheet1 (2)'!$A$2:$A$350, 0))</f>
        <v>1</v>
      </c>
      <c r="I475" s="104" t="str">
        <f>VLOOKUP(C475,Print!$A$2:$C$1048576,3,0)</f>
        <v>Yes</v>
      </c>
      <c r="J475" s="104" t="str">
        <f>VLOOKUP($C475,Print!$A$2:$I$1048576,9,0)</f>
        <v>Ready</v>
      </c>
      <c r="K475" s="104" t="str">
        <f>VLOOKUP(C475,'Sheet1 (2)'!$A$2:$K$341, 9, 0)</f>
        <v>C00101</v>
      </c>
    </row>
    <row r="476" spans="1:11" customFormat="1" ht="15.75" hidden="1" x14ac:dyDescent="0.25">
      <c r="A476" s="113" t="s">
        <v>13</v>
      </c>
      <c r="B476" s="113" t="str">
        <f t="shared" si="9"/>
        <v>E0107 - Gainesville*Water &amp; Sewer</v>
      </c>
      <c r="C476" s="113" t="s">
        <v>130</v>
      </c>
      <c r="D476" s="114" t="s">
        <v>577</v>
      </c>
      <c r="E476" s="115">
        <v>121189</v>
      </c>
      <c r="F476" s="116">
        <v>7705356878</v>
      </c>
      <c r="G476" s="104" t="str">
        <f>VLOOKUP(C476, 'Sheet1 (2)'!$A$2:$K$341, 2,FALSE )</f>
        <v>Yes</v>
      </c>
      <c r="H476" s="104" t="b">
        <f>ISNUMBER(MATCH(C476, 'Sheet1 (2)'!$A$2:$A$350, 0))</f>
        <v>1</v>
      </c>
      <c r="I476" s="104" t="str">
        <f>VLOOKUP(C476,Print!$A$2:$C$1048576,3,0)</f>
        <v>Yes</v>
      </c>
      <c r="J476" s="104" t="str">
        <f>VLOOKUP($C476,Print!$A$2:$I$1048576,9,0)</f>
        <v>Ready</v>
      </c>
      <c r="K476" s="104" t="str">
        <f>VLOOKUP(C476,'Sheet1 (2)'!$A$2:$K$341, 9, 0)</f>
        <v>C00101</v>
      </c>
    </row>
    <row r="477" spans="1:11" customFormat="1" ht="15.75" hidden="1" x14ac:dyDescent="0.25">
      <c r="A477" s="113" t="s">
        <v>7</v>
      </c>
      <c r="B477" s="113" t="str">
        <f t="shared" si="9"/>
        <v>E0108 - Sylacauga*Electric</v>
      </c>
      <c r="C477" s="113" t="s">
        <v>131</v>
      </c>
      <c r="D477" s="114" t="s">
        <v>739</v>
      </c>
      <c r="E477" s="117">
        <v>939362</v>
      </c>
      <c r="F477" s="116">
        <v>2562498501</v>
      </c>
      <c r="G477" s="104" t="str">
        <f>VLOOKUP(C477, 'Sheet1 (2)'!$A$2:$K$341, 2,FALSE )</f>
        <v>Yes</v>
      </c>
      <c r="H477" s="104" t="b">
        <f>ISNUMBER(MATCH(C477, 'Sheet1 (2)'!$A$2:$A$350, 0))</f>
        <v>1</v>
      </c>
      <c r="I477" s="104" t="str">
        <f>VLOOKUP(C477,Print!$A$2:$C$1048576,3,0)</f>
        <v>Yes</v>
      </c>
      <c r="J477" s="104" t="str">
        <f>VLOOKUP($C477,Print!$A$2:$I$1048576,9,0)</f>
        <v>Ready</v>
      </c>
      <c r="K477" s="104" t="str">
        <f>VLOOKUP(C477,'Sheet1 (2)'!$A$2:$K$341, 9, 0)</f>
        <v>C00103</v>
      </c>
    </row>
    <row r="478" spans="1:11" customFormat="1" ht="15.75" hidden="1" x14ac:dyDescent="0.25">
      <c r="A478" s="104" t="s">
        <v>9</v>
      </c>
      <c r="B478" s="113" t="str">
        <f t="shared" si="9"/>
        <v>E0108 - Sylacauga*Interface</v>
      </c>
      <c r="C478" s="113" t="s">
        <v>131</v>
      </c>
      <c r="D478" s="115" t="s">
        <v>9</v>
      </c>
      <c r="E478" s="117" t="str">
        <f>IFERROR(INDEX(Interface!A:A, MATCH($C478,Interface!H:H, 0)), "(Blank)")</f>
        <v>S-000072256</v>
      </c>
      <c r="F478" s="116" t="s">
        <v>363</v>
      </c>
      <c r="G478" s="104" t="str">
        <f>VLOOKUP(C478, 'Sheet1 (2)'!$A$2:$K$341, 2,FALSE )</f>
        <v>Yes</v>
      </c>
      <c r="H478" s="104" t="b">
        <f>ISNUMBER(MATCH(C478, 'Sheet1 (2)'!$A$2:$A$350, 0))</f>
        <v>1</v>
      </c>
      <c r="I478" s="104" t="str">
        <f>VLOOKUP(C478,Print!$A$2:$C$1048576,3,0)</f>
        <v>Yes</v>
      </c>
      <c r="J478" s="104" t="str">
        <f>VLOOKUP($C478,Print!$A$2:$I$1048576,9,0)</f>
        <v>Ready</v>
      </c>
      <c r="K478" s="104" t="str">
        <f>VLOOKUP(C478,'Sheet1 (2)'!$A$2:$K$341, 9, 0)</f>
        <v>C00103</v>
      </c>
    </row>
    <row r="479" spans="1:11" customFormat="1" ht="15.75" hidden="1" x14ac:dyDescent="0.25">
      <c r="A479" s="113" t="s">
        <v>10</v>
      </c>
      <c r="B479" s="113" t="str">
        <f t="shared" si="9"/>
        <v>E0108 - Sylacauga*Sanitation</v>
      </c>
      <c r="C479" s="113" t="s">
        <v>131</v>
      </c>
      <c r="D479" s="114" t="s">
        <v>480</v>
      </c>
      <c r="E479" s="117" t="s">
        <v>740</v>
      </c>
      <c r="F479" s="116">
        <v>8006079509</v>
      </c>
      <c r="G479" s="104" t="str">
        <f>VLOOKUP(C479, 'Sheet1 (2)'!$A$2:$K$341, 2,FALSE )</f>
        <v>Yes</v>
      </c>
      <c r="H479" s="104" t="b">
        <f>ISNUMBER(MATCH(C479, 'Sheet1 (2)'!$A$2:$A$350, 0))</f>
        <v>1</v>
      </c>
      <c r="I479" s="104" t="str">
        <f>VLOOKUP(C479,Print!$A$2:$C$1048576,3,0)</f>
        <v>Yes</v>
      </c>
      <c r="J479" s="104" t="str">
        <f>VLOOKUP($C479,Print!$A$2:$I$1048576,9,0)</f>
        <v>Ready</v>
      </c>
      <c r="K479" s="104" t="str">
        <f>VLOOKUP(C479,'Sheet1 (2)'!$A$2:$K$341, 9, 0)</f>
        <v>C00103</v>
      </c>
    </row>
    <row r="480" spans="1:11" customFormat="1" ht="15.75" hidden="1" x14ac:dyDescent="0.25">
      <c r="A480" s="113" t="s">
        <v>13</v>
      </c>
      <c r="B480" s="113" t="str">
        <f t="shared" si="9"/>
        <v>E0108 - Sylacauga*Water &amp; Sewer</v>
      </c>
      <c r="C480" s="113" t="s">
        <v>131</v>
      </c>
      <c r="D480" s="114" t="s">
        <v>739</v>
      </c>
      <c r="E480" s="117">
        <v>939353</v>
      </c>
      <c r="F480" s="116">
        <v>2562498501</v>
      </c>
      <c r="G480" s="104" t="str">
        <f>VLOOKUP(C480, 'Sheet1 (2)'!$A$2:$K$341, 2,FALSE )</f>
        <v>Yes</v>
      </c>
      <c r="H480" s="104" t="b">
        <f>ISNUMBER(MATCH(C480, 'Sheet1 (2)'!$A$2:$A$350, 0))</f>
        <v>1</v>
      </c>
      <c r="I480" s="104" t="str">
        <f>VLOOKUP(C480,Print!$A$2:$C$1048576,3,0)</f>
        <v>Yes</v>
      </c>
      <c r="J480" s="104" t="str">
        <f>VLOOKUP($C480,Print!$A$2:$I$1048576,9,0)</f>
        <v>Ready</v>
      </c>
      <c r="K480" s="104" t="str">
        <f>VLOOKUP(C480,'Sheet1 (2)'!$A$2:$K$341, 9, 0)</f>
        <v>C00103</v>
      </c>
    </row>
    <row r="481" spans="1:11" customFormat="1" ht="15.75" hidden="1" x14ac:dyDescent="0.25">
      <c r="A481" s="113" t="s">
        <v>7</v>
      </c>
      <c r="B481" s="113" t="str">
        <f t="shared" si="9"/>
        <v>E0109 - Madison Heights*Electric</v>
      </c>
      <c r="C481" s="113" t="s">
        <v>132</v>
      </c>
      <c r="D481" s="114" t="s">
        <v>741</v>
      </c>
      <c r="E481" s="117" t="s">
        <v>742</v>
      </c>
      <c r="F481" s="116">
        <v>8887104237</v>
      </c>
      <c r="G481" s="104" t="str">
        <f>VLOOKUP(C481, 'Sheet1 (2)'!$A$2:$K$341, 2,FALSE )</f>
        <v>Yes</v>
      </c>
      <c r="H481" s="104" t="b">
        <f>ISNUMBER(MATCH(C481, 'Sheet1 (2)'!$A$2:$A$350, 0))</f>
        <v>1</v>
      </c>
      <c r="I481" s="104" t="str">
        <f>VLOOKUP(C481,Print!$A$2:$C$1048576,3,0)</f>
        <v>Yes</v>
      </c>
      <c r="J481" s="104" t="str">
        <f>VLOOKUP($C481,Print!$A$2:$I$1048576,9,0)</f>
        <v>Ready</v>
      </c>
      <c r="K481" s="104" t="str">
        <f>VLOOKUP(C481,'Sheet1 (2)'!$A$2:$K$341, 9, 0)</f>
        <v>C00320</v>
      </c>
    </row>
    <row r="482" spans="1:11" customFormat="1" ht="15.75" hidden="1" x14ac:dyDescent="0.25">
      <c r="A482" s="104" t="s">
        <v>9</v>
      </c>
      <c r="B482" s="113" t="str">
        <f t="shared" si="9"/>
        <v>E0109 - Madison Heights*Interface</v>
      </c>
      <c r="C482" s="113" t="s">
        <v>132</v>
      </c>
      <c r="D482" s="115" t="s">
        <v>9</v>
      </c>
      <c r="E482" s="117" t="str">
        <f>IFERROR(INDEX(Interface!A:A, MATCH($C482,Interface!H:H, 0)), "(Blank)")</f>
        <v>TWA77057</v>
      </c>
      <c r="F482" s="116" t="s">
        <v>363</v>
      </c>
      <c r="G482" s="104" t="str">
        <f>VLOOKUP(C482, 'Sheet1 (2)'!$A$2:$K$341, 2,FALSE )</f>
        <v>Yes</v>
      </c>
      <c r="H482" s="104" t="b">
        <f>ISNUMBER(MATCH(C482, 'Sheet1 (2)'!$A$2:$A$350, 0))</f>
        <v>1</v>
      </c>
      <c r="I482" s="104" t="str">
        <f>VLOOKUP(C482,Print!$A$2:$C$1048576,3,0)</f>
        <v>Yes</v>
      </c>
      <c r="J482" s="104" t="str">
        <f>VLOOKUP($C482,Print!$A$2:$I$1048576,9,0)</f>
        <v>Ready</v>
      </c>
      <c r="K482" s="104" t="str">
        <f>VLOOKUP(C482,'Sheet1 (2)'!$A$2:$K$341, 9, 0)</f>
        <v>C00320</v>
      </c>
    </row>
    <row r="483" spans="1:11" customFormat="1" ht="15.75" hidden="1" x14ac:dyDescent="0.25">
      <c r="A483" s="113" t="s">
        <v>10</v>
      </c>
      <c r="B483" s="113" t="str">
        <f t="shared" si="9"/>
        <v>E0109 - Madison Heights*Sanitation</v>
      </c>
      <c r="C483" s="113" t="s">
        <v>132</v>
      </c>
      <c r="D483" s="114" t="s">
        <v>410</v>
      </c>
      <c r="E483" s="117" t="s">
        <v>743</v>
      </c>
      <c r="F483" s="116">
        <v>4345285540</v>
      </c>
      <c r="G483" s="104" t="str">
        <f>VLOOKUP(C483, 'Sheet1 (2)'!$A$2:$K$341, 2,FALSE )</f>
        <v>Yes</v>
      </c>
      <c r="H483" s="104" t="b">
        <f>ISNUMBER(MATCH(C483, 'Sheet1 (2)'!$A$2:$A$350, 0))</f>
        <v>1</v>
      </c>
      <c r="I483" s="104" t="str">
        <f>VLOOKUP(C483,Print!$A$2:$C$1048576,3,0)</f>
        <v>Yes</v>
      </c>
      <c r="J483" s="104" t="str">
        <f>VLOOKUP($C483,Print!$A$2:$I$1048576,9,0)</f>
        <v>Ready</v>
      </c>
      <c r="K483" s="104" t="str">
        <f>VLOOKUP(C483,'Sheet1 (2)'!$A$2:$K$341, 9, 0)</f>
        <v>C00320</v>
      </c>
    </row>
    <row r="484" spans="1:11" customFormat="1" ht="15.75" hidden="1" x14ac:dyDescent="0.25">
      <c r="A484" s="113" t="s">
        <v>13</v>
      </c>
      <c r="B484" s="113" t="str">
        <f t="shared" si="9"/>
        <v>E0109 - Madison Heights*Water &amp; Sewer</v>
      </c>
      <c r="C484" s="113" t="s">
        <v>132</v>
      </c>
      <c r="D484" s="114" t="s">
        <v>744</v>
      </c>
      <c r="E484" s="117" t="s">
        <v>745</v>
      </c>
      <c r="F484" s="116">
        <v>4348451605</v>
      </c>
      <c r="G484" s="104" t="str">
        <f>VLOOKUP(C484, 'Sheet1 (2)'!$A$2:$K$341, 2,FALSE )</f>
        <v>Yes</v>
      </c>
      <c r="H484" s="104" t="b">
        <f>ISNUMBER(MATCH(C484, 'Sheet1 (2)'!$A$2:$A$350, 0))</f>
        <v>1</v>
      </c>
      <c r="I484" s="104" t="str">
        <f>VLOOKUP(C484,Print!$A$2:$C$1048576,3,0)</f>
        <v>Yes</v>
      </c>
      <c r="J484" s="104" t="str">
        <f>VLOOKUP($C484,Print!$A$2:$I$1048576,9,0)</f>
        <v>Ready</v>
      </c>
      <c r="K484" s="104" t="str">
        <f>VLOOKUP(C484,'Sheet1 (2)'!$A$2:$K$341, 9, 0)</f>
        <v>C00320</v>
      </c>
    </row>
    <row r="485" spans="1:11" customFormat="1" ht="15.75" hidden="1" x14ac:dyDescent="0.25">
      <c r="A485" s="113" t="s">
        <v>14</v>
      </c>
      <c r="B485" s="113" t="str">
        <f t="shared" si="9"/>
        <v>E0109 - Madison Heights*Water &amp; Sewer 2</v>
      </c>
      <c r="C485" s="113" t="s">
        <v>132</v>
      </c>
      <c r="D485" s="114" t="s">
        <v>744</v>
      </c>
      <c r="E485" s="117" t="s">
        <v>746</v>
      </c>
      <c r="F485" s="116">
        <v>4348451605</v>
      </c>
      <c r="G485" s="104" t="str">
        <f>VLOOKUP(C485, 'Sheet1 (2)'!$A$2:$K$341, 2,FALSE )</f>
        <v>Yes</v>
      </c>
      <c r="H485" s="104" t="b">
        <f>ISNUMBER(MATCH(C485, 'Sheet1 (2)'!$A$2:$A$350, 0))</f>
        <v>1</v>
      </c>
      <c r="I485" s="104" t="str">
        <f>VLOOKUP(C485,Print!$A$2:$C$1048576,3,0)</f>
        <v>Yes</v>
      </c>
      <c r="J485" s="104" t="str">
        <f>VLOOKUP($C485,Print!$A$2:$I$1048576,9,0)</f>
        <v>Ready</v>
      </c>
      <c r="K485" s="104" t="str">
        <f>VLOOKUP(C485,'Sheet1 (2)'!$A$2:$K$341, 9, 0)</f>
        <v>C00320</v>
      </c>
    </row>
    <row r="486" spans="1:11" customFormat="1" ht="15.75" hidden="1" x14ac:dyDescent="0.25">
      <c r="A486" s="113" t="s">
        <v>7</v>
      </c>
      <c r="B486" s="113" t="str">
        <f t="shared" si="9"/>
        <v>E0110 - Bon Air*Electric</v>
      </c>
      <c r="C486" s="113" t="s">
        <v>133</v>
      </c>
      <c r="D486" s="114" t="s">
        <v>609</v>
      </c>
      <c r="E486" s="119" t="s">
        <v>747</v>
      </c>
      <c r="F486" s="116">
        <v>8663664357</v>
      </c>
      <c r="G486" s="104" t="str">
        <f>VLOOKUP(C486, 'Sheet1 (2)'!$A$2:$K$341, 2,FALSE )</f>
        <v>Yes</v>
      </c>
      <c r="H486" s="104" t="b">
        <f>ISNUMBER(MATCH(C486, 'Sheet1 (2)'!$A$2:$A$350, 0))</f>
        <v>1</v>
      </c>
      <c r="I486" s="104" t="str">
        <f>VLOOKUP(C486,Print!$A$2:$C$1048576,3,0)</f>
        <v>Yes</v>
      </c>
      <c r="J486" s="104" t="str">
        <f>VLOOKUP($C486,Print!$A$2:$I$1048576,9,0)</f>
        <v>Ready</v>
      </c>
      <c r="K486" s="104" t="str">
        <f>VLOOKUP(C486,'Sheet1 (2)'!$A$2:$K$341, 9, 0)</f>
        <v>C00319</v>
      </c>
    </row>
    <row r="487" spans="1:11" customFormat="1" ht="15.75" hidden="1" x14ac:dyDescent="0.25">
      <c r="A487" s="104" t="s">
        <v>9</v>
      </c>
      <c r="B487" s="113" t="str">
        <f t="shared" si="9"/>
        <v>E0110 - Bon Air*Interface</v>
      </c>
      <c r="C487" s="113" t="s">
        <v>133</v>
      </c>
      <c r="D487" s="115" t="s">
        <v>9</v>
      </c>
      <c r="E487" s="117" t="str">
        <f>IFERROR(INDEX(Interface!A:A, MATCH($C487,Interface!H:H, 0)), "(Blank)")</f>
        <v>S-000070319</v>
      </c>
      <c r="F487" s="116" t="s">
        <v>363</v>
      </c>
      <c r="G487" s="104" t="str">
        <f>VLOOKUP(C487, 'Sheet1 (2)'!$A$2:$K$341, 2,FALSE )</f>
        <v>Yes</v>
      </c>
      <c r="H487" s="104" t="b">
        <f>ISNUMBER(MATCH(C487, 'Sheet1 (2)'!$A$2:$A$350, 0))</f>
        <v>1</v>
      </c>
      <c r="I487" s="104" t="str">
        <f>VLOOKUP(C487,Print!$A$2:$C$1048576,3,0)</f>
        <v>Yes</v>
      </c>
      <c r="J487" s="104" t="str">
        <f>VLOOKUP($C487,Print!$A$2:$I$1048576,9,0)</f>
        <v>Ready</v>
      </c>
      <c r="K487" s="104" t="str">
        <f>VLOOKUP(C487,'Sheet1 (2)'!$A$2:$K$341, 9, 0)</f>
        <v>C00319</v>
      </c>
    </row>
    <row r="488" spans="1:11" customFormat="1" ht="15.75" hidden="1" x14ac:dyDescent="0.25">
      <c r="A488" s="113" t="s">
        <v>10</v>
      </c>
      <c r="B488" s="113" t="str">
        <f t="shared" si="9"/>
        <v>E0110 - Bon Air*Sanitation</v>
      </c>
      <c r="C488" s="113" t="s">
        <v>133</v>
      </c>
      <c r="D488" s="114" t="s">
        <v>480</v>
      </c>
      <c r="E488" s="115" t="s">
        <v>748</v>
      </c>
      <c r="F488" s="116">
        <v>8008342805</v>
      </c>
      <c r="G488" s="104" t="str">
        <f>VLOOKUP(C488, 'Sheet1 (2)'!$A$2:$K$341, 2,FALSE )</f>
        <v>Yes</v>
      </c>
      <c r="H488" s="104" t="b">
        <f>ISNUMBER(MATCH(C488, 'Sheet1 (2)'!$A$2:$A$350, 0))</f>
        <v>1</v>
      </c>
      <c r="I488" s="104" t="str">
        <f>VLOOKUP(C488,Print!$A$2:$C$1048576,3,0)</f>
        <v>Yes</v>
      </c>
      <c r="J488" s="104" t="str">
        <f>VLOOKUP($C488,Print!$A$2:$I$1048576,9,0)</f>
        <v>Ready</v>
      </c>
      <c r="K488" s="104" t="str">
        <f>VLOOKUP(C488,'Sheet1 (2)'!$A$2:$K$341, 9, 0)</f>
        <v>C00319</v>
      </c>
    </row>
    <row r="489" spans="1:11" customFormat="1" ht="15.75" hidden="1" x14ac:dyDescent="0.25">
      <c r="A489" s="113" t="s">
        <v>13</v>
      </c>
      <c r="B489" s="113" t="str">
        <f t="shared" si="9"/>
        <v>E0110 - Bon Air*Water &amp; Sewer</v>
      </c>
      <c r="C489" s="113" t="s">
        <v>133</v>
      </c>
      <c r="D489" s="114" t="s">
        <v>749</v>
      </c>
      <c r="E489" s="119" t="s">
        <v>750</v>
      </c>
      <c r="F489" s="116">
        <v>8047481291</v>
      </c>
      <c r="G489" s="104" t="str">
        <f>VLOOKUP(C489, 'Sheet1 (2)'!$A$2:$K$341, 2,FALSE )</f>
        <v>Yes</v>
      </c>
      <c r="H489" s="104" t="b">
        <f>ISNUMBER(MATCH(C489, 'Sheet1 (2)'!$A$2:$A$350, 0))</f>
        <v>1</v>
      </c>
      <c r="I489" s="104" t="str">
        <f>VLOOKUP(C489,Print!$A$2:$C$1048576,3,0)</f>
        <v>Yes</v>
      </c>
      <c r="J489" s="104" t="str">
        <f>VLOOKUP($C489,Print!$A$2:$I$1048576,9,0)</f>
        <v>Ready</v>
      </c>
      <c r="K489" s="104" t="str">
        <f>VLOOKUP(C489,'Sheet1 (2)'!$A$2:$K$341, 9, 0)</f>
        <v>C00319</v>
      </c>
    </row>
    <row r="490" spans="1:11" customFormat="1" ht="15.75" hidden="1" x14ac:dyDescent="0.25">
      <c r="A490" s="113" t="s">
        <v>7</v>
      </c>
      <c r="B490" s="113" t="str">
        <f t="shared" si="9"/>
        <v>E0111 - Bainbridge*Electric</v>
      </c>
      <c r="C490" s="113" t="s">
        <v>134</v>
      </c>
      <c r="D490" s="114" t="s">
        <v>360</v>
      </c>
      <c r="E490" s="115" t="s">
        <v>751</v>
      </c>
      <c r="F490" s="116">
        <v>8886555888</v>
      </c>
      <c r="G490" s="104" t="str">
        <f>VLOOKUP(C490, 'Sheet1 (2)'!$A$2:$K$341, 2,FALSE )</f>
        <v>Yes</v>
      </c>
      <c r="H490" s="104" t="b">
        <f>ISNUMBER(MATCH(C490, 'Sheet1 (2)'!$A$2:$A$350, 0))</f>
        <v>1</v>
      </c>
      <c r="I490" s="104" t="str">
        <f>VLOOKUP(C490,Print!$A$2:$C$1048576,3,0)</f>
        <v>Yes</v>
      </c>
      <c r="J490" s="104" t="str">
        <f>VLOOKUP($C490,Print!$A$2:$I$1048576,9,0)</f>
        <v>Ready</v>
      </c>
      <c r="K490" s="104" t="str">
        <f>VLOOKUP(C490,'Sheet1 (2)'!$A$2:$K$341, 9, 0)</f>
        <v>C00107</v>
      </c>
    </row>
    <row r="491" spans="1:11" customFormat="1" ht="15.75" hidden="1" x14ac:dyDescent="0.25">
      <c r="A491" s="104" t="s">
        <v>9</v>
      </c>
      <c r="B491" s="113" t="str">
        <f t="shared" si="9"/>
        <v>E0111 - Bainbridge*Interface</v>
      </c>
      <c r="C491" s="113" t="s">
        <v>134</v>
      </c>
      <c r="D491" s="115" t="s">
        <v>9</v>
      </c>
      <c r="E491" s="117" t="str">
        <f>IFERROR(INDEX(Interface!A:A, MATCH($C491,Interface!H:H, 0)), "(Blank)")</f>
        <v>S-000072258</v>
      </c>
      <c r="F491" s="116" t="s">
        <v>363</v>
      </c>
      <c r="G491" s="104" t="str">
        <f>VLOOKUP(C491, 'Sheet1 (2)'!$A$2:$K$341, 2,FALSE )</f>
        <v>Yes</v>
      </c>
      <c r="H491" s="104" t="b">
        <f>ISNUMBER(MATCH(C491, 'Sheet1 (2)'!$A$2:$A$350, 0))</f>
        <v>1</v>
      </c>
      <c r="I491" s="104" t="str">
        <f>VLOOKUP(C491,Print!$A$2:$C$1048576,3,0)</f>
        <v>Yes</v>
      </c>
      <c r="J491" s="104" t="str">
        <f>VLOOKUP($C491,Print!$A$2:$I$1048576,9,0)</f>
        <v>Ready</v>
      </c>
      <c r="K491" s="104" t="str">
        <f>VLOOKUP(C491,'Sheet1 (2)'!$A$2:$K$341, 9, 0)</f>
        <v>C00107</v>
      </c>
    </row>
    <row r="492" spans="1:11" customFormat="1" ht="15.75" hidden="1" x14ac:dyDescent="0.25">
      <c r="A492" s="113" t="s">
        <v>10</v>
      </c>
      <c r="B492" s="113" t="str">
        <f t="shared" si="9"/>
        <v>E0111 - Bainbridge*Sanitation</v>
      </c>
      <c r="C492" s="113" t="s">
        <v>134</v>
      </c>
      <c r="D492" s="114" t="s">
        <v>752</v>
      </c>
      <c r="E492" s="115" t="s">
        <v>753</v>
      </c>
      <c r="F492" s="116">
        <v>2292482000</v>
      </c>
      <c r="G492" s="104" t="str">
        <f>VLOOKUP(C492, 'Sheet1 (2)'!$A$2:$K$341, 2,FALSE )</f>
        <v>Yes</v>
      </c>
      <c r="H492" s="104" t="b">
        <f>ISNUMBER(MATCH(C492, 'Sheet1 (2)'!$A$2:$A$350, 0))</f>
        <v>1</v>
      </c>
      <c r="I492" s="104" t="str">
        <f>VLOOKUP(C492,Print!$A$2:$C$1048576,3,0)</f>
        <v>Yes</v>
      </c>
      <c r="J492" s="104" t="str">
        <f>VLOOKUP($C492,Print!$A$2:$I$1048576,9,0)</f>
        <v>Ready</v>
      </c>
      <c r="K492" s="104" t="str">
        <f>VLOOKUP(C492,'Sheet1 (2)'!$A$2:$K$341, 9, 0)</f>
        <v>C00107</v>
      </c>
    </row>
    <row r="493" spans="1:11" customFormat="1" ht="15.75" hidden="1" x14ac:dyDescent="0.25">
      <c r="A493" s="113" t="s">
        <v>13</v>
      </c>
      <c r="B493" s="113" t="str">
        <f t="shared" si="9"/>
        <v>E0111 - Bainbridge*Water &amp; Sewer</v>
      </c>
      <c r="C493" s="113" t="s">
        <v>134</v>
      </c>
      <c r="D493" s="114" t="s">
        <v>752</v>
      </c>
      <c r="E493" s="115" t="s">
        <v>753</v>
      </c>
      <c r="F493" s="116">
        <v>2292482000</v>
      </c>
      <c r="G493" s="104" t="str">
        <f>VLOOKUP(C493, 'Sheet1 (2)'!$A$2:$K$341, 2,FALSE )</f>
        <v>Yes</v>
      </c>
      <c r="H493" s="104" t="b">
        <f>ISNUMBER(MATCH(C493, 'Sheet1 (2)'!$A$2:$A$350, 0))</f>
        <v>1</v>
      </c>
      <c r="I493" s="104" t="str">
        <f>VLOOKUP(C493,Print!$A$2:$C$1048576,3,0)</f>
        <v>Yes</v>
      </c>
      <c r="J493" s="104" t="str">
        <f>VLOOKUP($C493,Print!$A$2:$I$1048576,9,0)</f>
        <v>Ready</v>
      </c>
      <c r="K493" s="104" t="str">
        <f>VLOOKUP(C493,'Sheet1 (2)'!$A$2:$K$341, 9, 0)</f>
        <v>C00107</v>
      </c>
    </row>
    <row r="494" spans="1:11" customFormat="1" ht="15.75" hidden="1" x14ac:dyDescent="0.25">
      <c r="A494" s="113" t="s">
        <v>7</v>
      </c>
      <c r="B494" s="113" t="str">
        <f t="shared" si="9"/>
        <v>E0112 - Scottsboro*Electric</v>
      </c>
      <c r="C494" s="113" t="s">
        <v>135</v>
      </c>
      <c r="D494" s="114" t="s">
        <v>754</v>
      </c>
      <c r="E494" s="117" t="s">
        <v>755</v>
      </c>
      <c r="F494" s="116">
        <v>2565742680</v>
      </c>
      <c r="G494" s="104" t="str">
        <f>VLOOKUP(C494, 'Sheet1 (2)'!$A$2:$K$341, 2,FALSE )</f>
        <v>Yes</v>
      </c>
      <c r="H494" s="104" t="b">
        <f>ISNUMBER(MATCH(C494, 'Sheet1 (2)'!$A$2:$A$350, 0))</f>
        <v>1</v>
      </c>
      <c r="I494" s="104" t="str">
        <f>VLOOKUP(C494,Print!$A$2:$C$1048576,3,0)</f>
        <v>Yes</v>
      </c>
      <c r="J494" s="104" t="str">
        <f>VLOOKUP($C494,Print!$A$2:$I$1048576,9,0)</f>
        <v>Ready</v>
      </c>
      <c r="K494" s="104" t="str">
        <f>VLOOKUP(C494,'Sheet1 (2)'!$A$2:$K$341, 9, 0)</f>
        <v>C00106</v>
      </c>
    </row>
    <row r="495" spans="1:11" customFormat="1" ht="15.75" hidden="1" x14ac:dyDescent="0.25">
      <c r="A495" s="104" t="s">
        <v>9</v>
      </c>
      <c r="B495" s="113" t="str">
        <f t="shared" si="9"/>
        <v>E0112 - Scottsboro*Interface</v>
      </c>
      <c r="C495" s="113" t="s">
        <v>135</v>
      </c>
      <c r="D495" s="115" t="s">
        <v>9</v>
      </c>
      <c r="E495" s="117" t="str">
        <f>IFERROR(INDEX(Interface!A:A, MATCH($C495,Interface!H:H, 0)), "(Blank)")</f>
        <v>S-000072251</v>
      </c>
      <c r="F495" s="116" t="s">
        <v>363</v>
      </c>
      <c r="G495" s="104" t="str">
        <f>VLOOKUP(C495, 'Sheet1 (2)'!$A$2:$K$341, 2,FALSE )</f>
        <v>Yes</v>
      </c>
      <c r="H495" s="104" t="b">
        <f>ISNUMBER(MATCH(C495, 'Sheet1 (2)'!$A$2:$A$350, 0))</f>
        <v>1</v>
      </c>
      <c r="I495" s="104" t="str">
        <f>VLOOKUP(C495,Print!$A$2:$C$1048576,3,0)</f>
        <v>Yes</v>
      </c>
      <c r="J495" s="104" t="str">
        <f>VLOOKUP($C495,Print!$A$2:$I$1048576,9,0)</f>
        <v>Ready</v>
      </c>
      <c r="K495" s="104" t="str">
        <f>VLOOKUP(C495,'Sheet1 (2)'!$A$2:$K$341, 9, 0)</f>
        <v>C00106</v>
      </c>
    </row>
    <row r="496" spans="1:11" customFormat="1" ht="15.75" hidden="1" x14ac:dyDescent="0.25">
      <c r="A496" s="113" t="s">
        <v>10</v>
      </c>
      <c r="B496" s="113" t="str">
        <f t="shared" si="9"/>
        <v>E0112 - Scottsboro*Sanitation</v>
      </c>
      <c r="C496" s="113" t="s">
        <v>135</v>
      </c>
      <c r="D496" s="114" t="s">
        <v>756</v>
      </c>
      <c r="E496" s="117" t="s">
        <v>757</v>
      </c>
      <c r="F496" s="116">
        <v>2565741515</v>
      </c>
      <c r="G496" s="104" t="str">
        <f>VLOOKUP(C496, 'Sheet1 (2)'!$A$2:$K$341, 2,FALSE )</f>
        <v>Yes</v>
      </c>
      <c r="H496" s="104" t="b">
        <f>ISNUMBER(MATCH(C496, 'Sheet1 (2)'!$A$2:$A$350, 0))</f>
        <v>1</v>
      </c>
      <c r="I496" s="104" t="str">
        <f>VLOOKUP(C496,Print!$A$2:$C$1048576,3,0)</f>
        <v>Yes</v>
      </c>
      <c r="J496" s="104" t="str">
        <f>VLOOKUP($C496,Print!$A$2:$I$1048576,9,0)</f>
        <v>Ready</v>
      </c>
      <c r="K496" s="104" t="str">
        <f>VLOOKUP(C496,'Sheet1 (2)'!$A$2:$K$341, 9, 0)</f>
        <v>C00106</v>
      </c>
    </row>
    <row r="497" spans="1:11" customFormat="1" ht="15.75" hidden="1" x14ac:dyDescent="0.25">
      <c r="A497" s="113" t="s">
        <v>13</v>
      </c>
      <c r="B497" s="113" t="str">
        <f t="shared" si="9"/>
        <v>E0112 - Scottsboro*Water &amp; Sewer</v>
      </c>
      <c r="C497" s="113" t="s">
        <v>135</v>
      </c>
      <c r="D497" s="114" t="s">
        <v>756</v>
      </c>
      <c r="E497" s="117" t="s">
        <v>757</v>
      </c>
      <c r="F497" s="116">
        <v>2565741515</v>
      </c>
      <c r="G497" s="104" t="str">
        <f>VLOOKUP(C497, 'Sheet1 (2)'!$A$2:$K$341, 2,FALSE )</f>
        <v>Yes</v>
      </c>
      <c r="H497" s="104" t="b">
        <f>ISNUMBER(MATCH(C497, 'Sheet1 (2)'!$A$2:$A$350, 0))</f>
        <v>1</v>
      </c>
      <c r="I497" s="104" t="str">
        <f>VLOOKUP(C497,Print!$A$2:$C$1048576,3,0)</f>
        <v>Yes</v>
      </c>
      <c r="J497" s="104" t="str">
        <f>VLOOKUP($C497,Print!$A$2:$I$1048576,9,0)</f>
        <v>Ready</v>
      </c>
      <c r="K497" s="104" t="str">
        <f>VLOOKUP(C497,'Sheet1 (2)'!$A$2:$K$341, 9, 0)</f>
        <v>C00106</v>
      </c>
    </row>
    <row r="498" spans="1:11" customFormat="1" ht="15.75" hidden="1" x14ac:dyDescent="0.25">
      <c r="A498" s="113" t="s">
        <v>7</v>
      </c>
      <c r="B498" s="113" t="str">
        <f t="shared" si="9"/>
        <v>E0113 - Hopkinsville*Electric</v>
      </c>
      <c r="C498" s="113" t="s">
        <v>136</v>
      </c>
      <c r="D498" s="114" t="s">
        <v>758</v>
      </c>
      <c r="E498" s="115">
        <v>587659001</v>
      </c>
      <c r="F498" s="116">
        <v>2708862555</v>
      </c>
      <c r="G498" s="104" t="str">
        <f>VLOOKUP(C498, 'Sheet1 (2)'!$A$2:$K$341, 2,FALSE )</f>
        <v>Yes</v>
      </c>
      <c r="H498" s="104" t="b">
        <f>ISNUMBER(MATCH(C498, 'Sheet1 (2)'!$A$2:$A$350, 0))</f>
        <v>1</v>
      </c>
      <c r="I498" s="104" t="str">
        <f>VLOOKUP(C498,Print!$A$2:$C$1048576,3,0)</f>
        <v>Yes</v>
      </c>
      <c r="J498" s="104" t="str">
        <f>VLOOKUP($C498,Print!$A$2:$I$1048576,9,0)</f>
        <v>Ready</v>
      </c>
      <c r="K498" s="104" t="str">
        <f>VLOOKUP(C498,'Sheet1 (2)'!$A$2:$K$341, 9, 0)</f>
        <v>C00118</v>
      </c>
    </row>
    <row r="499" spans="1:11" customFormat="1" ht="15.75" hidden="1" x14ac:dyDescent="0.25">
      <c r="A499" s="104" t="s">
        <v>9</v>
      </c>
      <c r="B499" s="113" t="str">
        <f t="shared" si="9"/>
        <v>E0113 - Hopkinsville*Interface</v>
      </c>
      <c r="C499" s="113" t="s">
        <v>136</v>
      </c>
      <c r="D499" s="115" t="s">
        <v>9</v>
      </c>
      <c r="E499" s="117" t="str">
        <f>IFERROR(INDEX(Interface!A:A, MATCH($C499,Interface!H:H, 0)), "(Blank)")</f>
        <v>S-000072399</v>
      </c>
      <c r="F499" s="116" t="s">
        <v>363</v>
      </c>
      <c r="G499" s="104" t="str">
        <f>VLOOKUP(C499, 'Sheet1 (2)'!$A$2:$K$341, 2,FALSE )</f>
        <v>Yes</v>
      </c>
      <c r="H499" s="104" t="b">
        <f>ISNUMBER(MATCH(C499, 'Sheet1 (2)'!$A$2:$A$350, 0))</f>
        <v>1</v>
      </c>
      <c r="I499" s="104" t="str">
        <f>VLOOKUP(C499,Print!$A$2:$C$1048576,3,0)</f>
        <v>Yes</v>
      </c>
      <c r="J499" s="104" t="str">
        <f>VLOOKUP($C499,Print!$A$2:$I$1048576,9,0)</f>
        <v>Ready</v>
      </c>
      <c r="K499" s="104" t="str">
        <f>VLOOKUP(C499,'Sheet1 (2)'!$A$2:$K$341, 9, 0)</f>
        <v>C00118</v>
      </c>
    </row>
    <row r="500" spans="1:11" customFormat="1" ht="15.75" hidden="1" x14ac:dyDescent="0.25">
      <c r="A500" s="113" t="s">
        <v>10</v>
      </c>
      <c r="B500" s="113" t="str">
        <f t="shared" si="9"/>
        <v>E0113 - Hopkinsville*Sanitation</v>
      </c>
      <c r="C500" s="113" t="s">
        <v>136</v>
      </c>
      <c r="D500" s="114" t="s">
        <v>759</v>
      </c>
      <c r="E500" s="115" t="s">
        <v>760</v>
      </c>
      <c r="F500" s="116">
        <v>2708874246</v>
      </c>
      <c r="G500" s="104" t="str">
        <f>VLOOKUP(C500, 'Sheet1 (2)'!$A$2:$K$341, 2,FALSE )</f>
        <v>Yes</v>
      </c>
      <c r="H500" s="104" t="b">
        <f>ISNUMBER(MATCH(C500, 'Sheet1 (2)'!$A$2:$A$350, 0))</f>
        <v>1</v>
      </c>
      <c r="I500" s="104" t="str">
        <f>VLOOKUP(C500,Print!$A$2:$C$1048576,3,0)</f>
        <v>Yes</v>
      </c>
      <c r="J500" s="104" t="str">
        <f>VLOOKUP($C500,Print!$A$2:$I$1048576,9,0)</f>
        <v>Ready</v>
      </c>
      <c r="K500" s="104" t="str">
        <f>VLOOKUP(C500,'Sheet1 (2)'!$A$2:$K$341, 9, 0)</f>
        <v>C00118</v>
      </c>
    </row>
    <row r="501" spans="1:11" customFormat="1" ht="15.75" hidden="1" x14ac:dyDescent="0.25">
      <c r="A501" s="113" t="s">
        <v>13</v>
      </c>
      <c r="B501" s="113" t="str">
        <f t="shared" si="9"/>
        <v>E0113 - Hopkinsville*Water &amp; Sewer</v>
      </c>
      <c r="C501" s="113" t="s">
        <v>136</v>
      </c>
      <c r="D501" s="114" t="s">
        <v>759</v>
      </c>
      <c r="E501" s="115" t="s">
        <v>761</v>
      </c>
      <c r="F501" s="116">
        <v>2708874246</v>
      </c>
      <c r="G501" s="104" t="str">
        <f>VLOOKUP(C501, 'Sheet1 (2)'!$A$2:$K$341, 2,FALSE )</f>
        <v>Yes</v>
      </c>
      <c r="H501" s="104" t="b">
        <f>ISNUMBER(MATCH(C501, 'Sheet1 (2)'!$A$2:$A$350, 0))</f>
        <v>1</v>
      </c>
      <c r="I501" s="104" t="str">
        <f>VLOOKUP(C501,Print!$A$2:$C$1048576,3,0)</f>
        <v>Yes</v>
      </c>
      <c r="J501" s="104" t="str">
        <f>VLOOKUP($C501,Print!$A$2:$I$1048576,9,0)</f>
        <v>Ready</v>
      </c>
      <c r="K501" s="104" t="str">
        <f>VLOOKUP(C501,'Sheet1 (2)'!$A$2:$K$341, 9, 0)</f>
        <v>C00118</v>
      </c>
    </row>
    <row r="502" spans="1:11" customFormat="1" ht="15.75" hidden="1" x14ac:dyDescent="0.25">
      <c r="A502" s="113" t="s">
        <v>7</v>
      </c>
      <c r="B502" s="113" t="str">
        <f t="shared" si="9"/>
        <v>E0114 - Paris*Electric</v>
      </c>
      <c r="C502" s="113" t="s">
        <v>137</v>
      </c>
      <c r="D502" s="114" t="s">
        <v>762</v>
      </c>
      <c r="E502" s="117">
        <v>312375001</v>
      </c>
      <c r="F502" s="116">
        <v>7316421322</v>
      </c>
      <c r="G502" s="104" t="str">
        <f>VLOOKUP(C502, 'Sheet1 (2)'!$A$2:$K$341, 2,FALSE )</f>
        <v>Yes</v>
      </c>
      <c r="H502" s="104" t="b">
        <f>ISNUMBER(MATCH(C502, 'Sheet1 (2)'!$A$2:$A$350, 0))</f>
        <v>1</v>
      </c>
      <c r="I502" s="104" t="str">
        <f>VLOOKUP(C502,Print!$A$2:$C$1048576,3,0)</f>
        <v>Yes</v>
      </c>
      <c r="J502" s="104" t="str">
        <f>VLOOKUP($C502,Print!$A$2:$I$1048576,9,0)</f>
        <v>Ready</v>
      </c>
      <c r="K502" s="104" t="str">
        <f>VLOOKUP(C502,'Sheet1 (2)'!$A$2:$K$341, 9, 0)</f>
        <v>C00125</v>
      </c>
    </row>
    <row r="503" spans="1:11" customFormat="1" ht="15.75" hidden="1" x14ac:dyDescent="0.25">
      <c r="A503" s="104" t="s">
        <v>9</v>
      </c>
      <c r="B503" s="113" t="str">
        <f t="shared" si="9"/>
        <v>E0114 - Paris*Interface</v>
      </c>
      <c r="C503" s="113" t="s">
        <v>137</v>
      </c>
      <c r="D503" s="115" t="s">
        <v>9</v>
      </c>
      <c r="E503" s="117" t="str">
        <f>IFERROR(INDEX(Interface!A:A, MATCH($C503,Interface!H:H, 0)), "(Blank)")</f>
        <v>S-000072413</v>
      </c>
      <c r="F503" s="116" t="s">
        <v>363</v>
      </c>
      <c r="G503" s="104" t="str">
        <f>VLOOKUP(C503, 'Sheet1 (2)'!$A$2:$K$341, 2,FALSE )</f>
        <v>Yes</v>
      </c>
      <c r="H503" s="104" t="b">
        <f>ISNUMBER(MATCH(C503, 'Sheet1 (2)'!$A$2:$A$350, 0))</f>
        <v>1</v>
      </c>
      <c r="I503" s="104" t="str">
        <f>VLOOKUP(C503,Print!$A$2:$C$1048576,3,0)</f>
        <v>Yes</v>
      </c>
      <c r="J503" s="104" t="str">
        <f>VLOOKUP($C503,Print!$A$2:$I$1048576,9,0)</f>
        <v>Ready</v>
      </c>
      <c r="K503" s="104" t="str">
        <f>VLOOKUP(C503,'Sheet1 (2)'!$A$2:$K$341, 9, 0)</f>
        <v>C00125</v>
      </c>
    </row>
    <row r="504" spans="1:11" customFormat="1" ht="15.75" hidden="1" x14ac:dyDescent="0.25">
      <c r="A504" s="113" t="s">
        <v>10</v>
      </c>
      <c r="B504" s="113" t="str">
        <f t="shared" si="9"/>
        <v>E0114 - Paris*Sanitation</v>
      </c>
      <c r="C504" s="113" t="s">
        <v>137</v>
      </c>
      <c r="D504" s="114" t="s">
        <v>762</v>
      </c>
      <c r="E504" s="117">
        <v>312375001</v>
      </c>
      <c r="F504" s="116">
        <v>7316421322</v>
      </c>
      <c r="G504" s="104" t="str">
        <f>VLOOKUP(C504, 'Sheet1 (2)'!$A$2:$K$341, 2,FALSE )</f>
        <v>Yes</v>
      </c>
      <c r="H504" s="104" t="b">
        <f>ISNUMBER(MATCH(C504, 'Sheet1 (2)'!$A$2:$A$350, 0))</f>
        <v>1</v>
      </c>
      <c r="I504" s="104" t="str">
        <f>VLOOKUP(C504,Print!$A$2:$C$1048576,3,0)</f>
        <v>Yes</v>
      </c>
      <c r="J504" s="104" t="str">
        <f>VLOOKUP($C504,Print!$A$2:$I$1048576,9,0)</f>
        <v>Ready</v>
      </c>
      <c r="K504" s="104" t="str">
        <f>VLOOKUP(C504,'Sheet1 (2)'!$A$2:$K$341, 9, 0)</f>
        <v>C00125</v>
      </c>
    </row>
    <row r="505" spans="1:11" customFormat="1" ht="15.75" hidden="1" x14ac:dyDescent="0.25">
      <c r="A505" s="113" t="s">
        <v>13</v>
      </c>
      <c r="B505" s="113" t="str">
        <f t="shared" si="9"/>
        <v>E0114 - Paris*Water &amp; Sewer</v>
      </c>
      <c r="C505" s="113" t="s">
        <v>137</v>
      </c>
      <c r="D505" s="114" t="s">
        <v>762</v>
      </c>
      <c r="E505" s="117">
        <v>312375001</v>
      </c>
      <c r="F505" s="116">
        <v>7316421322</v>
      </c>
      <c r="G505" s="104" t="str">
        <f>VLOOKUP(C505, 'Sheet1 (2)'!$A$2:$K$341, 2,FALSE )</f>
        <v>Yes</v>
      </c>
      <c r="H505" s="104" t="b">
        <f>ISNUMBER(MATCH(C505, 'Sheet1 (2)'!$A$2:$A$350, 0))</f>
        <v>1</v>
      </c>
      <c r="I505" s="104" t="str">
        <f>VLOOKUP(C505,Print!$A$2:$C$1048576,3,0)</f>
        <v>Yes</v>
      </c>
      <c r="J505" s="104" t="str">
        <f>VLOOKUP($C505,Print!$A$2:$I$1048576,9,0)</f>
        <v>Ready</v>
      </c>
      <c r="K505" s="104" t="str">
        <f>VLOOKUP(C505,'Sheet1 (2)'!$A$2:$K$341, 9, 0)</f>
        <v>C00125</v>
      </c>
    </row>
    <row r="506" spans="1:11" customFormat="1" ht="15.75" hidden="1" x14ac:dyDescent="0.25">
      <c r="A506" s="113" t="s">
        <v>7</v>
      </c>
      <c r="B506" s="113" t="str">
        <f t="shared" si="9"/>
        <v>E0115 - Temperance Hill*Electric</v>
      </c>
      <c r="C506" s="113" t="s">
        <v>138</v>
      </c>
      <c r="D506" s="114" t="s">
        <v>763</v>
      </c>
      <c r="E506" s="117">
        <v>192844447</v>
      </c>
      <c r="F506" s="116">
        <v>8773872499</v>
      </c>
      <c r="G506" s="104" t="str">
        <f>VLOOKUP(C506, 'Sheet1 (2)'!$A$2:$K$341, 2,FALSE )</f>
        <v>Yes</v>
      </c>
      <c r="H506" s="104" t="b">
        <f>ISNUMBER(MATCH(C506, 'Sheet1 (2)'!$A$2:$A$350, 0))</f>
        <v>1</v>
      </c>
      <c r="I506" s="104" t="str">
        <f>VLOOKUP(C506,Print!$A$2:$C$1048576,3,0)</f>
        <v>Yes</v>
      </c>
      <c r="J506" s="104" t="str">
        <f>VLOOKUP($C506,Print!$A$2:$I$1048576,9,0)</f>
        <v>Ready</v>
      </c>
      <c r="K506" s="104" t="str">
        <f>VLOOKUP(C506,'Sheet1 (2)'!$A$2:$K$341, 9, 0)</f>
        <v>C00149</v>
      </c>
    </row>
    <row r="507" spans="1:11" customFormat="1" ht="15.75" hidden="1" x14ac:dyDescent="0.25">
      <c r="A507" s="113" t="s">
        <v>8</v>
      </c>
      <c r="B507" s="113" t="str">
        <f t="shared" si="9"/>
        <v>E0115 - Temperance Hill*Electric 2</v>
      </c>
      <c r="C507" s="113" t="s">
        <v>138</v>
      </c>
      <c r="D507" s="114" t="s">
        <v>763</v>
      </c>
      <c r="E507" s="117">
        <v>195245790</v>
      </c>
      <c r="F507" s="116">
        <v>8773872499</v>
      </c>
      <c r="G507" s="104" t="str">
        <f>VLOOKUP(C507, 'Sheet1 (2)'!$A$2:$K$341, 2,FALSE )</f>
        <v>Yes</v>
      </c>
      <c r="H507" s="104" t="b">
        <f>ISNUMBER(MATCH(C507, 'Sheet1 (2)'!$A$2:$A$350, 0))</f>
        <v>1</v>
      </c>
      <c r="I507" s="104" t="str">
        <f>VLOOKUP(C507,Print!$A$2:$C$1048576,3,0)</f>
        <v>Yes</v>
      </c>
      <c r="J507" s="104" t="str">
        <f>VLOOKUP($C507,Print!$A$2:$I$1048576,9,0)</f>
        <v>Ready</v>
      </c>
      <c r="K507" s="104" t="str">
        <f>VLOOKUP(C507,'Sheet1 (2)'!$A$2:$K$341, 9, 0)</f>
        <v>C00149</v>
      </c>
    </row>
    <row r="508" spans="1:11" customFormat="1" ht="15.75" hidden="1" x14ac:dyDescent="0.25">
      <c r="A508" s="104" t="s">
        <v>9</v>
      </c>
      <c r="B508" s="113" t="str">
        <f t="shared" si="9"/>
        <v>E0115 - Temperance Hill*Interface</v>
      </c>
      <c r="C508" s="113" t="s">
        <v>138</v>
      </c>
      <c r="D508" s="115" t="s">
        <v>9</v>
      </c>
      <c r="E508" s="117" t="str">
        <f>IFERROR(INDEX(Interface!A:A, MATCH($C508,Interface!H:H, 0)), "(Blank)")</f>
        <v>S-000072643</v>
      </c>
      <c r="F508" s="116" t="s">
        <v>363</v>
      </c>
      <c r="G508" s="104" t="str">
        <f>VLOOKUP(C508, 'Sheet1 (2)'!$A$2:$K$341, 2,FALSE )</f>
        <v>Yes</v>
      </c>
      <c r="H508" s="104" t="b">
        <f>ISNUMBER(MATCH(C508, 'Sheet1 (2)'!$A$2:$A$350, 0))</f>
        <v>1</v>
      </c>
      <c r="I508" s="104" t="str">
        <f>VLOOKUP(C508,Print!$A$2:$C$1048576,3,0)</f>
        <v>Yes</v>
      </c>
      <c r="J508" s="104" t="str">
        <f>VLOOKUP($C508,Print!$A$2:$I$1048576,9,0)</f>
        <v>Ready</v>
      </c>
      <c r="K508" s="104" t="str">
        <f>VLOOKUP(C508,'Sheet1 (2)'!$A$2:$K$341, 9, 0)</f>
        <v>C00149</v>
      </c>
    </row>
    <row r="509" spans="1:11" customFormat="1" ht="15.75" hidden="1" x14ac:dyDescent="0.25">
      <c r="A509" s="113" t="s">
        <v>10</v>
      </c>
      <c r="B509" s="113" t="str">
        <f t="shared" si="9"/>
        <v>E0115 - Temperance Hill*Sanitation</v>
      </c>
      <c r="C509" s="113" t="s">
        <v>138</v>
      </c>
      <c r="D509" s="114" t="s">
        <v>764</v>
      </c>
      <c r="E509" s="117" t="s">
        <v>765</v>
      </c>
      <c r="F509" s="116">
        <v>5013216880</v>
      </c>
      <c r="G509" s="104" t="str">
        <f>VLOOKUP(C509, 'Sheet1 (2)'!$A$2:$K$341, 2,FALSE )</f>
        <v>Yes</v>
      </c>
      <c r="H509" s="104" t="b">
        <f>ISNUMBER(MATCH(C509, 'Sheet1 (2)'!$A$2:$A$350, 0))</f>
        <v>1</v>
      </c>
      <c r="I509" s="104" t="str">
        <f>VLOOKUP(C509,Print!$A$2:$C$1048576,3,0)</f>
        <v>Yes</v>
      </c>
      <c r="J509" s="104" t="str">
        <f>VLOOKUP($C509,Print!$A$2:$I$1048576,9,0)</f>
        <v>Ready</v>
      </c>
      <c r="K509" s="104" t="str">
        <f>VLOOKUP(C509,'Sheet1 (2)'!$A$2:$K$341, 9, 0)</f>
        <v>C00149</v>
      </c>
    </row>
    <row r="510" spans="1:11" customFormat="1" ht="15.75" hidden="1" x14ac:dyDescent="0.25">
      <c r="A510" s="113" t="s">
        <v>13</v>
      </c>
      <c r="B510" s="113" t="str">
        <f t="shared" si="9"/>
        <v>E0115 - Temperance Hill*Water &amp; Sewer</v>
      </c>
      <c r="C510" s="113" t="s">
        <v>138</v>
      </c>
      <c r="D510" s="114" t="s">
        <v>766</v>
      </c>
      <c r="E510" s="118" t="s">
        <v>767</v>
      </c>
      <c r="F510" s="116">
        <v>5013216880</v>
      </c>
      <c r="G510" s="104" t="str">
        <f>VLOOKUP(C510, 'Sheet1 (2)'!$A$2:$K$341, 2,FALSE )</f>
        <v>Yes</v>
      </c>
      <c r="H510" s="104" t="b">
        <f>ISNUMBER(MATCH(C510, 'Sheet1 (2)'!$A$2:$A$350, 0))</f>
        <v>1</v>
      </c>
      <c r="I510" s="104" t="str">
        <f>VLOOKUP(C510,Print!$A$2:$C$1048576,3,0)</f>
        <v>Yes</v>
      </c>
      <c r="J510" s="104" t="str">
        <f>VLOOKUP($C510,Print!$A$2:$I$1048576,9,0)</f>
        <v>Ready</v>
      </c>
      <c r="K510" s="104" t="str">
        <f>VLOOKUP(C510,'Sheet1 (2)'!$A$2:$K$341, 9, 0)</f>
        <v>C00149</v>
      </c>
    </row>
    <row r="511" spans="1:11" customFormat="1" ht="15.75" hidden="1" x14ac:dyDescent="0.25">
      <c r="A511" s="113" t="s">
        <v>7</v>
      </c>
      <c r="B511" s="113" t="str">
        <f t="shared" si="9"/>
        <v>E0116 - Clive*Electric</v>
      </c>
      <c r="C511" s="113" t="s">
        <v>139</v>
      </c>
      <c r="D511" s="114" t="s">
        <v>768</v>
      </c>
      <c r="E511" s="115" t="s">
        <v>769</v>
      </c>
      <c r="F511" s="116">
        <v>8003296261</v>
      </c>
      <c r="G511" s="104" t="str">
        <f>VLOOKUP(C511, 'Sheet1 (2)'!$A$2:$K$341, 2,FALSE )</f>
        <v>Yes</v>
      </c>
      <c r="H511" s="104" t="b">
        <f>ISNUMBER(MATCH(C511, 'Sheet1 (2)'!$A$2:$A$350, 0))</f>
        <v>1</v>
      </c>
      <c r="I511" s="104" t="str">
        <f>VLOOKUP(C511,Print!$A$2:$C$1048576,3,0)</f>
        <v>Yes</v>
      </c>
      <c r="J511" s="104" t="str">
        <f>VLOOKUP($C511,Print!$A$2:$I$1048576,9,0)</f>
        <v>Ready</v>
      </c>
      <c r="K511" s="104" t="str">
        <f>VLOOKUP(C511,'Sheet1 (2)'!$A$2:$K$341, 9, 0)</f>
        <v>C00114</v>
      </c>
    </row>
    <row r="512" spans="1:11" customFormat="1" ht="15.75" hidden="1" x14ac:dyDescent="0.25">
      <c r="A512" s="104" t="s">
        <v>9</v>
      </c>
      <c r="B512" s="113" t="str">
        <f t="shared" si="9"/>
        <v>E0116 - Clive*Interface</v>
      </c>
      <c r="C512" s="113" t="s">
        <v>139</v>
      </c>
      <c r="D512" s="115" t="s">
        <v>9</v>
      </c>
      <c r="E512" s="117" t="str">
        <f>IFERROR(INDEX(Interface!A:A, MATCH($C512,Interface!H:H, 0)), "(Blank)")</f>
        <v>S-000072398</v>
      </c>
      <c r="F512" s="116" t="s">
        <v>363</v>
      </c>
      <c r="G512" s="104" t="str">
        <f>VLOOKUP(C512, 'Sheet1 (2)'!$A$2:$K$341, 2,FALSE )</f>
        <v>Yes</v>
      </c>
      <c r="H512" s="104" t="b">
        <f>ISNUMBER(MATCH(C512, 'Sheet1 (2)'!$A$2:$A$350, 0))</f>
        <v>1</v>
      </c>
      <c r="I512" s="104" t="str">
        <f>VLOOKUP(C512,Print!$A$2:$C$1048576,3,0)</f>
        <v>Yes</v>
      </c>
      <c r="J512" s="104" t="str">
        <f>VLOOKUP($C512,Print!$A$2:$I$1048576,9,0)</f>
        <v>Ready</v>
      </c>
      <c r="K512" s="104" t="str">
        <f>VLOOKUP(C512,'Sheet1 (2)'!$A$2:$K$341, 9, 0)</f>
        <v>C00114</v>
      </c>
    </row>
    <row r="513" spans="1:11" customFormat="1" ht="15.75" hidden="1" x14ac:dyDescent="0.25">
      <c r="A513" s="113" t="s">
        <v>10</v>
      </c>
      <c r="B513" s="113" t="str">
        <f t="shared" si="9"/>
        <v>E0116 - Clive*Sanitation</v>
      </c>
      <c r="C513" s="113" t="s">
        <v>139</v>
      </c>
      <c r="D513" s="114" t="s">
        <v>480</v>
      </c>
      <c r="E513" s="115" t="s">
        <v>770</v>
      </c>
      <c r="F513" s="116">
        <v>8009892783</v>
      </c>
      <c r="G513" s="104" t="str">
        <f>VLOOKUP(C513, 'Sheet1 (2)'!$A$2:$K$341, 2,FALSE )</f>
        <v>Yes</v>
      </c>
      <c r="H513" s="104" t="b">
        <f>ISNUMBER(MATCH(C513, 'Sheet1 (2)'!$A$2:$A$350, 0))</f>
        <v>1</v>
      </c>
      <c r="I513" s="104" t="str">
        <f>VLOOKUP(C513,Print!$A$2:$C$1048576,3,0)</f>
        <v>Yes</v>
      </c>
      <c r="J513" s="104" t="str">
        <f>VLOOKUP($C513,Print!$A$2:$I$1048576,9,0)</f>
        <v>Ready</v>
      </c>
      <c r="K513" s="104" t="str">
        <f>VLOOKUP(C513,'Sheet1 (2)'!$A$2:$K$341, 9, 0)</f>
        <v>C00114</v>
      </c>
    </row>
    <row r="514" spans="1:11" customFormat="1" ht="15.75" hidden="1" x14ac:dyDescent="0.25">
      <c r="A514" s="113" t="s">
        <v>13</v>
      </c>
      <c r="B514" s="113" t="str">
        <f t="shared" si="9"/>
        <v>E0116 - Clive*Water &amp; Sewer</v>
      </c>
      <c r="C514" s="113" t="s">
        <v>139</v>
      </c>
      <c r="D514" s="114" t="s">
        <v>771</v>
      </c>
      <c r="E514" s="115" t="s">
        <v>772</v>
      </c>
      <c r="F514" s="116">
        <v>5158675199</v>
      </c>
      <c r="G514" s="104" t="str">
        <f>VLOOKUP(C514, 'Sheet1 (2)'!$A$2:$K$341, 2,FALSE )</f>
        <v>Yes</v>
      </c>
      <c r="H514" s="104" t="b">
        <f>ISNUMBER(MATCH(C514, 'Sheet1 (2)'!$A$2:$A$350, 0))</f>
        <v>1</v>
      </c>
      <c r="I514" s="104" t="str">
        <f>VLOOKUP(C514,Print!$A$2:$C$1048576,3,0)</f>
        <v>Yes</v>
      </c>
      <c r="J514" s="104" t="str">
        <f>VLOOKUP($C514,Print!$A$2:$I$1048576,9,0)</f>
        <v>Ready</v>
      </c>
      <c r="K514" s="104" t="str">
        <f>VLOOKUP(C514,'Sheet1 (2)'!$A$2:$K$341, 9, 0)</f>
        <v>C00114</v>
      </c>
    </row>
    <row r="515" spans="1:11" customFormat="1" ht="15.75" hidden="1" x14ac:dyDescent="0.25">
      <c r="A515" s="113" t="s">
        <v>7</v>
      </c>
      <c r="B515" s="113" t="str">
        <f t="shared" si="9"/>
        <v>E0117 - Springdale*Electric</v>
      </c>
      <c r="C515" s="113" t="s">
        <v>140</v>
      </c>
      <c r="D515" s="114" t="s">
        <v>773</v>
      </c>
      <c r="E515" s="117">
        <v>339832001</v>
      </c>
      <c r="F515" s="116">
        <v>8005216144</v>
      </c>
      <c r="G515" s="104" t="str">
        <f>VLOOKUP(C515, 'Sheet1 (2)'!$A$2:$K$341, 2,FALSE )</f>
        <v>Yes</v>
      </c>
      <c r="H515" s="104" t="b">
        <f>ISNUMBER(MATCH(C515, 'Sheet1 (2)'!$A$2:$A$350, 0))</f>
        <v>1</v>
      </c>
      <c r="I515" s="104" t="str">
        <f>VLOOKUP(C515,Print!$A$2:$C$1048576,3,0)</f>
        <v>Yes</v>
      </c>
      <c r="J515" s="104" t="str">
        <f>VLOOKUP($C515,Print!$A$2:$I$1048576,9,0)</f>
        <v>Ready</v>
      </c>
      <c r="K515" s="104" t="str">
        <f>VLOOKUP(C515,'Sheet1 (2)'!$A$2:$K$341, 9, 0)</f>
        <v>C00134</v>
      </c>
    </row>
    <row r="516" spans="1:11" customFormat="1" ht="15.75" hidden="1" x14ac:dyDescent="0.25">
      <c r="A516" s="104" t="s">
        <v>9</v>
      </c>
      <c r="B516" s="113" t="str">
        <f t="shared" ref="B516:B579" si="10">_xlfn.CONCAT(C516,"*",A516)</f>
        <v>E0117 - Springdale*Interface</v>
      </c>
      <c r="C516" s="113" t="s">
        <v>140</v>
      </c>
      <c r="D516" s="115" t="s">
        <v>9</v>
      </c>
      <c r="E516" s="117" t="str">
        <f>IFERROR(INDEX(Interface!A:A, MATCH($C516,Interface!H:H, 0)), "(Blank)")</f>
        <v>S-000072400</v>
      </c>
      <c r="F516" s="116" t="s">
        <v>363</v>
      </c>
      <c r="G516" s="104" t="str">
        <f>VLOOKUP(C516, 'Sheet1 (2)'!$A$2:$K$341, 2,FALSE )</f>
        <v>Yes</v>
      </c>
      <c r="H516" s="104" t="b">
        <f>ISNUMBER(MATCH(C516, 'Sheet1 (2)'!$A$2:$A$350, 0))</f>
        <v>1</v>
      </c>
      <c r="I516" s="104" t="str">
        <f>VLOOKUP(C516,Print!$A$2:$C$1048576,3,0)</f>
        <v>Yes</v>
      </c>
      <c r="J516" s="104" t="str">
        <f>VLOOKUP($C516,Print!$A$2:$I$1048576,9,0)</f>
        <v>Ready</v>
      </c>
      <c r="K516" s="104" t="str">
        <f>VLOOKUP(C516,'Sheet1 (2)'!$A$2:$K$341, 9, 0)</f>
        <v>C00134</v>
      </c>
    </row>
    <row r="517" spans="1:11" customFormat="1" ht="15.75" hidden="1" x14ac:dyDescent="0.25">
      <c r="A517" s="113" t="s">
        <v>10</v>
      </c>
      <c r="B517" s="113" t="str">
        <f t="shared" si="10"/>
        <v>E0117 - Springdale*Sanitation</v>
      </c>
      <c r="C517" s="113" t="s">
        <v>140</v>
      </c>
      <c r="D517" s="114" t="s">
        <v>480</v>
      </c>
      <c r="E517" s="117" t="s">
        <v>774</v>
      </c>
      <c r="F517" s="116">
        <v>8006079509</v>
      </c>
      <c r="G517" s="104" t="str">
        <f>VLOOKUP(C517, 'Sheet1 (2)'!$A$2:$K$341, 2,FALSE )</f>
        <v>Yes</v>
      </c>
      <c r="H517" s="104" t="b">
        <f>ISNUMBER(MATCH(C517, 'Sheet1 (2)'!$A$2:$A$350, 0))</f>
        <v>1</v>
      </c>
      <c r="I517" s="104" t="str">
        <f>VLOOKUP(C517,Print!$A$2:$C$1048576,3,0)</f>
        <v>Yes</v>
      </c>
      <c r="J517" s="104" t="str">
        <f>VLOOKUP($C517,Print!$A$2:$I$1048576,9,0)</f>
        <v>Ready</v>
      </c>
      <c r="K517" s="104" t="str">
        <f>VLOOKUP(C517,'Sheet1 (2)'!$A$2:$K$341, 9, 0)</f>
        <v>C00134</v>
      </c>
    </row>
    <row r="518" spans="1:11" customFormat="1" ht="15.75" hidden="1" x14ac:dyDescent="0.25">
      <c r="A518" s="113" t="s">
        <v>13</v>
      </c>
      <c r="B518" s="113" t="str">
        <f t="shared" si="10"/>
        <v>E0117 - Springdale*Water &amp; Sewer</v>
      </c>
      <c r="C518" s="113" t="s">
        <v>140</v>
      </c>
      <c r="D518" s="114" t="s">
        <v>775</v>
      </c>
      <c r="E518" s="117" t="s">
        <v>776</v>
      </c>
      <c r="F518" s="116">
        <v>4797515751</v>
      </c>
      <c r="G518" s="104" t="str">
        <f>VLOOKUP(C518, 'Sheet1 (2)'!$A$2:$K$341, 2,FALSE )</f>
        <v>Yes</v>
      </c>
      <c r="H518" s="104" t="b">
        <f>ISNUMBER(MATCH(C518, 'Sheet1 (2)'!$A$2:$A$350, 0))</f>
        <v>1</v>
      </c>
      <c r="I518" s="104" t="str">
        <f>VLOOKUP(C518,Print!$A$2:$C$1048576,3,0)</f>
        <v>Yes</v>
      </c>
      <c r="J518" s="104" t="str">
        <f>VLOOKUP($C518,Print!$A$2:$I$1048576,9,0)</f>
        <v>Ready</v>
      </c>
      <c r="K518" s="104" t="str">
        <f>VLOOKUP(C518,'Sheet1 (2)'!$A$2:$K$341, 9, 0)</f>
        <v>C00134</v>
      </c>
    </row>
    <row r="519" spans="1:11" customFormat="1" ht="15.75" hidden="1" x14ac:dyDescent="0.25">
      <c r="A519" s="113" t="s">
        <v>7</v>
      </c>
      <c r="B519" s="113" t="str">
        <f t="shared" si="10"/>
        <v>E0118 - Staunton*Electric</v>
      </c>
      <c r="C519" s="113" t="s">
        <v>141</v>
      </c>
      <c r="D519" s="114" t="s">
        <v>609</v>
      </c>
      <c r="E519" s="118" t="s">
        <v>777</v>
      </c>
      <c r="F519" s="116">
        <v>8663664357</v>
      </c>
      <c r="G519" s="104" t="str">
        <f>VLOOKUP(C519, 'Sheet1 (2)'!$A$2:$K$341, 2,FALSE )</f>
        <v>Yes</v>
      </c>
      <c r="H519" s="104" t="b">
        <f>ISNUMBER(MATCH(C519, 'Sheet1 (2)'!$A$2:$A$350, 0))</f>
        <v>1</v>
      </c>
      <c r="I519" s="104" t="str">
        <f>VLOOKUP(C519,Print!$A$2:$C$1048576,3,0)</f>
        <v>Yes</v>
      </c>
      <c r="J519" s="104" t="str">
        <f>VLOOKUP($C519,Print!$A$2:$I$1048576,9,0)</f>
        <v>Ready</v>
      </c>
      <c r="K519" s="104" t="str">
        <f>VLOOKUP(C519,'Sheet1 (2)'!$A$2:$K$341, 9, 0)</f>
        <v>C00322</v>
      </c>
    </row>
    <row r="520" spans="1:11" customFormat="1" ht="15.75" hidden="1" x14ac:dyDescent="0.25">
      <c r="A520" s="104" t="s">
        <v>9</v>
      </c>
      <c r="B520" s="113" t="str">
        <f t="shared" si="10"/>
        <v>E0118 - Staunton*Interface</v>
      </c>
      <c r="C520" s="113" t="s">
        <v>141</v>
      </c>
      <c r="D520" s="115" t="s">
        <v>9</v>
      </c>
      <c r="E520" s="117" t="str">
        <f>IFERROR(INDEX(Interface!A:A, MATCH($C520,Interface!H:H, 0)), "(Blank)")</f>
        <v>S-000072254</v>
      </c>
      <c r="F520" s="116" t="s">
        <v>363</v>
      </c>
      <c r="G520" s="104" t="str">
        <f>VLOOKUP(C520, 'Sheet1 (2)'!$A$2:$K$341, 2,FALSE )</f>
        <v>Yes</v>
      </c>
      <c r="H520" s="104" t="b">
        <f>ISNUMBER(MATCH(C520, 'Sheet1 (2)'!$A$2:$A$350, 0))</f>
        <v>1</v>
      </c>
      <c r="I520" s="104" t="str">
        <f>VLOOKUP(C520,Print!$A$2:$C$1048576,3,0)</f>
        <v>Yes</v>
      </c>
      <c r="J520" s="104" t="str">
        <f>VLOOKUP($C520,Print!$A$2:$I$1048576,9,0)</f>
        <v>Ready</v>
      </c>
      <c r="K520" s="104" t="str">
        <f>VLOOKUP(C520,'Sheet1 (2)'!$A$2:$K$341, 9, 0)</f>
        <v>C00322</v>
      </c>
    </row>
    <row r="521" spans="1:11" customFormat="1" ht="15.75" hidden="1" x14ac:dyDescent="0.25">
      <c r="A521" s="113" t="s">
        <v>10</v>
      </c>
      <c r="B521" s="113" t="str">
        <f t="shared" si="10"/>
        <v>E0118 - Staunton*Sanitation</v>
      </c>
      <c r="C521" s="113" t="s">
        <v>141</v>
      </c>
      <c r="D521" s="114" t="s">
        <v>480</v>
      </c>
      <c r="E521" s="117" t="s">
        <v>778</v>
      </c>
      <c r="F521" s="116">
        <v>8005537771</v>
      </c>
      <c r="G521" s="104" t="str">
        <f>VLOOKUP(C521, 'Sheet1 (2)'!$A$2:$K$341, 2,FALSE )</f>
        <v>Yes</v>
      </c>
      <c r="H521" s="104" t="b">
        <f>ISNUMBER(MATCH(C521, 'Sheet1 (2)'!$A$2:$A$350, 0))</f>
        <v>1</v>
      </c>
      <c r="I521" s="104" t="str">
        <f>VLOOKUP(C521,Print!$A$2:$C$1048576,3,0)</f>
        <v>Yes</v>
      </c>
      <c r="J521" s="104" t="str">
        <f>VLOOKUP($C521,Print!$A$2:$I$1048576,9,0)</f>
        <v>Ready</v>
      </c>
      <c r="K521" s="104" t="str">
        <f>VLOOKUP(C521,'Sheet1 (2)'!$A$2:$K$341, 9, 0)</f>
        <v>C00322</v>
      </c>
    </row>
    <row r="522" spans="1:11" customFormat="1" ht="15.75" hidden="1" x14ac:dyDescent="0.25">
      <c r="A522" s="113" t="s">
        <v>13</v>
      </c>
      <c r="B522" s="113" t="str">
        <f t="shared" si="10"/>
        <v>E0118 - Staunton*Water &amp; Sewer</v>
      </c>
      <c r="C522" s="113" t="s">
        <v>141</v>
      </c>
      <c r="D522" s="114" t="s">
        <v>779</v>
      </c>
      <c r="E522" s="117" t="s">
        <v>780</v>
      </c>
      <c r="F522" s="116">
        <v>5403323860</v>
      </c>
      <c r="G522" s="104" t="str">
        <f>VLOOKUP(C522, 'Sheet1 (2)'!$A$2:$K$341, 2,FALSE )</f>
        <v>Yes</v>
      </c>
      <c r="H522" s="104" t="b">
        <f>ISNUMBER(MATCH(C522, 'Sheet1 (2)'!$A$2:$A$350, 0))</f>
        <v>1</v>
      </c>
      <c r="I522" s="104" t="str">
        <f>VLOOKUP(C522,Print!$A$2:$C$1048576,3,0)</f>
        <v>Yes</v>
      </c>
      <c r="J522" s="104" t="str">
        <f>VLOOKUP($C522,Print!$A$2:$I$1048576,9,0)</f>
        <v>Ready</v>
      </c>
      <c r="K522" s="104" t="str">
        <f>VLOOKUP(C522,'Sheet1 (2)'!$A$2:$K$341, 9, 0)</f>
        <v>C00322</v>
      </c>
    </row>
    <row r="523" spans="1:11" customFormat="1" ht="15.75" hidden="1" x14ac:dyDescent="0.25">
      <c r="A523" s="113" t="s">
        <v>7</v>
      </c>
      <c r="B523" s="113" t="str">
        <f t="shared" si="10"/>
        <v>E0119 - Athens - Decatur*Electric</v>
      </c>
      <c r="C523" s="113" t="s">
        <v>142</v>
      </c>
      <c r="D523" s="114" t="s">
        <v>781</v>
      </c>
      <c r="E523" s="115" t="s">
        <v>782</v>
      </c>
      <c r="F523" s="116">
        <v>4237454501</v>
      </c>
      <c r="G523" s="104" t="str">
        <f>VLOOKUP(C523, 'Sheet1 (2)'!$A$2:$K$341, 2,FALSE )</f>
        <v>Yes</v>
      </c>
      <c r="H523" s="104" t="b">
        <f>ISNUMBER(MATCH(C523, 'Sheet1 (2)'!$A$2:$A$350, 0))</f>
        <v>1</v>
      </c>
      <c r="I523" s="104" t="str">
        <f>VLOOKUP(C523,Print!$A$2:$C$1048576,3,0)</f>
        <v>Yes</v>
      </c>
      <c r="J523" s="104" t="str">
        <f>VLOOKUP($C523,Print!$A$2:$I$1048576,9,0)</f>
        <v>Ready</v>
      </c>
      <c r="K523" s="104" t="str">
        <f>VLOOKUP(C523,'Sheet1 (2)'!$A$2:$K$341, 9, 0)</f>
        <v>C00156</v>
      </c>
    </row>
    <row r="524" spans="1:11" customFormat="1" ht="15.75" hidden="1" x14ac:dyDescent="0.25">
      <c r="A524" s="104" t="s">
        <v>9</v>
      </c>
      <c r="B524" s="113" t="str">
        <f t="shared" si="10"/>
        <v>E0119 - Athens - Decatur*Interface</v>
      </c>
      <c r="C524" s="113" t="s">
        <v>142</v>
      </c>
      <c r="D524" s="115" t="s">
        <v>9</v>
      </c>
      <c r="E524" s="117" t="str">
        <f>IFERROR(INDEX(Interface!A:A, MATCH($C524,Interface!H:H, 0)), "(Blank)")</f>
        <v>S-000074091</v>
      </c>
      <c r="F524" s="116" t="s">
        <v>363</v>
      </c>
      <c r="G524" s="104" t="str">
        <f>VLOOKUP(C524, 'Sheet1 (2)'!$A$2:$K$341, 2,FALSE )</f>
        <v>Yes</v>
      </c>
      <c r="H524" s="104" t="b">
        <f>ISNUMBER(MATCH(C524, 'Sheet1 (2)'!$A$2:$A$350, 0))</f>
        <v>1</v>
      </c>
      <c r="I524" s="104" t="str">
        <f>VLOOKUP(C524,Print!$A$2:$C$1048576,3,0)</f>
        <v>Yes</v>
      </c>
      <c r="J524" s="104" t="str">
        <f>VLOOKUP($C524,Print!$A$2:$I$1048576,9,0)</f>
        <v>Ready</v>
      </c>
      <c r="K524" s="104" t="str">
        <f>VLOOKUP(C524,'Sheet1 (2)'!$A$2:$K$341, 9, 0)</f>
        <v>C00156</v>
      </c>
    </row>
    <row r="525" spans="1:11" customFormat="1" ht="15.75" hidden="1" x14ac:dyDescent="0.25">
      <c r="A525" s="113" t="s">
        <v>10</v>
      </c>
      <c r="B525" s="113" t="str">
        <f t="shared" si="10"/>
        <v>E0119 - Athens - Decatur*Sanitation</v>
      </c>
      <c r="C525" s="113" t="s">
        <v>142</v>
      </c>
      <c r="D525" s="114" t="s">
        <v>783</v>
      </c>
      <c r="E525" s="115">
        <v>59275</v>
      </c>
      <c r="F525" s="116">
        <v>4237442713</v>
      </c>
      <c r="G525" s="104" t="str">
        <f>VLOOKUP(C525, 'Sheet1 (2)'!$A$2:$K$341, 2,FALSE )</f>
        <v>Yes</v>
      </c>
      <c r="H525" s="104" t="b">
        <f>ISNUMBER(MATCH(C525, 'Sheet1 (2)'!$A$2:$A$350, 0))</f>
        <v>1</v>
      </c>
      <c r="I525" s="104" t="str">
        <f>VLOOKUP(C525,Print!$A$2:$C$1048576,3,0)</f>
        <v>Yes</v>
      </c>
      <c r="J525" s="104" t="str">
        <f>VLOOKUP($C525,Print!$A$2:$I$1048576,9,0)</f>
        <v>Ready</v>
      </c>
      <c r="K525" s="104" t="str">
        <f>VLOOKUP(C525,'Sheet1 (2)'!$A$2:$K$341, 9, 0)</f>
        <v>C00156</v>
      </c>
    </row>
    <row r="526" spans="1:11" customFormat="1" ht="15.75" hidden="1" x14ac:dyDescent="0.25">
      <c r="A526" s="113" t="s">
        <v>13</v>
      </c>
      <c r="B526" s="113" t="str">
        <f t="shared" si="10"/>
        <v>E0119 - Athens - Decatur*Water &amp; Sewer</v>
      </c>
      <c r="C526" s="113" t="s">
        <v>142</v>
      </c>
      <c r="D526" s="114" t="s">
        <v>781</v>
      </c>
      <c r="E526" s="115" t="s">
        <v>782</v>
      </c>
      <c r="F526" s="116">
        <v>4237454501</v>
      </c>
      <c r="G526" s="104" t="str">
        <f>VLOOKUP(C526, 'Sheet1 (2)'!$A$2:$K$341, 2,FALSE )</f>
        <v>Yes</v>
      </c>
      <c r="H526" s="104" t="b">
        <f>ISNUMBER(MATCH(C526, 'Sheet1 (2)'!$A$2:$A$350, 0))</f>
        <v>1</v>
      </c>
      <c r="I526" s="104" t="str">
        <f>VLOOKUP(C526,Print!$A$2:$C$1048576,3,0)</f>
        <v>Yes</v>
      </c>
      <c r="J526" s="104" t="str">
        <f>VLOOKUP($C526,Print!$A$2:$I$1048576,9,0)</f>
        <v>Ready</v>
      </c>
      <c r="K526" s="104" t="str">
        <f>VLOOKUP(C526,'Sheet1 (2)'!$A$2:$K$341, 9, 0)</f>
        <v>C00156</v>
      </c>
    </row>
    <row r="527" spans="1:11" customFormat="1" ht="15.75" hidden="1" x14ac:dyDescent="0.25">
      <c r="A527" s="113" t="s">
        <v>7</v>
      </c>
      <c r="B527" s="113" t="str">
        <f t="shared" si="10"/>
        <v>E0120 - Manassas Park*Electric</v>
      </c>
      <c r="C527" s="113" t="s">
        <v>2</v>
      </c>
      <c r="D527" s="115" t="s">
        <v>784</v>
      </c>
      <c r="E527" s="115">
        <v>9096967324</v>
      </c>
      <c r="F527" s="116" t="s">
        <v>785</v>
      </c>
      <c r="G527" s="104" t="str">
        <f>VLOOKUP(C527, 'Sheet1 (2)'!$A$2:$K$341, 2,FALSE )</f>
        <v>Yes</v>
      </c>
      <c r="H527" s="104" t="b">
        <f>ISNUMBER(MATCH(C527, 'Sheet1 (2)'!$A$2:$A$350, 0))</f>
        <v>1</v>
      </c>
      <c r="I527" s="104" t="str">
        <f>VLOOKUP(C527,Print!$A$2:$C$1048576,3,0)</f>
        <v>Yes</v>
      </c>
      <c r="J527" s="104" t="str">
        <f>VLOOKUP($C527,Print!$A$2:$I$1048576,9,0)</f>
        <v>Ready</v>
      </c>
      <c r="K527" s="104" t="str">
        <f>VLOOKUP(C527,'Sheet1 (2)'!$A$2:$K$341, 9, 0)</f>
        <v>C00157</v>
      </c>
    </row>
    <row r="528" spans="1:11" customFormat="1" ht="15.75" hidden="1" x14ac:dyDescent="0.25">
      <c r="A528" s="104" t="s">
        <v>9</v>
      </c>
      <c r="B528" s="113" t="str">
        <f t="shared" si="10"/>
        <v>E0120 - Manassas Park*Interface</v>
      </c>
      <c r="C528" s="113" t="s">
        <v>2</v>
      </c>
      <c r="D528" s="115" t="s">
        <v>9</v>
      </c>
      <c r="E528" s="117" t="str">
        <f>IFERROR(INDEX(Interface!A:A, MATCH($C528,Interface!H:H, 0)), "(Blank)")</f>
        <v>S-000075385</v>
      </c>
      <c r="F528" s="116" t="s">
        <v>363</v>
      </c>
      <c r="G528" s="104" t="str">
        <f>VLOOKUP(C528, 'Sheet1 (2)'!$A$2:$K$341, 2,FALSE )</f>
        <v>Yes</v>
      </c>
      <c r="H528" s="104" t="b">
        <f>ISNUMBER(MATCH(C528, 'Sheet1 (2)'!$A$2:$A$350, 0))</f>
        <v>1</v>
      </c>
      <c r="I528" s="104" t="str">
        <f>VLOOKUP(C528,Print!$A$2:$C$1048576,3,0)</f>
        <v>Yes</v>
      </c>
      <c r="J528" s="104" t="str">
        <f>VLOOKUP($C528,Print!$A$2:$I$1048576,9,0)</f>
        <v>Ready</v>
      </c>
      <c r="K528" s="104" t="str">
        <f>VLOOKUP(C528,'Sheet1 (2)'!$A$2:$K$341, 9, 0)</f>
        <v>C00157</v>
      </c>
    </row>
    <row r="529" spans="1:11" customFormat="1" ht="15.75" hidden="1" x14ac:dyDescent="0.25">
      <c r="A529" s="113" t="s">
        <v>10</v>
      </c>
      <c r="B529" s="113" t="str">
        <f t="shared" si="10"/>
        <v>E0120 - Manassas Park*Sanitation</v>
      </c>
      <c r="C529" s="113" t="s">
        <v>2</v>
      </c>
      <c r="D529" s="122" t="s">
        <v>786</v>
      </c>
      <c r="E529" s="123" t="s">
        <v>4379</v>
      </c>
      <c r="F529" s="116" t="s">
        <v>787</v>
      </c>
      <c r="G529" s="104" t="str">
        <f>VLOOKUP(C529, 'Sheet1 (2)'!$A$2:$K$341, 2,FALSE )</f>
        <v>Yes</v>
      </c>
      <c r="H529" s="104" t="b">
        <f>ISNUMBER(MATCH(C529, 'Sheet1 (2)'!$A$2:$A$350, 0))</f>
        <v>1</v>
      </c>
      <c r="I529" s="104" t="str">
        <f>VLOOKUP(C529,Print!$A$2:$C$1048576,3,0)</f>
        <v>Yes</v>
      </c>
      <c r="J529" s="104" t="str">
        <f>VLOOKUP($C529,Print!$A$2:$I$1048576,9,0)</f>
        <v>Ready</v>
      </c>
      <c r="K529" s="104" t="str">
        <f>VLOOKUP(C529,'Sheet1 (2)'!$A$2:$K$341, 9, 0)</f>
        <v>C00157</v>
      </c>
    </row>
    <row r="530" spans="1:11" customFormat="1" ht="15.75" hidden="1" x14ac:dyDescent="0.25">
      <c r="A530" s="113" t="s">
        <v>13</v>
      </c>
      <c r="B530" s="113" t="str">
        <f t="shared" si="10"/>
        <v>E0120 - Manassas Park*Water &amp; Sewer</v>
      </c>
      <c r="C530" s="113" t="s">
        <v>2</v>
      </c>
      <c r="D530" s="115" t="s">
        <v>786</v>
      </c>
      <c r="E530" s="115">
        <v>22378</v>
      </c>
      <c r="F530" s="116" t="s">
        <v>787</v>
      </c>
      <c r="G530" s="104" t="str">
        <f>VLOOKUP(C530, 'Sheet1 (2)'!$A$2:$K$341, 2,FALSE )</f>
        <v>Yes</v>
      </c>
      <c r="H530" s="104" t="b">
        <f>ISNUMBER(MATCH(C530, 'Sheet1 (2)'!$A$2:$A$350, 0))</f>
        <v>1</v>
      </c>
      <c r="I530" s="104" t="str">
        <f>VLOOKUP(C530,Print!$A$2:$C$1048576,3,0)</f>
        <v>Yes</v>
      </c>
      <c r="J530" s="104" t="str">
        <f>VLOOKUP($C530,Print!$A$2:$I$1048576,9,0)</f>
        <v>Ready</v>
      </c>
      <c r="K530" s="104" t="str">
        <f>VLOOKUP(C530,'Sheet1 (2)'!$A$2:$K$341, 9, 0)</f>
        <v>C00157</v>
      </c>
    </row>
    <row r="531" spans="1:11" customFormat="1" ht="15.75" hidden="1" x14ac:dyDescent="0.25">
      <c r="A531" s="113" t="s">
        <v>7</v>
      </c>
      <c r="B531" s="113" t="str">
        <f t="shared" si="10"/>
        <v>E0121 - Hilton Head*Electric</v>
      </c>
      <c r="C531" s="113" t="s">
        <v>143</v>
      </c>
      <c r="D531" s="114" t="s">
        <v>722</v>
      </c>
      <c r="E531" s="115">
        <v>278982001</v>
      </c>
      <c r="F531" s="116">
        <v>7066470414</v>
      </c>
      <c r="G531" s="104" t="str">
        <f>VLOOKUP(C531, 'Sheet1 (2)'!$A$2:$K$341, 2,FALSE )</f>
        <v>Yes</v>
      </c>
      <c r="H531" s="104" t="b">
        <f>ISNUMBER(MATCH(C531, 'Sheet1 (2)'!$A$2:$A$350, 0))</f>
        <v>1</v>
      </c>
      <c r="I531" s="104" t="str">
        <f>VLOOKUP(C531,Print!$A$2:$C$1048576,3,0)</f>
        <v>Yes</v>
      </c>
      <c r="J531" s="104" t="str">
        <f>VLOOKUP($C531,Print!$A$2:$I$1048576,9,0)</f>
        <v>Ready</v>
      </c>
      <c r="K531" s="104" t="str">
        <f>VLOOKUP(C531,'Sheet1 (2)'!$A$2:$K$341, 9, 0)</f>
        <v>C00108</v>
      </c>
    </row>
    <row r="532" spans="1:11" customFormat="1" ht="15.75" hidden="1" x14ac:dyDescent="0.25">
      <c r="A532" s="104" t="s">
        <v>9</v>
      </c>
      <c r="B532" s="113" t="str">
        <f t="shared" si="10"/>
        <v>E0121 - Hilton Head*Interface</v>
      </c>
      <c r="C532" s="113" t="s">
        <v>143</v>
      </c>
      <c r="D532" s="115" t="s">
        <v>9</v>
      </c>
      <c r="E532" s="117" t="str">
        <f>IFERROR(INDEX(Interface!A:A, MATCH($C532,Interface!H:H, 0)), "(Blank)")</f>
        <v>S-000075162</v>
      </c>
      <c r="F532" s="116" t="s">
        <v>363</v>
      </c>
      <c r="G532" s="104" t="str">
        <f>VLOOKUP(C532, 'Sheet1 (2)'!$A$2:$K$341, 2,FALSE )</f>
        <v>Yes</v>
      </c>
      <c r="H532" s="104" t="b">
        <f>ISNUMBER(MATCH(C532, 'Sheet1 (2)'!$A$2:$A$350, 0))</f>
        <v>1</v>
      </c>
      <c r="I532" s="104" t="str">
        <f>VLOOKUP(C532,Print!$A$2:$C$1048576,3,0)</f>
        <v>Yes</v>
      </c>
      <c r="J532" s="104" t="str">
        <f>VLOOKUP($C532,Print!$A$2:$I$1048576,9,0)</f>
        <v>Ready</v>
      </c>
      <c r="K532" s="104" t="str">
        <f>VLOOKUP(C532,'Sheet1 (2)'!$A$2:$K$341, 9, 0)</f>
        <v>C00108</v>
      </c>
    </row>
    <row r="533" spans="1:11" customFormat="1" ht="15.75" hidden="1" x14ac:dyDescent="0.25">
      <c r="A533" s="113" t="s">
        <v>10</v>
      </c>
      <c r="B533" s="113" t="str">
        <f t="shared" si="10"/>
        <v>E0121 - Hilton Head*Sanitation</v>
      </c>
      <c r="C533" s="113" t="s">
        <v>143</v>
      </c>
      <c r="D533" s="114" t="s">
        <v>480</v>
      </c>
      <c r="E533" s="115" t="s">
        <v>788</v>
      </c>
      <c r="F533" s="116">
        <v>8663195397</v>
      </c>
      <c r="G533" s="104" t="str">
        <f>VLOOKUP(C533, 'Sheet1 (2)'!$A$2:$K$341, 2,FALSE )</f>
        <v>Yes</v>
      </c>
      <c r="H533" s="104" t="b">
        <f>ISNUMBER(MATCH(C533, 'Sheet1 (2)'!$A$2:$A$350, 0))</f>
        <v>1</v>
      </c>
      <c r="I533" s="104" t="str">
        <f>VLOOKUP(C533,Print!$A$2:$C$1048576,3,0)</f>
        <v>Yes</v>
      </c>
      <c r="J533" s="104" t="str">
        <f>VLOOKUP($C533,Print!$A$2:$I$1048576,9,0)</f>
        <v>Ready</v>
      </c>
      <c r="K533" s="104" t="str">
        <f>VLOOKUP(C533,'Sheet1 (2)'!$A$2:$K$341, 9, 0)</f>
        <v>C00108</v>
      </c>
    </row>
    <row r="534" spans="1:11" customFormat="1" ht="15.75" hidden="1" x14ac:dyDescent="0.25">
      <c r="A534" s="113" t="s">
        <v>13</v>
      </c>
      <c r="B534" s="113" t="str">
        <f t="shared" si="10"/>
        <v>E0121 - Hilton Head*Water &amp; Sewer</v>
      </c>
      <c r="C534" s="113" t="s">
        <v>143</v>
      </c>
      <c r="D534" s="114" t="s">
        <v>789</v>
      </c>
      <c r="E534" s="115">
        <v>55620</v>
      </c>
      <c r="F534" s="116">
        <v>8436815525</v>
      </c>
      <c r="G534" s="104" t="str">
        <f>VLOOKUP(C534, 'Sheet1 (2)'!$A$2:$K$341, 2,FALSE )</f>
        <v>Yes</v>
      </c>
      <c r="H534" s="104" t="b">
        <f>ISNUMBER(MATCH(C534, 'Sheet1 (2)'!$A$2:$A$350, 0))</f>
        <v>1</v>
      </c>
      <c r="I534" s="104" t="str">
        <f>VLOOKUP(C534,Print!$A$2:$C$1048576,3,0)</f>
        <v>Yes</v>
      </c>
      <c r="J534" s="104" t="str">
        <f>VLOOKUP($C534,Print!$A$2:$I$1048576,9,0)</f>
        <v>Ready</v>
      </c>
      <c r="K534" s="104" t="str">
        <f>VLOOKUP(C534,'Sheet1 (2)'!$A$2:$K$341, 9, 0)</f>
        <v>C00108</v>
      </c>
    </row>
    <row r="535" spans="1:11" customFormat="1" ht="15.75" hidden="1" x14ac:dyDescent="0.25">
      <c r="A535" s="113" t="s">
        <v>7</v>
      </c>
      <c r="B535" s="113" t="str">
        <f t="shared" si="10"/>
        <v>E0122 - TN Lawrenceburg*Electric</v>
      </c>
      <c r="C535" s="113" t="s">
        <v>144</v>
      </c>
      <c r="D535" s="114" t="s">
        <v>790</v>
      </c>
      <c r="E535" s="117">
        <v>56833002</v>
      </c>
      <c r="F535" s="116">
        <v>9317627161</v>
      </c>
      <c r="G535" s="104" t="str">
        <f>VLOOKUP(C535, 'Sheet1 (2)'!$A$2:$K$341, 2,FALSE )</f>
        <v>Yes</v>
      </c>
      <c r="H535" s="104" t="b">
        <f>ISNUMBER(MATCH(C535, 'Sheet1 (2)'!$A$2:$A$350, 0))</f>
        <v>1</v>
      </c>
      <c r="I535" s="104" t="str">
        <f>VLOOKUP(C535,Print!$A$2:$C$1048576,3,0)</f>
        <v>Yes</v>
      </c>
      <c r="J535" s="104" t="str">
        <f>VLOOKUP($C535,Print!$A$2:$I$1048576,9,0)</f>
        <v>Ready</v>
      </c>
      <c r="K535" s="104" t="str">
        <f>VLOOKUP(C535,'Sheet1 (2)'!$A$2:$K$341, 9, 0)</f>
        <v>C00161</v>
      </c>
    </row>
    <row r="536" spans="1:11" customFormat="1" ht="15.75" hidden="1" x14ac:dyDescent="0.25">
      <c r="A536" s="104" t="s">
        <v>9</v>
      </c>
      <c r="B536" s="113" t="str">
        <f t="shared" si="10"/>
        <v>E0122 - TN Lawrenceburg*Interface</v>
      </c>
      <c r="C536" s="113" t="s">
        <v>144</v>
      </c>
      <c r="D536" s="115" t="s">
        <v>9</v>
      </c>
      <c r="E536" s="117" t="str">
        <f>IFERROR(INDEX(Interface!A:A, MATCH($C536,Interface!H:H, 0)), "(Blank)")</f>
        <v>S-000072411</v>
      </c>
      <c r="F536" s="116" t="s">
        <v>363</v>
      </c>
      <c r="G536" s="104" t="str">
        <f>VLOOKUP(C536, 'Sheet1 (2)'!$A$2:$K$341, 2,FALSE )</f>
        <v>Yes</v>
      </c>
      <c r="H536" s="104" t="b">
        <f>ISNUMBER(MATCH(C536, 'Sheet1 (2)'!$A$2:$A$350, 0))</f>
        <v>1</v>
      </c>
      <c r="I536" s="104" t="str">
        <f>VLOOKUP(C536,Print!$A$2:$C$1048576,3,0)</f>
        <v>Yes</v>
      </c>
      <c r="J536" s="104" t="str">
        <f>VLOOKUP($C536,Print!$A$2:$I$1048576,9,0)</f>
        <v>Ready</v>
      </c>
      <c r="K536" s="104" t="str">
        <f>VLOOKUP(C536,'Sheet1 (2)'!$A$2:$K$341, 9, 0)</f>
        <v>C00161</v>
      </c>
    </row>
    <row r="537" spans="1:11" customFormat="1" ht="15.75" hidden="1" x14ac:dyDescent="0.25">
      <c r="A537" s="113" t="s">
        <v>10</v>
      </c>
      <c r="B537" s="113" t="str">
        <f t="shared" si="10"/>
        <v>E0122 - TN Lawrenceburg*Sanitation</v>
      </c>
      <c r="C537" s="113" t="s">
        <v>144</v>
      </c>
      <c r="D537" s="114" t="s">
        <v>790</v>
      </c>
      <c r="E537" s="117">
        <v>56833002</v>
      </c>
      <c r="F537" s="116">
        <v>9317627161</v>
      </c>
      <c r="G537" s="104" t="str">
        <f>VLOOKUP(C537, 'Sheet1 (2)'!$A$2:$K$341, 2,FALSE )</f>
        <v>Yes</v>
      </c>
      <c r="H537" s="104" t="b">
        <f>ISNUMBER(MATCH(C537, 'Sheet1 (2)'!$A$2:$A$350, 0))</f>
        <v>1</v>
      </c>
      <c r="I537" s="104" t="str">
        <f>VLOOKUP(C537,Print!$A$2:$C$1048576,3,0)</f>
        <v>Yes</v>
      </c>
      <c r="J537" s="104" t="str">
        <f>VLOOKUP($C537,Print!$A$2:$I$1048576,9,0)</f>
        <v>Ready</v>
      </c>
      <c r="K537" s="104" t="str">
        <f>VLOOKUP(C537,'Sheet1 (2)'!$A$2:$K$341, 9, 0)</f>
        <v>C00161</v>
      </c>
    </row>
    <row r="538" spans="1:11" customFormat="1" ht="15.75" hidden="1" x14ac:dyDescent="0.25">
      <c r="A538" s="113" t="s">
        <v>13</v>
      </c>
      <c r="B538" s="113" t="str">
        <f t="shared" si="10"/>
        <v>E0122 - TN Lawrenceburg*Water &amp; Sewer</v>
      </c>
      <c r="C538" s="113" t="s">
        <v>144</v>
      </c>
      <c r="D538" s="114" t="s">
        <v>790</v>
      </c>
      <c r="E538" s="117">
        <v>56833002</v>
      </c>
      <c r="F538" s="116">
        <v>9317627161</v>
      </c>
      <c r="G538" s="104" t="str">
        <f>VLOOKUP(C538, 'Sheet1 (2)'!$A$2:$K$341, 2,FALSE )</f>
        <v>Yes</v>
      </c>
      <c r="H538" s="104" t="b">
        <f>ISNUMBER(MATCH(C538, 'Sheet1 (2)'!$A$2:$A$350, 0))</f>
        <v>1</v>
      </c>
      <c r="I538" s="104" t="str">
        <f>VLOOKUP(C538,Print!$A$2:$C$1048576,3,0)</f>
        <v>Yes</v>
      </c>
      <c r="J538" s="104" t="str">
        <f>VLOOKUP($C538,Print!$A$2:$I$1048576,9,0)</f>
        <v>Ready</v>
      </c>
      <c r="K538" s="104" t="str">
        <f>VLOOKUP(C538,'Sheet1 (2)'!$A$2:$K$341, 9, 0)</f>
        <v>C00161</v>
      </c>
    </row>
    <row r="539" spans="1:11" customFormat="1" ht="15.75" hidden="1" x14ac:dyDescent="0.25">
      <c r="A539" s="113" t="s">
        <v>7</v>
      </c>
      <c r="B539" s="113" t="str">
        <f t="shared" si="10"/>
        <v>E0123 - Shelbyville*Electric</v>
      </c>
      <c r="C539" s="113" t="s">
        <v>145</v>
      </c>
      <c r="D539" s="114" t="s">
        <v>791</v>
      </c>
      <c r="E539" s="117" t="s">
        <v>792</v>
      </c>
      <c r="F539" s="116">
        <v>9316847171</v>
      </c>
      <c r="G539" s="104" t="str">
        <f>VLOOKUP(C539, 'Sheet1 (2)'!$A$2:$K$341, 2,FALSE )</f>
        <v>Yes</v>
      </c>
      <c r="H539" s="104" t="b">
        <f>ISNUMBER(MATCH(C539, 'Sheet1 (2)'!$A$2:$A$350, 0))</f>
        <v>1</v>
      </c>
      <c r="I539" s="104" t="str">
        <f>VLOOKUP(C539,Print!$A$2:$C$1048576,3,0)</f>
        <v>Yes</v>
      </c>
      <c r="J539" s="104" t="str">
        <f>VLOOKUP($C539,Print!$A$2:$I$1048576,9,0)</f>
        <v>Ready</v>
      </c>
      <c r="K539" s="104" t="str">
        <f>VLOOKUP(C539,'Sheet1 (2)'!$A$2:$K$341, 9, 0)</f>
        <v>C00154</v>
      </c>
    </row>
    <row r="540" spans="1:11" customFormat="1" ht="15.75" hidden="1" x14ac:dyDescent="0.25">
      <c r="A540" s="104" t="s">
        <v>9</v>
      </c>
      <c r="B540" s="113" t="str">
        <f t="shared" si="10"/>
        <v>E0123 - Shelbyville*Interface</v>
      </c>
      <c r="C540" s="113" t="s">
        <v>145</v>
      </c>
      <c r="D540" s="115" t="s">
        <v>9</v>
      </c>
      <c r="E540" s="117" t="str">
        <f>IFERROR(INDEX(Interface!A:A, MATCH($C540,Interface!H:H, 0)), "(Blank)")</f>
        <v>S-000072410</v>
      </c>
      <c r="F540" s="116" t="s">
        <v>363</v>
      </c>
      <c r="G540" s="104" t="str">
        <f>VLOOKUP(C540, 'Sheet1 (2)'!$A$2:$K$341, 2,FALSE )</f>
        <v>Yes</v>
      </c>
      <c r="H540" s="104" t="b">
        <f>ISNUMBER(MATCH(C540, 'Sheet1 (2)'!$A$2:$A$350, 0))</f>
        <v>1</v>
      </c>
      <c r="I540" s="104" t="str">
        <f>VLOOKUP(C540,Print!$A$2:$C$1048576,3,0)</f>
        <v>Yes</v>
      </c>
      <c r="J540" s="104" t="str">
        <f>VLOOKUP($C540,Print!$A$2:$I$1048576,9,0)</f>
        <v>Ready</v>
      </c>
      <c r="K540" s="104" t="str">
        <f>VLOOKUP(C540,'Sheet1 (2)'!$A$2:$K$341, 9, 0)</f>
        <v>C00154</v>
      </c>
    </row>
    <row r="541" spans="1:11" customFormat="1" ht="15.75" hidden="1" x14ac:dyDescent="0.25">
      <c r="A541" s="113" t="s">
        <v>10</v>
      </c>
      <c r="B541" s="113" t="str">
        <f t="shared" si="10"/>
        <v>E0123 - Shelbyville*Sanitation</v>
      </c>
      <c r="C541" s="113" t="s">
        <v>145</v>
      </c>
      <c r="D541" s="114" t="s">
        <v>480</v>
      </c>
      <c r="E541" s="117" t="s">
        <v>793</v>
      </c>
      <c r="F541" s="116">
        <v>6158319600</v>
      </c>
      <c r="G541" s="104" t="str">
        <f>VLOOKUP(C541, 'Sheet1 (2)'!$A$2:$K$341, 2,FALSE )</f>
        <v>Yes</v>
      </c>
      <c r="H541" s="104" t="b">
        <f>ISNUMBER(MATCH(C541, 'Sheet1 (2)'!$A$2:$A$350, 0))</f>
        <v>1</v>
      </c>
      <c r="I541" s="104" t="str">
        <f>VLOOKUP(C541,Print!$A$2:$C$1048576,3,0)</f>
        <v>Yes</v>
      </c>
      <c r="J541" s="104" t="str">
        <f>VLOOKUP($C541,Print!$A$2:$I$1048576,9,0)</f>
        <v>Ready</v>
      </c>
      <c r="K541" s="104" t="str">
        <f>VLOOKUP(C541,'Sheet1 (2)'!$A$2:$K$341, 9, 0)</f>
        <v>C00154</v>
      </c>
    </row>
    <row r="542" spans="1:11" customFormat="1" ht="15.75" hidden="1" x14ac:dyDescent="0.25">
      <c r="A542" s="113" t="s">
        <v>13</v>
      </c>
      <c r="B542" s="113" t="str">
        <f t="shared" si="10"/>
        <v>E0123 - Shelbyville*Water &amp; Sewer</v>
      </c>
      <c r="C542" s="113" t="s">
        <v>145</v>
      </c>
      <c r="D542" s="114" t="s">
        <v>791</v>
      </c>
      <c r="E542" s="117" t="s">
        <v>792</v>
      </c>
      <c r="F542" s="116">
        <v>9316847171</v>
      </c>
      <c r="G542" s="104" t="str">
        <f>VLOOKUP(C542, 'Sheet1 (2)'!$A$2:$K$341, 2,FALSE )</f>
        <v>Yes</v>
      </c>
      <c r="H542" s="104" t="b">
        <f>ISNUMBER(MATCH(C542, 'Sheet1 (2)'!$A$2:$A$350, 0))</f>
        <v>1</v>
      </c>
      <c r="I542" s="104" t="str">
        <f>VLOOKUP(C542,Print!$A$2:$C$1048576,3,0)</f>
        <v>Yes</v>
      </c>
      <c r="J542" s="104" t="str">
        <f>VLOOKUP($C542,Print!$A$2:$I$1048576,9,0)</f>
        <v>Ready</v>
      </c>
      <c r="K542" s="104" t="str">
        <f>VLOOKUP(C542,'Sheet1 (2)'!$A$2:$K$341, 9, 0)</f>
        <v>C00154</v>
      </c>
    </row>
    <row r="543" spans="1:11" customFormat="1" ht="15.75" hidden="1" x14ac:dyDescent="0.25">
      <c r="A543" s="113" t="s">
        <v>7</v>
      </c>
      <c r="B543" s="113" t="str">
        <f t="shared" si="10"/>
        <v>E0124 - Watertown*Electric</v>
      </c>
      <c r="C543" s="113" t="s">
        <v>146</v>
      </c>
      <c r="D543" s="114" t="s">
        <v>794</v>
      </c>
      <c r="E543" s="117" t="s">
        <v>795</v>
      </c>
      <c r="F543" s="116">
        <v>6058826233</v>
      </c>
      <c r="G543" s="104" t="str">
        <f>VLOOKUP(C543, 'Sheet1 (2)'!$A$2:$K$341, 2,FALSE )</f>
        <v>Yes</v>
      </c>
      <c r="H543" s="104" t="b">
        <f>ISNUMBER(MATCH(C543, 'Sheet1 (2)'!$A$2:$A$350, 0))</f>
        <v>1</v>
      </c>
      <c r="I543" s="104" t="str">
        <f>VLOOKUP(C543,Print!$A$2:$C$1048576,3,0)</f>
        <v>Yes</v>
      </c>
      <c r="J543" s="104" t="str">
        <f>VLOOKUP($C543,Print!$A$2:$I$1048576,9,0)</f>
        <v>Ready</v>
      </c>
      <c r="K543" s="104" t="str">
        <f>VLOOKUP(C543,'Sheet1 (2)'!$A$2:$K$341, 9, 0)</f>
        <v>C00124</v>
      </c>
    </row>
    <row r="544" spans="1:11" customFormat="1" ht="15.75" hidden="1" x14ac:dyDescent="0.25">
      <c r="A544" s="104" t="s">
        <v>9</v>
      </c>
      <c r="B544" s="113" t="str">
        <f t="shared" si="10"/>
        <v>E0124 - Watertown*Interface</v>
      </c>
      <c r="C544" s="113" t="s">
        <v>146</v>
      </c>
      <c r="D544" s="115" t="s">
        <v>9</v>
      </c>
      <c r="E544" s="117" t="str">
        <f>IFERROR(INDEX(Interface!A:A, MATCH($C544,Interface!H:H, 0)), "(Blank)")</f>
        <v>S-000072401</v>
      </c>
      <c r="F544" s="116" t="s">
        <v>363</v>
      </c>
      <c r="G544" s="104" t="str">
        <f>VLOOKUP(C544, 'Sheet1 (2)'!$A$2:$K$341, 2,FALSE )</f>
        <v>Yes</v>
      </c>
      <c r="H544" s="104" t="b">
        <f>ISNUMBER(MATCH(C544, 'Sheet1 (2)'!$A$2:$A$350, 0))</f>
        <v>1</v>
      </c>
      <c r="I544" s="104" t="str">
        <f>VLOOKUP(C544,Print!$A$2:$C$1048576,3,0)</f>
        <v>Yes</v>
      </c>
      <c r="J544" s="104" t="str">
        <f>VLOOKUP($C544,Print!$A$2:$I$1048576,9,0)</f>
        <v>Ready</v>
      </c>
      <c r="K544" s="104" t="str">
        <f>VLOOKUP(C544,'Sheet1 (2)'!$A$2:$K$341, 9, 0)</f>
        <v>C00124</v>
      </c>
    </row>
    <row r="545" spans="1:11" customFormat="1" ht="15.75" hidden="1" x14ac:dyDescent="0.25">
      <c r="A545" s="113" t="s">
        <v>10</v>
      </c>
      <c r="B545" s="113" t="str">
        <f t="shared" si="10"/>
        <v>E0124 - Watertown*Sanitation</v>
      </c>
      <c r="C545" s="113" t="s">
        <v>146</v>
      </c>
      <c r="D545" s="114" t="s">
        <v>796</v>
      </c>
      <c r="E545" s="117" t="s">
        <v>414</v>
      </c>
      <c r="F545" s="116">
        <v>6058863161</v>
      </c>
      <c r="G545" s="104" t="str">
        <f>VLOOKUP(C545, 'Sheet1 (2)'!$A$2:$K$341, 2,FALSE )</f>
        <v>Yes</v>
      </c>
      <c r="H545" s="104" t="b">
        <f>ISNUMBER(MATCH(C545, 'Sheet1 (2)'!$A$2:$A$350, 0))</f>
        <v>1</v>
      </c>
      <c r="I545" s="104" t="str">
        <f>VLOOKUP(C545,Print!$A$2:$C$1048576,3,0)</f>
        <v>Yes</v>
      </c>
      <c r="J545" s="104" t="str">
        <f>VLOOKUP($C545,Print!$A$2:$I$1048576,9,0)</f>
        <v>Ready</v>
      </c>
      <c r="K545" s="104" t="str">
        <f>VLOOKUP(C545,'Sheet1 (2)'!$A$2:$K$341, 9, 0)</f>
        <v>C00124</v>
      </c>
    </row>
    <row r="546" spans="1:11" customFormat="1" ht="15.75" hidden="1" x14ac:dyDescent="0.25">
      <c r="A546" s="113" t="s">
        <v>13</v>
      </c>
      <c r="B546" s="113" t="str">
        <f t="shared" si="10"/>
        <v>E0124 - Watertown*Water &amp; Sewer</v>
      </c>
      <c r="C546" s="113" t="s">
        <v>146</v>
      </c>
      <c r="D546" s="114" t="s">
        <v>794</v>
      </c>
      <c r="E546" s="117" t="s">
        <v>797</v>
      </c>
      <c r="F546" s="116">
        <v>6058826233</v>
      </c>
      <c r="G546" s="104" t="str">
        <f>VLOOKUP(C546, 'Sheet1 (2)'!$A$2:$K$341, 2,FALSE )</f>
        <v>Yes</v>
      </c>
      <c r="H546" s="104" t="b">
        <f>ISNUMBER(MATCH(C546, 'Sheet1 (2)'!$A$2:$A$350, 0))</f>
        <v>1</v>
      </c>
      <c r="I546" s="104" t="str">
        <f>VLOOKUP(C546,Print!$A$2:$C$1048576,3,0)</f>
        <v>Yes</v>
      </c>
      <c r="J546" s="104" t="str">
        <f>VLOOKUP($C546,Print!$A$2:$I$1048576,9,0)</f>
        <v>Ready</v>
      </c>
      <c r="K546" s="104" t="str">
        <f>VLOOKUP(C546,'Sheet1 (2)'!$A$2:$K$341, 9, 0)</f>
        <v>C00124</v>
      </c>
    </row>
    <row r="547" spans="1:11" customFormat="1" ht="15.75" hidden="1" x14ac:dyDescent="0.25">
      <c r="A547" s="113" t="s">
        <v>7</v>
      </c>
      <c r="B547" s="113" t="str">
        <f t="shared" si="10"/>
        <v>E0125 - North Richland Hills*Electric</v>
      </c>
      <c r="C547" s="113" t="s">
        <v>147</v>
      </c>
      <c r="D547" s="114" t="s">
        <v>538</v>
      </c>
      <c r="E547" s="118" t="s">
        <v>664</v>
      </c>
      <c r="F547" s="116">
        <v>8325101030</v>
      </c>
      <c r="G547" s="104" t="str">
        <f>VLOOKUP(C547, 'Sheet1 (2)'!$A$2:$K$341, 2,FALSE )</f>
        <v>Yes</v>
      </c>
      <c r="H547" s="104" t="b">
        <f>ISNUMBER(MATCH(C547, 'Sheet1 (2)'!$A$2:$A$350, 0))</f>
        <v>1</v>
      </c>
      <c r="I547" s="104" t="str">
        <f>VLOOKUP(C547,Print!$A$2:$C$1048576,3,0)</f>
        <v>Yes</v>
      </c>
      <c r="J547" s="104" t="str">
        <f>VLOOKUP($C547,Print!$A$2:$I$1048576,9,0)</f>
        <v>Ready</v>
      </c>
      <c r="K547" s="104" t="str">
        <f>VLOOKUP(C547,'Sheet1 (2)'!$A$2:$K$341, 9, 0)</f>
        <v>C00098</v>
      </c>
    </row>
    <row r="548" spans="1:11" customFormat="1" ht="15.75" hidden="1" x14ac:dyDescent="0.25">
      <c r="A548" s="104" t="s">
        <v>9</v>
      </c>
      <c r="B548" s="113" t="str">
        <f t="shared" si="10"/>
        <v>E0125 - North Richland Hills*Interface</v>
      </c>
      <c r="C548" s="113" t="s">
        <v>147</v>
      </c>
      <c r="D548" s="115" t="s">
        <v>9</v>
      </c>
      <c r="E548" s="117" t="str">
        <f>IFERROR(INDEX(Interface!A:A, MATCH($C548,Interface!H:H, 0)), "(Blank)")</f>
        <v>S-000072260</v>
      </c>
      <c r="F548" s="116" t="s">
        <v>363</v>
      </c>
      <c r="G548" s="104" t="str">
        <f>VLOOKUP(C548, 'Sheet1 (2)'!$A$2:$K$341, 2,FALSE )</f>
        <v>Yes</v>
      </c>
      <c r="H548" s="104" t="b">
        <f>ISNUMBER(MATCH(C548, 'Sheet1 (2)'!$A$2:$A$350, 0))</f>
        <v>1</v>
      </c>
      <c r="I548" s="104" t="str">
        <f>VLOOKUP(C548,Print!$A$2:$C$1048576,3,0)</f>
        <v>Yes</v>
      </c>
      <c r="J548" s="104" t="str">
        <f>VLOOKUP($C548,Print!$A$2:$I$1048576,9,0)</f>
        <v>Ready</v>
      </c>
      <c r="K548" s="104" t="str">
        <f>VLOOKUP(C548,'Sheet1 (2)'!$A$2:$K$341, 9, 0)</f>
        <v>C00098</v>
      </c>
    </row>
    <row r="549" spans="1:11" customFormat="1" ht="15.75" hidden="1" x14ac:dyDescent="0.25">
      <c r="A549" s="113" t="s">
        <v>10</v>
      </c>
      <c r="B549" s="113" t="str">
        <f t="shared" si="10"/>
        <v>E0125 - North Richland Hills*Sanitation</v>
      </c>
      <c r="C549" s="113" t="s">
        <v>147</v>
      </c>
      <c r="D549" s="114" t="s">
        <v>798</v>
      </c>
      <c r="E549" s="117" t="s">
        <v>799</v>
      </c>
      <c r="F549" s="116">
        <v>8173172085</v>
      </c>
      <c r="G549" s="104" t="str">
        <f>VLOOKUP(C549, 'Sheet1 (2)'!$A$2:$K$341, 2,FALSE )</f>
        <v>Yes</v>
      </c>
      <c r="H549" s="104" t="b">
        <f>ISNUMBER(MATCH(C549, 'Sheet1 (2)'!$A$2:$A$350, 0))</f>
        <v>1</v>
      </c>
      <c r="I549" s="104" t="str">
        <f>VLOOKUP(C549,Print!$A$2:$C$1048576,3,0)</f>
        <v>Yes</v>
      </c>
      <c r="J549" s="104" t="str">
        <f>VLOOKUP($C549,Print!$A$2:$I$1048576,9,0)</f>
        <v>Ready</v>
      </c>
      <c r="K549" s="104" t="str">
        <f>VLOOKUP(C549,'Sheet1 (2)'!$A$2:$K$341, 9, 0)</f>
        <v>C00098</v>
      </c>
    </row>
    <row r="550" spans="1:11" customFormat="1" ht="15.75" hidden="1" x14ac:dyDescent="0.25">
      <c r="A550" s="113" t="s">
        <v>13</v>
      </c>
      <c r="B550" s="113" t="str">
        <f t="shared" si="10"/>
        <v>E0125 - North Richland Hills*Water &amp; Sewer</v>
      </c>
      <c r="C550" s="113" t="s">
        <v>147</v>
      </c>
      <c r="D550" s="114" t="s">
        <v>798</v>
      </c>
      <c r="E550" s="117" t="s">
        <v>800</v>
      </c>
      <c r="F550" s="116">
        <v>8174276200</v>
      </c>
      <c r="G550" s="104" t="str">
        <f>VLOOKUP(C550, 'Sheet1 (2)'!$A$2:$K$341, 2,FALSE )</f>
        <v>Yes</v>
      </c>
      <c r="H550" s="104" t="b">
        <f>ISNUMBER(MATCH(C550, 'Sheet1 (2)'!$A$2:$A$350, 0))</f>
        <v>1</v>
      </c>
      <c r="I550" s="104" t="str">
        <f>VLOOKUP(C550,Print!$A$2:$C$1048576,3,0)</f>
        <v>Yes</v>
      </c>
      <c r="J550" s="104" t="str">
        <f>VLOOKUP($C550,Print!$A$2:$I$1048576,9,0)</f>
        <v>Ready</v>
      </c>
      <c r="K550" s="104" t="str">
        <f>VLOOKUP(C550,'Sheet1 (2)'!$A$2:$K$341, 9, 0)</f>
        <v>C00098</v>
      </c>
    </row>
    <row r="551" spans="1:11" customFormat="1" ht="15.75" hidden="1" x14ac:dyDescent="0.25">
      <c r="A551" s="113" t="s">
        <v>7</v>
      </c>
      <c r="B551" s="113" t="str">
        <f t="shared" si="10"/>
        <v>E0126 - Charlottesville*Electric</v>
      </c>
      <c r="C551" s="113" t="s">
        <v>148</v>
      </c>
      <c r="D551" s="114" t="s">
        <v>609</v>
      </c>
      <c r="E551" s="119" t="s">
        <v>801</v>
      </c>
      <c r="F551" s="116">
        <v>8663664357</v>
      </c>
      <c r="G551" s="104" t="str">
        <f>VLOOKUP(C551, 'Sheet1 (2)'!$A$2:$K$341, 2,FALSE )</f>
        <v>Yes</v>
      </c>
      <c r="H551" s="104" t="b">
        <f>ISNUMBER(MATCH(C551, 'Sheet1 (2)'!$A$2:$A$350, 0))</f>
        <v>1</v>
      </c>
      <c r="I551" s="104" t="str">
        <f>VLOOKUP(C551,Print!$A$2:$C$1048576,3,0)</f>
        <v>Yes</v>
      </c>
      <c r="J551" s="104" t="str">
        <f>VLOOKUP($C551,Print!$A$2:$I$1048576,9,0)</f>
        <v>Ready</v>
      </c>
      <c r="K551" s="104" t="str">
        <f>VLOOKUP(C551,'Sheet1 (2)'!$A$2:$K$341, 9, 0)</f>
        <v>C00323</v>
      </c>
    </row>
    <row r="552" spans="1:11" customFormat="1" ht="15.75" hidden="1" x14ac:dyDescent="0.25">
      <c r="A552" s="104" t="s">
        <v>9</v>
      </c>
      <c r="B552" s="113" t="str">
        <f t="shared" si="10"/>
        <v>E0126 - Charlottesville*Interface</v>
      </c>
      <c r="C552" s="113" t="s">
        <v>148</v>
      </c>
      <c r="D552" s="115" t="s">
        <v>9</v>
      </c>
      <c r="E552" s="117" t="str">
        <f>IFERROR(INDEX(Interface!A:A, MATCH($C552,Interface!H:H, 0)), "(Blank)")</f>
        <v>S-000072250</v>
      </c>
      <c r="F552" s="116" t="s">
        <v>363</v>
      </c>
      <c r="G552" s="104" t="str">
        <f>VLOOKUP(C552, 'Sheet1 (2)'!$A$2:$K$341, 2,FALSE )</f>
        <v>Yes</v>
      </c>
      <c r="H552" s="104" t="b">
        <f>ISNUMBER(MATCH(C552, 'Sheet1 (2)'!$A$2:$A$350, 0))</f>
        <v>1</v>
      </c>
      <c r="I552" s="104" t="str">
        <f>VLOOKUP(C552,Print!$A$2:$C$1048576,3,0)</f>
        <v>Yes</v>
      </c>
      <c r="J552" s="104" t="str">
        <f>VLOOKUP($C552,Print!$A$2:$I$1048576,9,0)</f>
        <v>Ready</v>
      </c>
      <c r="K552" s="104" t="str">
        <f>VLOOKUP(C552,'Sheet1 (2)'!$A$2:$K$341, 9, 0)</f>
        <v>C00323</v>
      </c>
    </row>
    <row r="553" spans="1:11" customFormat="1" ht="15.75" hidden="1" x14ac:dyDescent="0.25">
      <c r="A553" s="113" t="s">
        <v>10</v>
      </c>
      <c r="B553" s="113" t="str">
        <f t="shared" si="10"/>
        <v>E0126 - Charlottesville*Sanitation</v>
      </c>
      <c r="C553" s="113" t="s">
        <v>148</v>
      </c>
      <c r="D553" s="114" t="s">
        <v>480</v>
      </c>
      <c r="E553" s="115" t="s">
        <v>802</v>
      </c>
      <c r="F553" s="116">
        <v>8005537771</v>
      </c>
      <c r="G553" s="104" t="str">
        <f>VLOOKUP(C553, 'Sheet1 (2)'!$A$2:$K$341, 2,FALSE )</f>
        <v>Yes</v>
      </c>
      <c r="H553" s="104" t="b">
        <f>ISNUMBER(MATCH(C553, 'Sheet1 (2)'!$A$2:$A$350, 0))</f>
        <v>1</v>
      </c>
      <c r="I553" s="104" t="str">
        <f>VLOOKUP(C553,Print!$A$2:$C$1048576,3,0)</f>
        <v>Yes</v>
      </c>
      <c r="J553" s="104" t="str">
        <f>VLOOKUP($C553,Print!$A$2:$I$1048576,9,0)</f>
        <v>Ready</v>
      </c>
      <c r="K553" s="104" t="str">
        <f>VLOOKUP(C553,'Sheet1 (2)'!$A$2:$K$341, 9, 0)</f>
        <v>C00323</v>
      </c>
    </row>
    <row r="554" spans="1:11" customFormat="1" ht="15.75" hidden="1" x14ac:dyDescent="0.25">
      <c r="A554" s="113" t="s">
        <v>13</v>
      </c>
      <c r="B554" s="113" t="str">
        <f t="shared" si="10"/>
        <v>E0126 - Charlottesville*Water &amp; Sewer</v>
      </c>
      <c r="C554" s="113" t="s">
        <v>148</v>
      </c>
      <c r="D554" s="114" t="s">
        <v>803</v>
      </c>
      <c r="E554" s="119" t="s">
        <v>804</v>
      </c>
      <c r="F554" s="116">
        <v>4349774511</v>
      </c>
      <c r="G554" s="104" t="str">
        <f>VLOOKUP(C554, 'Sheet1 (2)'!$A$2:$K$341, 2,FALSE )</f>
        <v>Yes</v>
      </c>
      <c r="H554" s="104" t="b">
        <f>ISNUMBER(MATCH(C554, 'Sheet1 (2)'!$A$2:$A$350, 0))</f>
        <v>1</v>
      </c>
      <c r="I554" s="104" t="str">
        <f>VLOOKUP(C554,Print!$A$2:$C$1048576,3,0)</f>
        <v>Yes</v>
      </c>
      <c r="J554" s="104" t="str">
        <f>VLOOKUP($C554,Print!$A$2:$I$1048576,9,0)</f>
        <v>Ready</v>
      </c>
      <c r="K554" s="104" t="str">
        <f>VLOOKUP(C554,'Sheet1 (2)'!$A$2:$K$341, 9, 0)</f>
        <v>C00323</v>
      </c>
    </row>
    <row r="555" spans="1:11" customFormat="1" ht="15.75" hidden="1" x14ac:dyDescent="0.25">
      <c r="A555" s="113" t="s">
        <v>7</v>
      </c>
      <c r="B555" s="113" t="str">
        <f t="shared" si="10"/>
        <v>E0127 - Winchester*Electric</v>
      </c>
      <c r="C555" s="113" t="s">
        <v>149</v>
      </c>
      <c r="D555" s="114" t="s">
        <v>805</v>
      </c>
      <c r="E555" s="117" t="s">
        <v>806</v>
      </c>
      <c r="F555" s="116">
        <v>7066470414</v>
      </c>
      <c r="G555" s="104" t="str">
        <f>VLOOKUP(C555, 'Sheet1 (2)'!$A$2:$K$341, 2,FALSE )</f>
        <v>Yes</v>
      </c>
      <c r="H555" s="104" t="b">
        <f>ISNUMBER(MATCH(C555, 'Sheet1 (2)'!$A$2:$A$350, 0))</f>
        <v>1</v>
      </c>
      <c r="I555" s="104" t="str">
        <f>VLOOKUP(C555,Print!$A$2:$C$1048576,3,0)</f>
        <v>Yes</v>
      </c>
      <c r="J555" s="104" t="str">
        <f>VLOOKUP($C555,Print!$A$2:$I$1048576,9,0)</f>
        <v>Ready</v>
      </c>
      <c r="K555" s="104" t="str">
        <f>VLOOKUP(C555,'Sheet1 (2)'!$A$2:$K$341, 9, 0)</f>
        <v>C00096</v>
      </c>
    </row>
    <row r="556" spans="1:11" customFormat="1" ht="15.75" hidden="1" x14ac:dyDescent="0.25">
      <c r="A556" s="104" t="s">
        <v>9</v>
      </c>
      <c r="B556" s="113" t="str">
        <f t="shared" si="10"/>
        <v>E0127 - Winchester*Interface</v>
      </c>
      <c r="C556" s="113" t="s">
        <v>149</v>
      </c>
      <c r="D556" s="115" t="s">
        <v>9</v>
      </c>
      <c r="E556" s="117" t="str">
        <f>IFERROR(INDEX(Interface!A:A, MATCH($C556,Interface!H:H, 0)), "(Blank)")</f>
        <v>S-000072255</v>
      </c>
      <c r="F556" s="116" t="s">
        <v>363</v>
      </c>
      <c r="G556" s="104" t="str">
        <f>VLOOKUP(C556, 'Sheet1 (2)'!$A$2:$K$341, 2,FALSE )</f>
        <v>Yes</v>
      </c>
      <c r="H556" s="104" t="b">
        <f>ISNUMBER(MATCH(C556, 'Sheet1 (2)'!$A$2:$A$350, 0))</f>
        <v>1</v>
      </c>
      <c r="I556" s="104" t="str">
        <f>VLOOKUP(C556,Print!$A$2:$C$1048576,3,0)</f>
        <v>Yes</v>
      </c>
      <c r="J556" s="104" t="str">
        <f>VLOOKUP($C556,Print!$A$2:$I$1048576,9,0)</f>
        <v>Ready</v>
      </c>
      <c r="K556" s="104" t="str">
        <f>VLOOKUP(C556,'Sheet1 (2)'!$A$2:$K$341, 9, 0)</f>
        <v>C00096</v>
      </c>
    </row>
    <row r="557" spans="1:11" customFormat="1" ht="15.75" hidden="1" x14ac:dyDescent="0.25">
      <c r="A557" s="113" t="s">
        <v>10</v>
      </c>
      <c r="B557" s="113" t="str">
        <f t="shared" si="10"/>
        <v>E0127 - Winchester*Sanitation</v>
      </c>
      <c r="C557" s="113" t="s">
        <v>149</v>
      </c>
      <c r="D557" s="114" t="s">
        <v>480</v>
      </c>
      <c r="E557" s="117" t="s">
        <v>807</v>
      </c>
      <c r="F557" s="116">
        <v>8005939529</v>
      </c>
      <c r="G557" s="104" t="str">
        <f>VLOOKUP(C557, 'Sheet1 (2)'!$A$2:$K$341, 2,FALSE )</f>
        <v>Yes</v>
      </c>
      <c r="H557" s="104" t="b">
        <f>ISNUMBER(MATCH(C557, 'Sheet1 (2)'!$A$2:$A$350, 0))</f>
        <v>1</v>
      </c>
      <c r="I557" s="104" t="str">
        <f>VLOOKUP(C557,Print!$A$2:$C$1048576,3,0)</f>
        <v>Yes</v>
      </c>
      <c r="J557" s="104" t="str">
        <f>VLOOKUP($C557,Print!$A$2:$I$1048576,9,0)</f>
        <v>Ready</v>
      </c>
      <c r="K557" s="104" t="str">
        <f>VLOOKUP(C557,'Sheet1 (2)'!$A$2:$K$341, 9, 0)</f>
        <v>C00096</v>
      </c>
    </row>
    <row r="558" spans="1:11" customFormat="1" ht="15.75" hidden="1" x14ac:dyDescent="0.25">
      <c r="A558" s="113" t="s">
        <v>13</v>
      </c>
      <c r="B558" s="113" t="str">
        <f t="shared" si="10"/>
        <v>E0127 - Winchester*Water &amp; Sewer</v>
      </c>
      <c r="C558" s="113" t="s">
        <v>149</v>
      </c>
      <c r="D558" s="114" t="s">
        <v>808</v>
      </c>
      <c r="E558" s="118" t="s">
        <v>809</v>
      </c>
      <c r="F558" s="116">
        <v>5407731358</v>
      </c>
      <c r="G558" s="104" t="str">
        <f>VLOOKUP(C558, 'Sheet1 (2)'!$A$2:$K$341, 2,FALSE )</f>
        <v>Yes</v>
      </c>
      <c r="H558" s="104" t="b">
        <f>ISNUMBER(MATCH(C558, 'Sheet1 (2)'!$A$2:$A$350, 0))</f>
        <v>1</v>
      </c>
      <c r="I558" s="104" t="str">
        <f>VLOOKUP(C558,Print!$A$2:$C$1048576,3,0)</f>
        <v>Yes</v>
      </c>
      <c r="J558" s="104" t="str">
        <f>VLOOKUP($C558,Print!$A$2:$I$1048576,9,0)</f>
        <v>Ready</v>
      </c>
      <c r="K558" s="104" t="str">
        <f>VLOOKUP(C558,'Sheet1 (2)'!$A$2:$K$341, 9, 0)</f>
        <v>C00096</v>
      </c>
    </row>
    <row r="559" spans="1:11" customFormat="1" ht="15.75" hidden="1" x14ac:dyDescent="0.25">
      <c r="A559" s="113" t="s">
        <v>14</v>
      </c>
      <c r="B559" s="113" t="str">
        <f t="shared" si="10"/>
        <v>E0127 - Winchester*Water &amp; Sewer 2</v>
      </c>
      <c r="C559" s="113" t="s">
        <v>149</v>
      </c>
      <c r="D559" s="114" t="s">
        <v>808</v>
      </c>
      <c r="E559" s="118" t="s">
        <v>810</v>
      </c>
      <c r="F559" s="116">
        <v>5407731358</v>
      </c>
      <c r="G559" s="104" t="str">
        <f>VLOOKUP(C559, 'Sheet1 (2)'!$A$2:$K$341, 2,FALSE )</f>
        <v>Yes</v>
      </c>
      <c r="H559" s="104" t="b">
        <f>ISNUMBER(MATCH(C559, 'Sheet1 (2)'!$A$2:$A$350, 0))</f>
        <v>1</v>
      </c>
      <c r="I559" s="104" t="str">
        <f>VLOOKUP(C559,Print!$A$2:$C$1048576,3,0)</f>
        <v>Yes</v>
      </c>
      <c r="J559" s="104" t="str">
        <f>VLOOKUP($C559,Print!$A$2:$I$1048576,9,0)</f>
        <v>Ready</v>
      </c>
      <c r="K559" s="104" t="str">
        <f>VLOOKUP(C559,'Sheet1 (2)'!$A$2:$K$341, 9, 0)</f>
        <v>C00096</v>
      </c>
    </row>
    <row r="560" spans="1:11" customFormat="1" ht="15.75" hidden="1" x14ac:dyDescent="0.25">
      <c r="A560" s="113" t="s">
        <v>7</v>
      </c>
      <c r="B560" s="113" t="str">
        <f t="shared" si="10"/>
        <v>E0128 - Valdosta*Electric</v>
      </c>
      <c r="C560" s="113" t="s">
        <v>150</v>
      </c>
      <c r="D560" s="114" t="s">
        <v>360</v>
      </c>
      <c r="E560" s="117" t="s">
        <v>811</v>
      </c>
      <c r="F560" s="116">
        <v>8886555888</v>
      </c>
      <c r="G560" s="104" t="str">
        <f>VLOOKUP(C560, 'Sheet1 (2)'!$A$2:$K$341, 2,FALSE )</f>
        <v>Yes</v>
      </c>
      <c r="H560" s="104" t="b">
        <f>ISNUMBER(MATCH(C560, 'Sheet1 (2)'!$A$2:$A$350, 0))</f>
        <v>1</v>
      </c>
      <c r="I560" s="104" t="str">
        <f>VLOOKUP(C560,Print!$A$2:$C$1048576,3,0)</f>
        <v>Yes</v>
      </c>
      <c r="J560" s="104" t="str">
        <f>VLOOKUP($C560,Print!$A$2:$I$1048576,9,0)</f>
        <v>Ready</v>
      </c>
      <c r="K560" s="104" t="str">
        <f>VLOOKUP(C560,'Sheet1 (2)'!$A$2:$K$341, 9, 0)</f>
        <v>C00104</v>
      </c>
    </row>
    <row r="561" spans="1:11" customFormat="1" ht="15.75" hidden="1" x14ac:dyDescent="0.25">
      <c r="A561" s="113" t="s">
        <v>8</v>
      </c>
      <c r="B561" s="113" t="str">
        <f t="shared" si="10"/>
        <v>E0128 - Valdosta*Electric 2</v>
      </c>
      <c r="C561" s="113" t="s">
        <v>150</v>
      </c>
      <c r="D561" s="114" t="s">
        <v>360</v>
      </c>
      <c r="E561" s="117" t="s">
        <v>812</v>
      </c>
      <c r="F561" s="116">
        <v>8886555888</v>
      </c>
      <c r="G561" s="104" t="str">
        <f>VLOOKUP(C561, 'Sheet1 (2)'!$A$2:$K$341, 2,FALSE )</f>
        <v>Yes</v>
      </c>
      <c r="H561" s="104" t="b">
        <f>ISNUMBER(MATCH(C561, 'Sheet1 (2)'!$A$2:$A$350, 0))</f>
        <v>1</v>
      </c>
      <c r="I561" s="104" t="str">
        <f>VLOOKUP(C561,Print!$A$2:$C$1048576,3,0)</f>
        <v>Yes</v>
      </c>
      <c r="J561" s="104" t="str">
        <f>VLOOKUP($C561,Print!$A$2:$I$1048576,9,0)</f>
        <v>Ready</v>
      </c>
      <c r="K561" s="104" t="str">
        <f>VLOOKUP(C561,'Sheet1 (2)'!$A$2:$K$341, 9, 0)</f>
        <v>C00104</v>
      </c>
    </row>
    <row r="562" spans="1:11" customFormat="1" ht="15.75" hidden="1" x14ac:dyDescent="0.25">
      <c r="A562" s="104" t="s">
        <v>9</v>
      </c>
      <c r="B562" s="113" t="str">
        <f t="shared" si="10"/>
        <v>E0128 - Valdosta*Interface</v>
      </c>
      <c r="C562" s="113" t="s">
        <v>150</v>
      </c>
      <c r="D562" s="115" t="s">
        <v>9</v>
      </c>
      <c r="E562" s="117" t="str">
        <f>IFERROR(INDEX(Interface!A:A, MATCH($C562,Interface!H:H, 0)), "(Blank)")</f>
        <v>S-000072257</v>
      </c>
      <c r="F562" s="116" t="s">
        <v>363</v>
      </c>
      <c r="G562" s="104" t="str">
        <f>VLOOKUP(C562, 'Sheet1 (2)'!$A$2:$K$341, 2,FALSE )</f>
        <v>Yes</v>
      </c>
      <c r="H562" s="104" t="b">
        <f>ISNUMBER(MATCH(C562, 'Sheet1 (2)'!$A$2:$A$350, 0))</f>
        <v>1</v>
      </c>
      <c r="I562" s="104" t="str">
        <f>VLOOKUP(C562,Print!$A$2:$C$1048576,3,0)</f>
        <v>Yes</v>
      </c>
      <c r="J562" s="104" t="str">
        <f>VLOOKUP($C562,Print!$A$2:$I$1048576,9,0)</f>
        <v>Ready</v>
      </c>
      <c r="K562" s="104" t="str">
        <f>VLOOKUP(C562,'Sheet1 (2)'!$A$2:$K$341, 9, 0)</f>
        <v>C00104</v>
      </c>
    </row>
    <row r="563" spans="1:11" customFormat="1" ht="15.75" hidden="1" x14ac:dyDescent="0.25">
      <c r="A563" s="113" t="s">
        <v>10</v>
      </c>
      <c r="B563" s="113" t="str">
        <f t="shared" si="10"/>
        <v>E0128 - Valdosta*Sanitation</v>
      </c>
      <c r="C563" s="113" t="s">
        <v>150</v>
      </c>
      <c r="D563" s="114" t="s">
        <v>480</v>
      </c>
      <c r="E563" s="117" t="s">
        <v>813</v>
      </c>
      <c r="F563" s="116">
        <v>8663195397</v>
      </c>
      <c r="G563" s="104" t="str">
        <f>VLOOKUP(C563, 'Sheet1 (2)'!$A$2:$K$341, 2,FALSE )</f>
        <v>Yes</v>
      </c>
      <c r="H563" s="104" t="b">
        <f>ISNUMBER(MATCH(C563, 'Sheet1 (2)'!$A$2:$A$350, 0))</f>
        <v>1</v>
      </c>
      <c r="I563" s="104" t="str">
        <f>VLOOKUP(C563,Print!$A$2:$C$1048576,3,0)</f>
        <v>Yes</v>
      </c>
      <c r="J563" s="104" t="str">
        <f>VLOOKUP($C563,Print!$A$2:$I$1048576,9,0)</f>
        <v>Ready</v>
      </c>
      <c r="K563" s="104" t="str">
        <f>VLOOKUP(C563,'Sheet1 (2)'!$A$2:$K$341, 9, 0)</f>
        <v>C00104</v>
      </c>
    </row>
    <row r="564" spans="1:11" customFormat="1" ht="15.75" hidden="1" x14ac:dyDescent="0.25">
      <c r="A564" s="113" t="s">
        <v>13</v>
      </c>
      <c r="B564" s="113" t="str">
        <f t="shared" si="10"/>
        <v>E0128 - Valdosta*Water &amp; Sewer</v>
      </c>
      <c r="C564" s="113" t="s">
        <v>150</v>
      </c>
      <c r="D564" s="114" t="s">
        <v>814</v>
      </c>
      <c r="E564" s="117" t="s">
        <v>815</v>
      </c>
      <c r="F564" s="116">
        <v>2292593510</v>
      </c>
      <c r="G564" s="104" t="str">
        <f>VLOOKUP(C564, 'Sheet1 (2)'!$A$2:$K$341, 2,FALSE )</f>
        <v>Yes</v>
      </c>
      <c r="H564" s="104" t="b">
        <f>ISNUMBER(MATCH(C564, 'Sheet1 (2)'!$A$2:$A$350, 0))</f>
        <v>1</v>
      </c>
      <c r="I564" s="104" t="str">
        <f>VLOOKUP(C564,Print!$A$2:$C$1048576,3,0)</f>
        <v>Yes</v>
      </c>
      <c r="J564" s="104" t="str">
        <f>VLOOKUP($C564,Print!$A$2:$I$1048576,9,0)</f>
        <v>Ready</v>
      </c>
      <c r="K564" s="104" t="str">
        <f>VLOOKUP(C564,'Sheet1 (2)'!$A$2:$K$341, 9, 0)</f>
        <v>C00104</v>
      </c>
    </row>
    <row r="565" spans="1:11" customFormat="1" ht="15.75" hidden="1" x14ac:dyDescent="0.25">
      <c r="A565" s="113" t="s">
        <v>14</v>
      </c>
      <c r="B565" s="113" t="str">
        <f t="shared" si="10"/>
        <v>E0128 - Valdosta*Water &amp; Sewer 2</v>
      </c>
      <c r="C565" s="113" t="s">
        <v>150</v>
      </c>
      <c r="D565" s="114" t="s">
        <v>814</v>
      </c>
      <c r="E565" s="117" t="s">
        <v>816</v>
      </c>
      <c r="F565" s="116">
        <v>2292593510</v>
      </c>
      <c r="G565" s="104" t="str">
        <f>VLOOKUP(C565, 'Sheet1 (2)'!$A$2:$K$341, 2,FALSE )</f>
        <v>Yes</v>
      </c>
      <c r="H565" s="104" t="b">
        <f>ISNUMBER(MATCH(C565, 'Sheet1 (2)'!$A$2:$A$350, 0))</f>
        <v>1</v>
      </c>
      <c r="I565" s="104" t="str">
        <f>VLOOKUP(C565,Print!$A$2:$C$1048576,3,0)</f>
        <v>Yes</v>
      </c>
      <c r="J565" s="104" t="str">
        <f>VLOOKUP($C565,Print!$A$2:$I$1048576,9,0)</f>
        <v>Ready</v>
      </c>
      <c r="K565" s="104" t="str">
        <f>VLOOKUP(C565,'Sheet1 (2)'!$A$2:$K$341, 9, 0)</f>
        <v>C00104</v>
      </c>
    </row>
    <row r="566" spans="1:11" customFormat="1" ht="15.75" hidden="1" x14ac:dyDescent="0.25">
      <c r="A566" s="113" t="s">
        <v>7</v>
      </c>
      <c r="B566" s="113" t="str">
        <f t="shared" si="10"/>
        <v>E0129 - Fort Wright*Electric</v>
      </c>
      <c r="C566" s="113" t="s">
        <v>151</v>
      </c>
      <c r="D566" s="114" t="s">
        <v>378</v>
      </c>
      <c r="E566" s="117">
        <v>910132383535</v>
      </c>
      <c r="F566" s="116">
        <v>8007741202</v>
      </c>
      <c r="G566" s="104" t="str">
        <f>VLOOKUP(C566, 'Sheet1 (2)'!$A$2:$K$341, 2,FALSE )</f>
        <v>Yes</v>
      </c>
      <c r="H566" s="104" t="b">
        <f>ISNUMBER(MATCH(C566, 'Sheet1 (2)'!$A$2:$A$350, 0))</f>
        <v>1</v>
      </c>
      <c r="I566" s="104" t="str">
        <f>VLOOKUP(C566,Print!$A$2:$C$1048576,3,0)</f>
        <v>Yes</v>
      </c>
      <c r="J566" s="104" t="str">
        <f>VLOOKUP($C566,Print!$A$2:$I$1048576,9,0)</f>
        <v>Ready</v>
      </c>
      <c r="K566" s="104" t="str">
        <f>VLOOKUP(C566,'Sheet1 (2)'!$A$2:$K$341, 9, 0)</f>
        <v>C00321</v>
      </c>
    </row>
    <row r="567" spans="1:11" customFormat="1" ht="15.75" hidden="1" x14ac:dyDescent="0.25">
      <c r="A567" s="113" t="s">
        <v>8</v>
      </c>
      <c r="B567" s="113" t="str">
        <f t="shared" si="10"/>
        <v>E0129 - Fort Wright*Electric 2</v>
      </c>
      <c r="C567" s="113" t="s">
        <v>151</v>
      </c>
      <c r="D567" s="114" t="s">
        <v>378</v>
      </c>
      <c r="E567" s="117">
        <v>910132486094</v>
      </c>
      <c r="F567" s="116">
        <v>8007741202</v>
      </c>
      <c r="G567" s="104" t="str">
        <f>VLOOKUP(C567, 'Sheet1 (2)'!$A$2:$K$341, 2,FALSE )</f>
        <v>Yes</v>
      </c>
      <c r="H567" s="104" t="b">
        <f>ISNUMBER(MATCH(C567, 'Sheet1 (2)'!$A$2:$A$350, 0))</f>
        <v>1</v>
      </c>
      <c r="I567" s="104" t="str">
        <f>VLOOKUP(C567,Print!$A$2:$C$1048576,3,0)</f>
        <v>Yes</v>
      </c>
      <c r="J567" s="104" t="str">
        <f>VLOOKUP($C567,Print!$A$2:$I$1048576,9,0)</f>
        <v>Ready</v>
      </c>
      <c r="K567" s="104" t="str">
        <f>VLOOKUP(C567,'Sheet1 (2)'!$A$2:$K$341, 9, 0)</f>
        <v>C00321</v>
      </c>
    </row>
    <row r="568" spans="1:11" customFormat="1" ht="15.75" hidden="1" x14ac:dyDescent="0.25">
      <c r="A568" s="104" t="s">
        <v>9</v>
      </c>
      <c r="B568" s="113" t="str">
        <f t="shared" si="10"/>
        <v>E0129 - Fort Wright*Interface</v>
      </c>
      <c r="C568" s="113" t="s">
        <v>151</v>
      </c>
      <c r="D568" s="115" t="s">
        <v>9</v>
      </c>
      <c r="E568" s="117" t="str">
        <f>IFERROR(INDEX(Interface!A:A, MATCH($C568,Interface!H:H, 0)), "(Blank)")</f>
        <v>TWA77058</v>
      </c>
      <c r="F568" s="116" t="s">
        <v>363</v>
      </c>
      <c r="G568" s="104" t="str">
        <f>VLOOKUP(C568, 'Sheet1 (2)'!$A$2:$K$341, 2,FALSE )</f>
        <v>Yes</v>
      </c>
      <c r="H568" s="104" t="b">
        <f>ISNUMBER(MATCH(C568, 'Sheet1 (2)'!$A$2:$A$350, 0))</f>
        <v>1</v>
      </c>
      <c r="I568" s="104" t="str">
        <f>VLOOKUP(C568,Print!$A$2:$C$1048576,3,0)</f>
        <v>Yes</v>
      </c>
      <c r="J568" s="104" t="str">
        <f>VLOOKUP($C568,Print!$A$2:$I$1048576,9,0)</f>
        <v>Ready</v>
      </c>
      <c r="K568" s="104" t="str">
        <f>VLOOKUP(C568,'Sheet1 (2)'!$A$2:$K$341, 9, 0)</f>
        <v>C00321</v>
      </c>
    </row>
    <row r="569" spans="1:11" customFormat="1" ht="15.75" hidden="1" x14ac:dyDescent="0.25">
      <c r="A569" s="113" t="s">
        <v>10</v>
      </c>
      <c r="B569" s="113" t="str">
        <f t="shared" si="10"/>
        <v>E0129 - Fort Wright*Sanitation</v>
      </c>
      <c r="C569" s="113" t="s">
        <v>151</v>
      </c>
      <c r="D569" s="114" t="s">
        <v>709</v>
      </c>
      <c r="E569" s="115">
        <v>4102819485</v>
      </c>
      <c r="F569" s="116">
        <v>8008288171</v>
      </c>
      <c r="G569" s="104" t="str">
        <f>VLOOKUP(C569, 'Sheet1 (2)'!$A$2:$K$341, 2,FALSE )</f>
        <v>Yes</v>
      </c>
      <c r="H569" s="104" t="b">
        <f>ISNUMBER(MATCH(C569, 'Sheet1 (2)'!$A$2:$A$350, 0))</f>
        <v>1</v>
      </c>
      <c r="I569" s="104" t="str">
        <f>VLOOKUP(C569,Print!$A$2:$C$1048576,3,0)</f>
        <v>Yes</v>
      </c>
      <c r="J569" s="104" t="str">
        <f>VLOOKUP($C569,Print!$A$2:$I$1048576,9,0)</f>
        <v>Ready</v>
      </c>
      <c r="K569" s="104" t="str">
        <f>VLOOKUP(C569,'Sheet1 (2)'!$A$2:$K$341, 9, 0)</f>
        <v>C00321</v>
      </c>
    </row>
    <row r="570" spans="1:11" customFormat="1" ht="15.75" hidden="1" x14ac:dyDescent="0.25">
      <c r="A570" s="113" t="s">
        <v>13</v>
      </c>
      <c r="B570" s="113" t="str">
        <f t="shared" si="10"/>
        <v>E0129 - Fort Wright*Water &amp; Sewer</v>
      </c>
      <c r="C570" s="113" t="s">
        <v>151</v>
      </c>
      <c r="D570" s="114" t="s">
        <v>710</v>
      </c>
      <c r="E570" s="115">
        <v>1000118045</v>
      </c>
      <c r="F570" s="116">
        <v>8595789898</v>
      </c>
      <c r="G570" s="104" t="str">
        <f>VLOOKUP(C570, 'Sheet1 (2)'!$A$2:$K$341, 2,FALSE )</f>
        <v>Yes</v>
      </c>
      <c r="H570" s="104" t="b">
        <f>ISNUMBER(MATCH(C570, 'Sheet1 (2)'!$A$2:$A$350, 0))</f>
        <v>1</v>
      </c>
      <c r="I570" s="104" t="str">
        <f>VLOOKUP(C570,Print!$A$2:$C$1048576,3,0)</f>
        <v>Yes</v>
      </c>
      <c r="J570" s="104" t="str">
        <f>VLOOKUP($C570,Print!$A$2:$I$1048576,9,0)</f>
        <v>Ready</v>
      </c>
      <c r="K570" s="104" t="str">
        <f>VLOOKUP(C570,'Sheet1 (2)'!$A$2:$K$341, 9, 0)</f>
        <v>C00321</v>
      </c>
    </row>
    <row r="571" spans="1:11" customFormat="1" ht="15.75" hidden="1" x14ac:dyDescent="0.25">
      <c r="A571" s="113" t="s">
        <v>14</v>
      </c>
      <c r="B571" s="113" t="str">
        <f t="shared" si="10"/>
        <v>E0129 - Fort Wright*Water &amp; Sewer 2</v>
      </c>
      <c r="C571" s="113" t="s">
        <v>151</v>
      </c>
      <c r="D571" s="114" t="s">
        <v>712</v>
      </c>
      <c r="E571" s="115" t="s">
        <v>817</v>
      </c>
      <c r="F571" s="116">
        <v>8595787450</v>
      </c>
      <c r="G571" s="104" t="str">
        <f>VLOOKUP(C571, 'Sheet1 (2)'!$A$2:$K$341, 2,FALSE )</f>
        <v>Yes</v>
      </c>
      <c r="H571" s="104" t="b">
        <f>ISNUMBER(MATCH(C571, 'Sheet1 (2)'!$A$2:$A$350, 0))</f>
        <v>1</v>
      </c>
      <c r="I571" s="104" t="str">
        <f>VLOOKUP(C571,Print!$A$2:$C$1048576,3,0)</f>
        <v>Yes</v>
      </c>
      <c r="J571" s="104" t="str">
        <f>VLOOKUP($C571,Print!$A$2:$I$1048576,9,0)</f>
        <v>Ready</v>
      </c>
      <c r="K571" s="104" t="str">
        <f>VLOOKUP(C571,'Sheet1 (2)'!$A$2:$K$341, 9, 0)</f>
        <v>C00321</v>
      </c>
    </row>
    <row r="572" spans="1:11" customFormat="1" ht="15.75" hidden="1" x14ac:dyDescent="0.25">
      <c r="A572" s="113" t="s">
        <v>7</v>
      </c>
      <c r="B572" s="113" t="str">
        <f t="shared" si="10"/>
        <v>E0130 - Mobile*Electric</v>
      </c>
      <c r="C572" s="113" t="s">
        <v>152</v>
      </c>
      <c r="D572" s="114" t="s">
        <v>519</v>
      </c>
      <c r="E572" s="117" t="s">
        <v>818</v>
      </c>
      <c r="F572" s="116">
        <v>8884305787</v>
      </c>
      <c r="G572" s="104" t="str">
        <f>VLOOKUP(C572, 'Sheet1 (2)'!$A$2:$K$341, 2,FALSE )</f>
        <v>Yes</v>
      </c>
      <c r="H572" s="104" t="b">
        <f>ISNUMBER(MATCH(C572, 'Sheet1 (2)'!$A$2:$A$350, 0))</f>
        <v>1</v>
      </c>
      <c r="I572" s="104" t="str">
        <f>VLOOKUP(C572,Print!$A$2:$C$1048576,3,0)</f>
        <v>Yes</v>
      </c>
      <c r="J572" s="104" t="str">
        <f>VLOOKUP($C572,Print!$A$2:$I$1048576,9,0)</f>
        <v>Ready</v>
      </c>
      <c r="K572" s="104" t="str">
        <f>VLOOKUP(C572,'Sheet1 (2)'!$A$2:$K$341, 9, 0)</f>
        <v>C00099</v>
      </c>
    </row>
    <row r="573" spans="1:11" customFormat="1" ht="15.75" hidden="1" x14ac:dyDescent="0.25">
      <c r="A573" s="104" t="s">
        <v>9</v>
      </c>
      <c r="B573" s="113" t="str">
        <f t="shared" si="10"/>
        <v>E0130 - Mobile*Interface</v>
      </c>
      <c r="C573" s="113" t="s">
        <v>152</v>
      </c>
      <c r="D573" s="115" t="s">
        <v>9</v>
      </c>
      <c r="E573" s="117" t="str">
        <f>IFERROR(INDEX(Interface!A:A, MATCH($C573,Interface!H:H, 0)), "(Blank)")</f>
        <v>S-000072252</v>
      </c>
      <c r="F573" s="116" t="s">
        <v>363</v>
      </c>
      <c r="G573" s="104" t="str">
        <f>VLOOKUP(C573, 'Sheet1 (2)'!$A$2:$K$341, 2,FALSE )</f>
        <v>Yes</v>
      </c>
      <c r="H573" s="104" t="b">
        <f>ISNUMBER(MATCH(C573, 'Sheet1 (2)'!$A$2:$A$350, 0))</f>
        <v>1</v>
      </c>
      <c r="I573" s="104" t="str">
        <f>VLOOKUP(C573,Print!$A$2:$C$1048576,3,0)</f>
        <v>Yes</v>
      </c>
      <c r="J573" s="104" t="str">
        <f>VLOOKUP($C573,Print!$A$2:$I$1048576,9,0)</f>
        <v>Ready</v>
      </c>
      <c r="K573" s="104" t="str">
        <f>VLOOKUP(C573,'Sheet1 (2)'!$A$2:$K$341, 9, 0)</f>
        <v>C00099</v>
      </c>
    </row>
    <row r="574" spans="1:11" customFormat="1" ht="15.75" hidden="1" x14ac:dyDescent="0.25">
      <c r="A574" s="113" t="s">
        <v>10</v>
      </c>
      <c r="B574" s="113" t="str">
        <f t="shared" si="10"/>
        <v>E0130 - Mobile*Sanitation</v>
      </c>
      <c r="C574" s="113" t="s">
        <v>152</v>
      </c>
      <c r="D574" s="114" t="s">
        <v>480</v>
      </c>
      <c r="E574" s="117" t="s">
        <v>819</v>
      </c>
      <c r="F574" s="116">
        <v>8002842451</v>
      </c>
      <c r="G574" s="104" t="str">
        <f>VLOOKUP(C574, 'Sheet1 (2)'!$A$2:$K$341, 2,FALSE )</f>
        <v>Yes</v>
      </c>
      <c r="H574" s="104" t="b">
        <f>ISNUMBER(MATCH(C574, 'Sheet1 (2)'!$A$2:$A$350, 0))</f>
        <v>1</v>
      </c>
      <c r="I574" s="104" t="str">
        <f>VLOOKUP(C574,Print!$A$2:$C$1048576,3,0)</f>
        <v>Yes</v>
      </c>
      <c r="J574" s="104" t="str">
        <f>VLOOKUP($C574,Print!$A$2:$I$1048576,9,0)</f>
        <v>Ready</v>
      </c>
      <c r="K574" s="104" t="str">
        <f>VLOOKUP(C574,'Sheet1 (2)'!$A$2:$K$341, 9, 0)</f>
        <v>C00099</v>
      </c>
    </row>
    <row r="575" spans="1:11" customFormat="1" ht="15.75" hidden="1" x14ac:dyDescent="0.25">
      <c r="A575" s="113" t="s">
        <v>13</v>
      </c>
      <c r="B575" s="113" t="str">
        <f t="shared" si="10"/>
        <v>E0130 - Mobile*Water &amp; Sewer</v>
      </c>
      <c r="C575" s="113" t="s">
        <v>152</v>
      </c>
      <c r="D575" s="114" t="s">
        <v>820</v>
      </c>
      <c r="E575" s="118" t="s">
        <v>821</v>
      </c>
      <c r="F575" s="116">
        <v>2516943100</v>
      </c>
      <c r="G575" s="104" t="str">
        <f>VLOOKUP(C575, 'Sheet1 (2)'!$A$2:$K$341, 2,FALSE )</f>
        <v>Yes</v>
      </c>
      <c r="H575" s="104" t="b">
        <f>ISNUMBER(MATCH(C575, 'Sheet1 (2)'!$A$2:$A$350, 0))</f>
        <v>1</v>
      </c>
      <c r="I575" s="104" t="str">
        <f>VLOOKUP(C575,Print!$A$2:$C$1048576,3,0)</f>
        <v>Yes</v>
      </c>
      <c r="J575" s="104" t="str">
        <f>VLOOKUP($C575,Print!$A$2:$I$1048576,9,0)</f>
        <v>Ready</v>
      </c>
      <c r="K575" s="104" t="str">
        <f>VLOOKUP(C575,'Sheet1 (2)'!$A$2:$K$341, 9, 0)</f>
        <v>C00099</v>
      </c>
    </row>
    <row r="576" spans="1:11" customFormat="1" ht="15.75" hidden="1" x14ac:dyDescent="0.25">
      <c r="A576" s="113" t="s">
        <v>7</v>
      </c>
      <c r="B576" s="113" t="str">
        <f t="shared" si="10"/>
        <v>E0135 - Omaha Millard*Electric</v>
      </c>
      <c r="C576" s="113" t="s">
        <v>153</v>
      </c>
      <c r="D576" s="114" t="s">
        <v>625</v>
      </c>
      <c r="E576" s="118" t="s">
        <v>662</v>
      </c>
      <c r="F576" s="116">
        <v>4025364131</v>
      </c>
      <c r="G576" s="104" t="str">
        <f>VLOOKUP(C576, 'Sheet1 (2)'!$A$2:$K$341, 2,FALSE )</f>
        <v>Yes</v>
      </c>
      <c r="H576" s="104" t="b">
        <f>ISNUMBER(MATCH(C576, 'Sheet1 (2)'!$A$2:$A$350, 0))</f>
        <v>1</v>
      </c>
      <c r="I576" s="104" t="str">
        <f>VLOOKUP(C576,Print!$A$2:$C$1048576,3,0)</f>
        <v>Yes</v>
      </c>
      <c r="J576" s="104" t="str">
        <f>VLOOKUP($C576,Print!$A$2:$I$1048576,9,0)</f>
        <v>Ready</v>
      </c>
      <c r="K576" s="104" t="str">
        <f>VLOOKUP(C576,'Sheet1 (2)'!$A$2:$K$341, 9, 0)</f>
        <v>C00159</v>
      </c>
    </row>
    <row r="577" spans="1:11" customFormat="1" ht="15.75" hidden="1" x14ac:dyDescent="0.25">
      <c r="A577" s="104" t="s">
        <v>9</v>
      </c>
      <c r="B577" s="113" t="str">
        <f t="shared" si="10"/>
        <v>E0135 - Omaha Millard*Interface</v>
      </c>
      <c r="C577" s="113" t="s">
        <v>153</v>
      </c>
      <c r="D577" s="115" t="s">
        <v>9</v>
      </c>
      <c r="E577" s="117" t="str">
        <f>IFERROR(INDEX(Interface!A:A, MATCH($C577,Interface!H:H, 0)), "(Blank)")</f>
        <v>S-000072396</v>
      </c>
      <c r="F577" s="116" t="s">
        <v>363</v>
      </c>
      <c r="G577" s="104" t="str">
        <f>VLOOKUP(C577, 'Sheet1 (2)'!$A$2:$K$341, 2,FALSE )</f>
        <v>Yes</v>
      </c>
      <c r="H577" s="104" t="b">
        <f>ISNUMBER(MATCH(C577, 'Sheet1 (2)'!$A$2:$A$350, 0))</f>
        <v>1</v>
      </c>
      <c r="I577" s="104" t="str">
        <f>VLOOKUP(C577,Print!$A$2:$C$1048576,3,0)</f>
        <v>Yes</v>
      </c>
      <c r="J577" s="104" t="str">
        <f>VLOOKUP($C577,Print!$A$2:$I$1048576,9,0)</f>
        <v>Ready</v>
      </c>
      <c r="K577" s="104" t="str">
        <f>VLOOKUP(C577,'Sheet1 (2)'!$A$2:$K$341, 9, 0)</f>
        <v>C00159</v>
      </c>
    </row>
    <row r="578" spans="1:11" customFormat="1" ht="15.75" hidden="1" x14ac:dyDescent="0.25">
      <c r="A578" s="113" t="s">
        <v>10</v>
      </c>
      <c r="B578" s="113" t="str">
        <f t="shared" si="10"/>
        <v>E0135 - Omaha Millard*Sanitation</v>
      </c>
      <c r="C578" s="113" t="s">
        <v>153</v>
      </c>
      <c r="D578" s="114" t="s">
        <v>480</v>
      </c>
      <c r="E578" s="117" t="s">
        <v>822</v>
      </c>
      <c r="F578" s="116">
        <v>8009892783</v>
      </c>
      <c r="G578" s="104" t="str">
        <f>VLOOKUP(C578, 'Sheet1 (2)'!$A$2:$K$341, 2,FALSE )</f>
        <v>Yes</v>
      </c>
      <c r="H578" s="104" t="b">
        <f>ISNUMBER(MATCH(C578, 'Sheet1 (2)'!$A$2:$A$350, 0))</f>
        <v>1</v>
      </c>
      <c r="I578" s="104" t="str">
        <f>VLOOKUP(C578,Print!$A$2:$C$1048576,3,0)</f>
        <v>Yes</v>
      </c>
      <c r="J578" s="104" t="str">
        <f>VLOOKUP($C578,Print!$A$2:$I$1048576,9,0)</f>
        <v>Ready</v>
      </c>
      <c r="K578" s="104" t="str">
        <f>VLOOKUP(C578,'Sheet1 (2)'!$A$2:$K$341, 9, 0)</f>
        <v>C00159</v>
      </c>
    </row>
    <row r="579" spans="1:11" customFormat="1" ht="15.75" hidden="1" x14ac:dyDescent="0.25">
      <c r="A579" s="113" t="s">
        <v>13</v>
      </c>
      <c r="B579" s="113" t="str">
        <f t="shared" si="10"/>
        <v>E0135 - Omaha Millard*Water &amp; Sewer</v>
      </c>
      <c r="C579" s="113" t="s">
        <v>153</v>
      </c>
      <c r="D579" s="114" t="s">
        <v>628</v>
      </c>
      <c r="E579" s="117">
        <v>110000547833</v>
      </c>
      <c r="F579" s="116">
        <v>4025446666</v>
      </c>
      <c r="G579" s="104" t="str">
        <f>VLOOKUP(C579, 'Sheet1 (2)'!$A$2:$K$341, 2,FALSE )</f>
        <v>Yes</v>
      </c>
      <c r="H579" s="104" t="b">
        <f>ISNUMBER(MATCH(C579, 'Sheet1 (2)'!$A$2:$A$350, 0))</f>
        <v>1</v>
      </c>
      <c r="I579" s="104" t="str">
        <f>VLOOKUP(C579,Print!$A$2:$C$1048576,3,0)</f>
        <v>Yes</v>
      </c>
      <c r="J579" s="104" t="str">
        <f>VLOOKUP($C579,Print!$A$2:$I$1048576,9,0)</f>
        <v>Ready</v>
      </c>
      <c r="K579" s="104" t="str">
        <f>VLOOKUP(C579,'Sheet1 (2)'!$A$2:$K$341, 9, 0)</f>
        <v>C00159</v>
      </c>
    </row>
    <row r="580" spans="1:11" customFormat="1" ht="15.75" hidden="1" x14ac:dyDescent="0.25">
      <c r="A580" s="113" t="s">
        <v>7</v>
      </c>
      <c r="B580" s="113" t="str">
        <f t="shared" ref="B580:B645" si="11">_xlfn.CONCAT(C580,"*",A580)</f>
        <v>E0136 - Kirksville*Electric</v>
      </c>
      <c r="C580" s="113" t="s">
        <v>154</v>
      </c>
      <c r="D580" s="114" t="s">
        <v>823</v>
      </c>
      <c r="E580" s="118" t="s">
        <v>824</v>
      </c>
      <c r="F580" s="116">
        <v>8774263736</v>
      </c>
      <c r="G580" s="104" t="str">
        <f>VLOOKUP(C580, 'Sheet1 (2)'!$A$2:$K$341, 2,FALSE )</f>
        <v>Yes</v>
      </c>
      <c r="H580" s="104" t="b">
        <f>ISNUMBER(MATCH(C580, 'Sheet1 (2)'!$A$2:$A$350, 0))</f>
        <v>1</v>
      </c>
      <c r="I580" s="104" t="str">
        <f>VLOOKUP(C580,Print!$A$2:$C$1048576,3,0)</f>
        <v>Yes</v>
      </c>
      <c r="J580" s="104" t="str">
        <f>VLOOKUP($C580,Print!$A$2:$I$1048576,9,0)</f>
        <v>Ready</v>
      </c>
      <c r="K580" s="104" t="str">
        <f>VLOOKUP(C580,'Sheet1 (2)'!$A$2:$K$341, 9, 0)</f>
        <v>C00173</v>
      </c>
    </row>
    <row r="581" spans="1:11" customFormat="1" ht="15.75" hidden="1" x14ac:dyDescent="0.25">
      <c r="A581" s="104" t="s">
        <v>9</v>
      </c>
      <c r="B581" s="113" t="str">
        <f t="shared" si="11"/>
        <v>E0136 - Kirksville*Interface</v>
      </c>
      <c r="C581" s="113" t="s">
        <v>154</v>
      </c>
      <c r="D581" s="115" t="s">
        <v>9</v>
      </c>
      <c r="E581" s="117" t="str">
        <f>IFERROR(INDEX(Interface!A:A, MATCH($C581,Interface!H:H, 0)), "(Blank)")</f>
        <v>S-000072641</v>
      </c>
      <c r="F581" s="116" t="s">
        <v>363</v>
      </c>
      <c r="G581" s="104" t="str">
        <f>VLOOKUP(C581, 'Sheet1 (2)'!$A$2:$K$341, 2,FALSE )</f>
        <v>Yes</v>
      </c>
      <c r="H581" s="104" t="b">
        <f>ISNUMBER(MATCH(C581, 'Sheet1 (2)'!$A$2:$A$350, 0))</f>
        <v>1</v>
      </c>
      <c r="I581" s="104" t="str">
        <f>VLOOKUP(C581,Print!$A$2:$C$1048576,3,0)</f>
        <v>Yes</v>
      </c>
      <c r="J581" s="104" t="str">
        <f>VLOOKUP($C581,Print!$A$2:$I$1048576,9,0)</f>
        <v>Ready</v>
      </c>
      <c r="K581" s="104" t="str">
        <f>VLOOKUP(C581,'Sheet1 (2)'!$A$2:$K$341, 9, 0)</f>
        <v>C00173</v>
      </c>
    </row>
    <row r="582" spans="1:11" customFormat="1" ht="15.75" hidden="1" x14ac:dyDescent="0.25">
      <c r="A582" s="113" t="s">
        <v>10</v>
      </c>
      <c r="B582" s="113" t="str">
        <f t="shared" si="11"/>
        <v>E0136 - Kirksville*Sanitation</v>
      </c>
      <c r="C582" s="113" t="s">
        <v>154</v>
      </c>
      <c r="D582" s="114" t="s">
        <v>480</v>
      </c>
      <c r="E582" s="117" t="s">
        <v>825</v>
      </c>
      <c r="F582" s="116">
        <v>8007787652</v>
      </c>
      <c r="G582" s="104" t="str">
        <f>VLOOKUP(C582, 'Sheet1 (2)'!$A$2:$K$341, 2,FALSE )</f>
        <v>Yes</v>
      </c>
      <c r="H582" s="104" t="b">
        <f>ISNUMBER(MATCH(C582, 'Sheet1 (2)'!$A$2:$A$350, 0))</f>
        <v>1</v>
      </c>
      <c r="I582" s="104" t="str">
        <f>VLOOKUP(C582,Print!$A$2:$C$1048576,3,0)</f>
        <v>Yes</v>
      </c>
      <c r="J582" s="104" t="str">
        <f>VLOOKUP($C582,Print!$A$2:$I$1048576,9,0)</f>
        <v>Ready</v>
      </c>
      <c r="K582" s="104" t="str">
        <f>VLOOKUP(C582,'Sheet1 (2)'!$A$2:$K$341, 9, 0)</f>
        <v>C00173</v>
      </c>
    </row>
    <row r="583" spans="1:11" customFormat="1" ht="15.75" hidden="1" x14ac:dyDescent="0.25">
      <c r="A583" s="113" t="s">
        <v>13</v>
      </c>
      <c r="B583" s="113" t="str">
        <f t="shared" si="11"/>
        <v>E0136 - Kirksville*Water &amp; Sewer</v>
      </c>
      <c r="C583" s="113" t="s">
        <v>154</v>
      </c>
      <c r="D583" s="114" t="s">
        <v>826</v>
      </c>
      <c r="E583" s="117">
        <v>279113</v>
      </c>
      <c r="F583" s="116">
        <v>6609564008</v>
      </c>
      <c r="G583" s="104" t="str">
        <f>VLOOKUP(C583, 'Sheet1 (2)'!$A$2:$K$341, 2,FALSE )</f>
        <v>Yes</v>
      </c>
      <c r="H583" s="104" t="b">
        <f>ISNUMBER(MATCH(C583, 'Sheet1 (2)'!$A$2:$A$350, 0))</f>
        <v>1</v>
      </c>
      <c r="I583" s="104" t="str">
        <f>VLOOKUP(C583,Print!$A$2:$C$1048576,3,0)</f>
        <v>Yes</v>
      </c>
      <c r="J583" s="104" t="str">
        <f>VLOOKUP($C583,Print!$A$2:$I$1048576,9,0)</f>
        <v>Ready</v>
      </c>
      <c r="K583" s="104" t="str">
        <f>VLOOKUP(C583,'Sheet1 (2)'!$A$2:$K$341, 9, 0)</f>
        <v>C00173</v>
      </c>
    </row>
    <row r="584" spans="1:11" customFormat="1" ht="15.75" hidden="1" x14ac:dyDescent="0.25">
      <c r="A584" s="113" t="s">
        <v>7</v>
      </c>
      <c r="B584" s="113" t="str">
        <f t="shared" si="11"/>
        <v>E0137 - Pickens*Electric</v>
      </c>
      <c r="C584" s="113" t="s">
        <v>155</v>
      </c>
      <c r="D584" s="114" t="s">
        <v>378</v>
      </c>
      <c r="E584" s="117">
        <v>910136251902</v>
      </c>
      <c r="F584" s="116">
        <v>8006535307</v>
      </c>
      <c r="G584" s="104" t="str">
        <f>VLOOKUP(C584, 'Sheet1 (2)'!$A$2:$K$341, 2,FALSE )</f>
        <v>Yes</v>
      </c>
      <c r="H584" s="104" t="b">
        <f>ISNUMBER(MATCH(C584, 'Sheet1 (2)'!$A$2:$A$350, 0))</f>
        <v>1</v>
      </c>
      <c r="I584" s="104" t="str">
        <f>VLOOKUP(C584,Print!$A$2:$C$1048576,3,0)</f>
        <v>Yes</v>
      </c>
      <c r="J584" s="104" t="str">
        <f>VLOOKUP($C584,Print!$A$2:$I$1048576,9,0)</f>
        <v>Ready</v>
      </c>
      <c r="K584" s="104" t="str">
        <f>VLOOKUP(C584,'Sheet1 (2)'!$A$2:$K$341, 9, 0)</f>
        <v>C00133</v>
      </c>
    </row>
    <row r="585" spans="1:11" customFormat="1" ht="15.75" hidden="1" x14ac:dyDescent="0.25">
      <c r="A585" s="104" t="s">
        <v>9</v>
      </c>
      <c r="B585" s="113" t="str">
        <f t="shared" si="11"/>
        <v>E0137 - Pickens*Interface</v>
      </c>
      <c r="C585" s="113" t="s">
        <v>155</v>
      </c>
      <c r="D585" s="115" t="s">
        <v>9</v>
      </c>
      <c r="E585" s="117" t="str">
        <f>IFERROR(INDEX(Interface!A:A, MATCH($C585,Interface!H:H, 0)), "(Blank)")</f>
        <v>S-000072412</v>
      </c>
      <c r="F585" s="116" t="s">
        <v>363</v>
      </c>
      <c r="G585" s="104" t="str">
        <f>VLOOKUP(C585, 'Sheet1 (2)'!$A$2:$K$341, 2,FALSE )</f>
        <v>Yes</v>
      </c>
      <c r="H585" s="104" t="b">
        <f>ISNUMBER(MATCH(C585, 'Sheet1 (2)'!$A$2:$A$350, 0))</f>
        <v>1</v>
      </c>
      <c r="I585" s="104" t="str">
        <f>VLOOKUP(C585,Print!$A$2:$C$1048576,3,0)</f>
        <v>Yes</v>
      </c>
      <c r="J585" s="104" t="str">
        <f>VLOOKUP($C585,Print!$A$2:$I$1048576,9,0)</f>
        <v>Ready</v>
      </c>
      <c r="K585" s="104" t="str">
        <f>VLOOKUP(C585,'Sheet1 (2)'!$A$2:$K$341, 9, 0)</f>
        <v>C00133</v>
      </c>
    </row>
    <row r="586" spans="1:11" customFormat="1" ht="15.75" hidden="1" x14ac:dyDescent="0.25">
      <c r="A586" s="113" t="s">
        <v>10</v>
      </c>
      <c r="B586" s="113" t="str">
        <f t="shared" si="11"/>
        <v>E0137 - Pickens*Sanitation</v>
      </c>
      <c r="C586" s="113" t="s">
        <v>155</v>
      </c>
      <c r="D586" s="114" t="s">
        <v>480</v>
      </c>
      <c r="E586" s="117" t="s">
        <v>827</v>
      </c>
      <c r="F586" s="116">
        <v>8649492600</v>
      </c>
      <c r="G586" s="104" t="str">
        <f>VLOOKUP(C586, 'Sheet1 (2)'!$A$2:$K$341, 2,FALSE )</f>
        <v>Yes</v>
      </c>
      <c r="H586" s="104" t="b">
        <f>ISNUMBER(MATCH(C586, 'Sheet1 (2)'!$A$2:$A$350, 0))</f>
        <v>1</v>
      </c>
      <c r="I586" s="104" t="str">
        <f>VLOOKUP(C586,Print!$A$2:$C$1048576,3,0)</f>
        <v>Yes</v>
      </c>
      <c r="J586" s="104" t="str">
        <f>VLOOKUP($C586,Print!$A$2:$I$1048576,9,0)</f>
        <v>Ready</v>
      </c>
      <c r="K586" s="104" t="str">
        <f>VLOOKUP(C586,'Sheet1 (2)'!$A$2:$K$341, 9, 0)</f>
        <v>C00133</v>
      </c>
    </row>
    <row r="587" spans="1:11" customFormat="1" ht="15.75" hidden="1" x14ac:dyDescent="0.25">
      <c r="A587" s="113" t="s">
        <v>13</v>
      </c>
      <c r="B587" s="113" t="str">
        <f t="shared" si="11"/>
        <v>E0137 - Pickens*Water &amp; Sewer</v>
      </c>
      <c r="C587" s="113" t="s">
        <v>155</v>
      </c>
      <c r="D587" s="114" t="s">
        <v>828</v>
      </c>
      <c r="E587" s="117" t="s">
        <v>829</v>
      </c>
      <c r="F587" s="116">
        <v>8648784085</v>
      </c>
      <c r="G587" s="104" t="str">
        <f>VLOOKUP(C587, 'Sheet1 (2)'!$A$2:$K$341, 2,FALSE )</f>
        <v>Yes</v>
      </c>
      <c r="H587" s="104" t="b">
        <f>ISNUMBER(MATCH(C587, 'Sheet1 (2)'!$A$2:$A$350, 0))</f>
        <v>1</v>
      </c>
      <c r="I587" s="104" t="str">
        <f>VLOOKUP(C587,Print!$A$2:$C$1048576,3,0)</f>
        <v>Yes</v>
      </c>
      <c r="J587" s="104" t="str">
        <f>VLOOKUP($C587,Print!$A$2:$I$1048576,9,0)</f>
        <v>Ready</v>
      </c>
      <c r="K587" s="104" t="str">
        <f>VLOOKUP(C587,'Sheet1 (2)'!$A$2:$K$341, 9, 0)</f>
        <v>C00133</v>
      </c>
    </row>
    <row r="588" spans="1:11" customFormat="1" ht="15.75" hidden="1" x14ac:dyDescent="0.25">
      <c r="A588" s="113" t="s">
        <v>14</v>
      </c>
      <c r="B588" s="113" t="str">
        <f t="shared" si="11"/>
        <v>E0137 - Pickens*Water &amp; Sewer 2</v>
      </c>
      <c r="C588" s="113" t="s">
        <v>155</v>
      </c>
      <c r="D588" s="114" t="s">
        <v>828</v>
      </c>
      <c r="E588" s="117" t="s">
        <v>830</v>
      </c>
      <c r="F588" s="116">
        <v>8648784085</v>
      </c>
      <c r="G588" s="104" t="str">
        <f>VLOOKUP(C588, 'Sheet1 (2)'!$A$2:$K$341, 2,FALSE )</f>
        <v>Yes</v>
      </c>
      <c r="H588" s="104" t="b">
        <f>ISNUMBER(MATCH(C588, 'Sheet1 (2)'!$A$2:$A$350, 0))</f>
        <v>1</v>
      </c>
      <c r="I588" s="104" t="str">
        <f>VLOOKUP(C588,Print!$A$2:$C$1048576,3,0)</f>
        <v>Yes</v>
      </c>
      <c r="J588" s="104" t="str">
        <f>VLOOKUP($C588,Print!$A$2:$I$1048576,9,0)</f>
        <v>Ready</v>
      </c>
      <c r="K588" s="104" t="str">
        <f>VLOOKUP(C588,'Sheet1 (2)'!$A$2:$K$341, 9, 0)</f>
        <v>C00133</v>
      </c>
    </row>
    <row r="589" spans="1:11" customFormat="1" ht="15.75" hidden="1" x14ac:dyDescent="0.25">
      <c r="A589" s="113" t="s">
        <v>7</v>
      </c>
      <c r="B589" s="113" t="str">
        <f t="shared" si="11"/>
        <v>E0138 - Dubuque*Electric</v>
      </c>
      <c r="C589" s="113" t="s">
        <v>156</v>
      </c>
      <c r="D589" s="114" t="s">
        <v>831</v>
      </c>
      <c r="E589" s="115">
        <v>5742888812</v>
      </c>
      <c r="F589" s="116">
        <v>8002554268</v>
      </c>
      <c r="G589" s="104" t="str">
        <f>VLOOKUP(C589, 'Sheet1 (2)'!$A$2:$K$341, 2,FALSE )</f>
        <v>Yes</v>
      </c>
      <c r="H589" s="104" t="b">
        <f>ISNUMBER(MATCH(C589, 'Sheet1 (2)'!$A$2:$A$350, 0))</f>
        <v>1</v>
      </c>
      <c r="I589" s="104" t="str">
        <f>VLOOKUP(C589,Print!$A$2:$C$1048576,3,0)</f>
        <v>Yes</v>
      </c>
      <c r="J589" s="104" t="str">
        <f>VLOOKUP($C589,Print!$A$2:$I$1048576,9,0)</f>
        <v>Ready</v>
      </c>
      <c r="K589" s="104" t="str">
        <f>VLOOKUP(C589,'Sheet1 (2)'!$A$2:$K$341, 9, 0)</f>
        <v>C00139</v>
      </c>
    </row>
    <row r="590" spans="1:11" customFormat="1" ht="15.75" hidden="1" x14ac:dyDescent="0.25">
      <c r="A590" s="104" t="s">
        <v>9</v>
      </c>
      <c r="B590" s="113" t="str">
        <f t="shared" si="11"/>
        <v>E0138 - Dubuque*Interface</v>
      </c>
      <c r="C590" s="113" t="s">
        <v>156</v>
      </c>
      <c r="D590" s="115" t="s">
        <v>9</v>
      </c>
      <c r="E590" s="117" t="str">
        <f>IFERROR(INDEX(Interface!A:A, MATCH($C590,Interface!H:H, 0)), "(Blank)")</f>
        <v>S-000072815</v>
      </c>
      <c r="F590" s="116" t="s">
        <v>363</v>
      </c>
      <c r="G590" s="104" t="str">
        <f>VLOOKUP(C590, 'Sheet1 (2)'!$A$2:$K$341, 2,FALSE )</f>
        <v>Yes</v>
      </c>
      <c r="H590" s="104" t="b">
        <f>ISNUMBER(MATCH(C590, 'Sheet1 (2)'!$A$2:$A$350, 0))</f>
        <v>1</v>
      </c>
      <c r="I590" s="104" t="str">
        <f>VLOOKUP(C590,Print!$A$2:$C$1048576,3,0)</f>
        <v>Yes</v>
      </c>
      <c r="J590" s="104" t="str">
        <f>VLOOKUP($C590,Print!$A$2:$I$1048576,9,0)</f>
        <v>Ready</v>
      </c>
      <c r="K590" s="104" t="str">
        <f>VLOOKUP(C590,'Sheet1 (2)'!$A$2:$K$341, 9, 0)</f>
        <v>C00139</v>
      </c>
    </row>
    <row r="591" spans="1:11" customFormat="1" ht="15.75" hidden="1" x14ac:dyDescent="0.25">
      <c r="A591" s="113" t="s">
        <v>10</v>
      </c>
      <c r="B591" s="113" t="str">
        <f t="shared" si="11"/>
        <v>E0138 - Dubuque*Sanitation</v>
      </c>
      <c r="C591" s="113" t="s">
        <v>156</v>
      </c>
      <c r="D591" s="114" t="s">
        <v>404</v>
      </c>
      <c r="E591" s="115" t="s">
        <v>832</v>
      </c>
      <c r="F591" s="116">
        <v>5635565393</v>
      </c>
      <c r="G591" s="104" t="str">
        <f>VLOOKUP(C591, 'Sheet1 (2)'!$A$2:$K$341, 2,FALSE )</f>
        <v>Yes</v>
      </c>
      <c r="H591" s="104" t="b">
        <f>ISNUMBER(MATCH(C591, 'Sheet1 (2)'!$A$2:$A$350, 0))</f>
        <v>1</v>
      </c>
      <c r="I591" s="104" t="str">
        <f>VLOOKUP(C591,Print!$A$2:$C$1048576,3,0)</f>
        <v>Yes</v>
      </c>
      <c r="J591" s="104" t="str">
        <f>VLOOKUP($C591,Print!$A$2:$I$1048576,9,0)</f>
        <v>Ready</v>
      </c>
      <c r="K591" s="104" t="str">
        <f>VLOOKUP(C591,'Sheet1 (2)'!$A$2:$K$341, 9, 0)</f>
        <v>C00139</v>
      </c>
    </row>
    <row r="592" spans="1:11" customFormat="1" ht="15.75" hidden="1" x14ac:dyDescent="0.25">
      <c r="A592" s="113" t="s">
        <v>13</v>
      </c>
      <c r="B592" s="113" t="str">
        <f t="shared" si="11"/>
        <v>E0138 - Dubuque*Water &amp; Sewer</v>
      </c>
      <c r="C592" s="113" t="s">
        <v>156</v>
      </c>
      <c r="D592" s="114" t="s">
        <v>833</v>
      </c>
      <c r="E592" s="115">
        <v>26384</v>
      </c>
      <c r="F592" s="116">
        <v>5635894144</v>
      </c>
      <c r="G592" s="104" t="str">
        <f>VLOOKUP(C592, 'Sheet1 (2)'!$A$2:$K$341, 2,FALSE )</f>
        <v>Yes</v>
      </c>
      <c r="H592" s="104" t="b">
        <f>ISNUMBER(MATCH(C592, 'Sheet1 (2)'!$A$2:$A$350, 0))</f>
        <v>1</v>
      </c>
      <c r="I592" s="104" t="str">
        <f>VLOOKUP(C592,Print!$A$2:$C$1048576,3,0)</f>
        <v>Yes</v>
      </c>
      <c r="J592" s="104" t="str">
        <f>VLOOKUP($C592,Print!$A$2:$I$1048576,9,0)</f>
        <v>Ready</v>
      </c>
      <c r="K592" s="104" t="str">
        <f>VLOOKUP(C592,'Sheet1 (2)'!$A$2:$K$341, 9, 0)</f>
        <v>C00139</v>
      </c>
    </row>
    <row r="593" spans="1:11" customFormat="1" ht="15.75" hidden="1" x14ac:dyDescent="0.25">
      <c r="A593" s="113" t="s">
        <v>7</v>
      </c>
      <c r="B593" s="113" t="str">
        <f t="shared" si="11"/>
        <v>E0139 - Gretna*Electric</v>
      </c>
      <c r="C593" s="113" t="s">
        <v>157</v>
      </c>
      <c r="D593" s="114" t="s">
        <v>589</v>
      </c>
      <c r="E593" s="115">
        <v>2624388340</v>
      </c>
      <c r="F593" s="116">
        <v>8888905554</v>
      </c>
      <c r="G593" s="104" t="str">
        <f>VLOOKUP(C593, 'Sheet1 (2)'!$A$2:$K$341, 2,FALSE )</f>
        <v>Yes</v>
      </c>
      <c r="H593" s="104" t="b">
        <f>ISNUMBER(MATCH(C593, 'Sheet1 (2)'!$A$2:$A$350, 0))</f>
        <v>1</v>
      </c>
      <c r="I593" s="104" t="str">
        <f>VLOOKUP(C593,Print!$A$2:$C$1048576,3,0)</f>
        <v>Yes</v>
      </c>
      <c r="J593" s="104" t="str">
        <f>VLOOKUP($C593,Print!$A$2:$I$1048576,9,0)</f>
        <v>Ready</v>
      </c>
      <c r="K593" s="104" t="str">
        <f>VLOOKUP(C593,'Sheet1 (2)'!$A$2:$K$341, 9, 0)</f>
        <v>C00123</v>
      </c>
    </row>
    <row r="594" spans="1:11" customFormat="1" ht="15.75" hidden="1" x14ac:dyDescent="0.25">
      <c r="A594" s="113" t="s">
        <v>8</v>
      </c>
      <c r="B594" s="113" t="str">
        <f t="shared" si="11"/>
        <v>E0139 - Gretna*Electric 2</v>
      </c>
      <c r="C594" s="113" t="s">
        <v>157</v>
      </c>
      <c r="D594" s="114" t="s">
        <v>625</v>
      </c>
      <c r="E594" s="119" t="s">
        <v>662</v>
      </c>
      <c r="F594" s="116">
        <v>4025364131</v>
      </c>
      <c r="G594" s="104" t="str">
        <f>VLOOKUP(C594, 'Sheet1 (2)'!$A$2:$K$341, 2,FALSE )</f>
        <v>Yes</v>
      </c>
      <c r="H594" s="104" t="b">
        <f>ISNUMBER(MATCH(C594, 'Sheet1 (2)'!$A$2:$A$350, 0))</f>
        <v>1</v>
      </c>
      <c r="I594" s="104" t="str">
        <f>VLOOKUP(C594,Print!$A$2:$C$1048576,3,0)</f>
        <v>Yes</v>
      </c>
      <c r="J594" s="104" t="str">
        <f>VLOOKUP($C594,Print!$A$2:$I$1048576,9,0)</f>
        <v>Ready</v>
      </c>
      <c r="K594" s="104" t="str">
        <f>VLOOKUP(C594,'Sheet1 (2)'!$A$2:$K$341, 9, 0)</f>
        <v>C00123</v>
      </c>
    </row>
    <row r="595" spans="1:11" customFormat="1" ht="15.75" hidden="1" x14ac:dyDescent="0.25">
      <c r="A595" s="104" t="s">
        <v>9</v>
      </c>
      <c r="B595" s="113" t="str">
        <f t="shared" si="11"/>
        <v>E0139 - Gretna*Interface</v>
      </c>
      <c r="C595" s="113" t="s">
        <v>157</v>
      </c>
      <c r="D595" s="115" t="s">
        <v>9</v>
      </c>
      <c r="E595" s="117" t="str">
        <f>IFERROR(INDEX(Interface!A:A, MATCH($C595,Interface!H:H, 0)), "(Blank)")</f>
        <v>S-000072816</v>
      </c>
      <c r="F595" s="116" t="s">
        <v>363</v>
      </c>
      <c r="G595" s="104" t="str">
        <f>VLOOKUP(C595, 'Sheet1 (2)'!$A$2:$K$341, 2,FALSE )</f>
        <v>Yes</v>
      </c>
      <c r="H595" s="104" t="b">
        <f>ISNUMBER(MATCH(C595, 'Sheet1 (2)'!$A$2:$A$350, 0))</f>
        <v>1</v>
      </c>
      <c r="I595" s="104" t="str">
        <f>VLOOKUP(C595,Print!$A$2:$C$1048576,3,0)</f>
        <v>Yes</v>
      </c>
      <c r="J595" s="104" t="str">
        <f>VLOOKUP($C595,Print!$A$2:$I$1048576,9,0)</f>
        <v>Ready</v>
      </c>
      <c r="K595" s="104" t="str">
        <f>VLOOKUP(C595,'Sheet1 (2)'!$A$2:$K$341, 9, 0)</f>
        <v>C00123</v>
      </c>
    </row>
    <row r="596" spans="1:11" customFormat="1" ht="15.75" hidden="1" x14ac:dyDescent="0.25">
      <c r="A596" s="113" t="s">
        <v>10</v>
      </c>
      <c r="B596" s="113" t="str">
        <f t="shared" si="11"/>
        <v>E0139 - Gretna*Sanitation</v>
      </c>
      <c r="C596" s="113" t="s">
        <v>157</v>
      </c>
      <c r="D596" s="114" t="s">
        <v>480</v>
      </c>
      <c r="E596" s="115" t="s">
        <v>834</v>
      </c>
      <c r="F596" s="116">
        <v>8009892783</v>
      </c>
      <c r="G596" s="104" t="str">
        <f>VLOOKUP(C596, 'Sheet1 (2)'!$A$2:$K$341, 2,FALSE )</f>
        <v>Yes</v>
      </c>
      <c r="H596" s="104" t="b">
        <f>ISNUMBER(MATCH(C596, 'Sheet1 (2)'!$A$2:$A$350, 0))</f>
        <v>1</v>
      </c>
      <c r="I596" s="104" t="str">
        <f>VLOOKUP(C596,Print!$A$2:$C$1048576,3,0)</f>
        <v>Yes</v>
      </c>
      <c r="J596" s="104" t="str">
        <f>VLOOKUP($C596,Print!$A$2:$I$1048576,9,0)</f>
        <v>Ready</v>
      </c>
      <c r="K596" s="104" t="str">
        <f>VLOOKUP(C596,'Sheet1 (2)'!$A$2:$K$341, 9, 0)</f>
        <v>C00123</v>
      </c>
    </row>
    <row r="597" spans="1:11" customFormat="1" ht="15.75" hidden="1" x14ac:dyDescent="0.25">
      <c r="A597" s="113" t="s">
        <v>13</v>
      </c>
      <c r="B597" s="113" t="str">
        <f t="shared" si="11"/>
        <v>E0139 - Gretna*Water &amp; Sewer</v>
      </c>
      <c r="C597" s="113" t="s">
        <v>157</v>
      </c>
      <c r="D597" s="114" t="s">
        <v>628</v>
      </c>
      <c r="E597" s="117">
        <v>110000588362</v>
      </c>
      <c r="F597" s="116">
        <v>4025547777</v>
      </c>
      <c r="G597" s="104" t="str">
        <f>VLOOKUP(C597, 'Sheet1 (2)'!$A$2:$K$341, 2,FALSE )</f>
        <v>Yes</v>
      </c>
      <c r="H597" s="104" t="b">
        <f>ISNUMBER(MATCH(C597, 'Sheet1 (2)'!$A$2:$A$350, 0))</f>
        <v>1</v>
      </c>
      <c r="I597" s="104" t="str">
        <f>VLOOKUP(C597,Print!$A$2:$C$1048576,3,0)</f>
        <v>Yes</v>
      </c>
      <c r="J597" s="104" t="str">
        <f>VLOOKUP($C597,Print!$A$2:$I$1048576,9,0)</f>
        <v>Ready</v>
      </c>
      <c r="K597" s="104" t="str">
        <f>VLOOKUP(C597,'Sheet1 (2)'!$A$2:$K$341, 9, 0)</f>
        <v>C00123</v>
      </c>
    </row>
    <row r="598" spans="1:11" customFormat="1" ht="15.75" hidden="1" x14ac:dyDescent="0.25">
      <c r="A598" s="113" t="s">
        <v>7</v>
      </c>
      <c r="B598" s="113" t="str">
        <f t="shared" si="11"/>
        <v>E0140 - Moore*Electric</v>
      </c>
      <c r="C598" s="113" t="s">
        <v>158</v>
      </c>
      <c r="D598" s="114" t="s">
        <v>835</v>
      </c>
      <c r="E598" s="117" t="s">
        <v>836</v>
      </c>
      <c r="F598" s="116">
        <v>4052729741</v>
      </c>
      <c r="G598" s="104" t="str">
        <f>VLOOKUP(C598, 'Sheet1 (2)'!$A$2:$K$341, 2,FALSE )</f>
        <v>Yes</v>
      </c>
      <c r="H598" s="104" t="b">
        <f>ISNUMBER(MATCH(C598, 'Sheet1 (2)'!$A$2:$A$350, 0))</f>
        <v>1</v>
      </c>
      <c r="I598" s="104" t="str">
        <f>VLOOKUP(C598,Print!$A$2:$C$1048576,3,0)</f>
        <v>Yes</v>
      </c>
      <c r="J598" s="104" t="str">
        <f>VLOOKUP($C598,Print!$A$2:$I$1048576,9,0)</f>
        <v>Ready</v>
      </c>
      <c r="K598" s="104" t="str">
        <f>VLOOKUP(C598,'Sheet1 (2)'!$A$2:$K$341, 9, 0)</f>
        <v>C00198</v>
      </c>
    </row>
    <row r="599" spans="1:11" customFormat="1" ht="15.75" hidden="1" x14ac:dyDescent="0.25">
      <c r="A599" s="113" t="s">
        <v>8</v>
      </c>
      <c r="B599" s="113" t="str">
        <f t="shared" si="11"/>
        <v>E0140 - Moore*Electric 2</v>
      </c>
      <c r="C599" s="113" t="s">
        <v>158</v>
      </c>
      <c r="D599" s="114" t="s">
        <v>835</v>
      </c>
      <c r="E599" s="117" t="s">
        <v>837</v>
      </c>
      <c r="F599" s="116">
        <v>4052729741</v>
      </c>
      <c r="G599" s="104" t="str">
        <f>VLOOKUP(C599, 'Sheet1 (2)'!$A$2:$K$341, 2,FALSE )</f>
        <v>Yes</v>
      </c>
      <c r="H599" s="104" t="b">
        <f>ISNUMBER(MATCH(C599, 'Sheet1 (2)'!$A$2:$A$350, 0))</f>
        <v>1</v>
      </c>
      <c r="I599" s="104" t="str">
        <f>VLOOKUP(C599,Print!$A$2:$C$1048576,3,0)</f>
        <v>Yes</v>
      </c>
      <c r="J599" s="104" t="str">
        <f>VLOOKUP($C599,Print!$A$2:$I$1048576,9,0)</f>
        <v>Ready</v>
      </c>
      <c r="K599" s="104" t="str">
        <f>VLOOKUP(C599,'Sheet1 (2)'!$A$2:$K$341, 9, 0)</f>
        <v>C00198</v>
      </c>
    </row>
    <row r="600" spans="1:11" customFormat="1" ht="15.75" hidden="1" x14ac:dyDescent="0.25">
      <c r="A600" s="104" t="s">
        <v>9</v>
      </c>
      <c r="B600" s="113" t="str">
        <f t="shared" si="11"/>
        <v>E0140 - Moore*Interface</v>
      </c>
      <c r="C600" s="113" t="s">
        <v>158</v>
      </c>
      <c r="D600" s="115" t="s">
        <v>9</v>
      </c>
      <c r="E600" s="117" t="str">
        <f>IFERROR(INDEX(Interface!A:A, MATCH($C600,Interface!H:H, 0)), "(Blank)")</f>
        <v>S-000075177</v>
      </c>
      <c r="F600" s="116" t="s">
        <v>363</v>
      </c>
      <c r="G600" s="104" t="str">
        <f>VLOOKUP(C600, 'Sheet1 (2)'!$A$2:$K$341, 2,FALSE )</f>
        <v>Yes</v>
      </c>
      <c r="H600" s="104" t="b">
        <f>ISNUMBER(MATCH(C600, 'Sheet1 (2)'!$A$2:$A$350, 0))</f>
        <v>1</v>
      </c>
      <c r="I600" s="104" t="str">
        <f>VLOOKUP(C600,Print!$A$2:$C$1048576,3,0)</f>
        <v>Yes</v>
      </c>
      <c r="J600" s="104" t="str">
        <f>VLOOKUP($C600,Print!$A$2:$I$1048576,9,0)</f>
        <v>Ready</v>
      </c>
      <c r="K600" s="104" t="str">
        <f>VLOOKUP(C600,'Sheet1 (2)'!$A$2:$K$341, 9, 0)</f>
        <v>C00198</v>
      </c>
    </row>
    <row r="601" spans="1:11" customFormat="1" ht="15.75" hidden="1" x14ac:dyDescent="0.25">
      <c r="A601" s="113" t="s">
        <v>10</v>
      </c>
      <c r="B601" s="113" t="str">
        <f t="shared" si="11"/>
        <v>E0140 - Moore*Sanitation</v>
      </c>
      <c r="C601" s="113" t="s">
        <v>158</v>
      </c>
      <c r="D601" s="114" t="s">
        <v>838</v>
      </c>
      <c r="E601" s="117" t="s">
        <v>839</v>
      </c>
      <c r="F601" s="116">
        <v>4057935032</v>
      </c>
      <c r="G601" s="104" t="str">
        <f>VLOOKUP(C601, 'Sheet1 (2)'!$A$2:$K$341, 2,FALSE )</f>
        <v>Yes</v>
      </c>
      <c r="H601" s="104" t="b">
        <f>ISNUMBER(MATCH(C601, 'Sheet1 (2)'!$A$2:$A$350, 0))</f>
        <v>1</v>
      </c>
      <c r="I601" s="104" t="str">
        <f>VLOOKUP(C601,Print!$A$2:$C$1048576,3,0)</f>
        <v>Yes</v>
      </c>
      <c r="J601" s="104" t="str">
        <f>VLOOKUP($C601,Print!$A$2:$I$1048576,9,0)</f>
        <v>Ready</v>
      </c>
      <c r="K601" s="104" t="str">
        <f>VLOOKUP(C601,'Sheet1 (2)'!$A$2:$K$341, 9, 0)</f>
        <v>C00198</v>
      </c>
    </row>
    <row r="602" spans="1:11" customFormat="1" ht="15.75" hidden="1" x14ac:dyDescent="0.25">
      <c r="A602" s="113" t="s">
        <v>13</v>
      </c>
      <c r="B602" s="113" t="str">
        <f t="shared" si="11"/>
        <v>E0140 - Moore*Water &amp; Sewer</v>
      </c>
      <c r="C602" s="113" t="s">
        <v>158</v>
      </c>
      <c r="D602" s="114" t="s">
        <v>838</v>
      </c>
      <c r="E602" s="117" t="s">
        <v>839</v>
      </c>
      <c r="F602" s="116">
        <v>4057935032</v>
      </c>
      <c r="G602" s="104" t="str">
        <f>VLOOKUP(C602, 'Sheet1 (2)'!$A$2:$K$341, 2,FALSE )</f>
        <v>Yes</v>
      </c>
      <c r="H602" s="104" t="b">
        <f>ISNUMBER(MATCH(C602, 'Sheet1 (2)'!$A$2:$A$350, 0))</f>
        <v>1</v>
      </c>
      <c r="I602" s="104" t="str">
        <f>VLOOKUP(C602,Print!$A$2:$C$1048576,3,0)</f>
        <v>Yes</v>
      </c>
      <c r="J602" s="104" t="str">
        <f>VLOOKUP($C602,Print!$A$2:$I$1048576,9,0)</f>
        <v>Ready</v>
      </c>
      <c r="K602" s="104" t="str">
        <f>VLOOKUP(C602,'Sheet1 (2)'!$A$2:$K$341, 9, 0)</f>
        <v>C00198</v>
      </c>
    </row>
    <row r="603" spans="1:11" customFormat="1" ht="15.75" hidden="1" x14ac:dyDescent="0.25">
      <c r="A603" s="113" t="s">
        <v>7</v>
      </c>
      <c r="B603" s="113" t="str">
        <f t="shared" si="11"/>
        <v>E0141 - Northwood Park*Electric</v>
      </c>
      <c r="C603" s="113" t="s">
        <v>159</v>
      </c>
      <c r="D603" s="114" t="s">
        <v>840</v>
      </c>
      <c r="E603" s="117">
        <v>221010128338</v>
      </c>
      <c r="F603" s="116">
        <v>8772756773</v>
      </c>
      <c r="G603" s="104" t="str">
        <f>VLOOKUP(C603, 'Sheet1 (2)'!$A$2:$K$341, 2,FALSE )</f>
        <v>Yes</v>
      </c>
      <c r="H603" s="104" t="b">
        <f>ISNUMBER(MATCH(C603, 'Sheet1 (2)'!$A$2:$A$350, 0))</f>
        <v>1</v>
      </c>
      <c r="I603" s="104" t="str">
        <f>VLOOKUP(C603,Print!$A$2:$C$1048576,3,0)</f>
        <v>Yes</v>
      </c>
      <c r="J603" s="104" t="str">
        <f>VLOOKUP($C603,Print!$A$2:$I$1048576,9,0)</f>
        <v>Ready</v>
      </c>
      <c r="K603" s="104" t="str">
        <f>VLOOKUP(C603,'Sheet1 (2)'!$A$2:$K$341, 9, 0)</f>
        <v>C00158</v>
      </c>
    </row>
    <row r="604" spans="1:11" customFormat="1" ht="15.75" hidden="1" x14ac:dyDescent="0.25">
      <c r="A604" s="104" t="s">
        <v>9</v>
      </c>
      <c r="B604" s="113" t="str">
        <f t="shared" si="11"/>
        <v>E0141 - Northwood Park*Interface</v>
      </c>
      <c r="C604" s="113" t="s">
        <v>159</v>
      </c>
      <c r="D604" s="115" t="s">
        <v>9</v>
      </c>
      <c r="E604" s="117" t="str">
        <f>IFERROR(INDEX(Interface!A:A, MATCH($C604,Interface!H:H, 0)), "(Blank)")</f>
        <v>S-000072640</v>
      </c>
      <c r="F604" s="116" t="s">
        <v>363</v>
      </c>
      <c r="G604" s="104" t="str">
        <f>VLOOKUP(C604, 'Sheet1 (2)'!$A$2:$K$341, 2,FALSE )</f>
        <v>Yes</v>
      </c>
      <c r="H604" s="104" t="b">
        <f>ISNUMBER(MATCH(C604, 'Sheet1 (2)'!$A$2:$A$350, 0))</f>
        <v>1</v>
      </c>
      <c r="I604" s="104" t="str">
        <f>VLOOKUP(C604,Print!$A$2:$C$1048576,3,0)</f>
        <v>Yes</v>
      </c>
      <c r="J604" s="104" t="str">
        <f>VLOOKUP($C604,Print!$A$2:$I$1048576,9,0)</f>
        <v>Ready</v>
      </c>
      <c r="K604" s="104" t="str">
        <f>VLOOKUP(C604,'Sheet1 (2)'!$A$2:$K$341, 9, 0)</f>
        <v>C00158</v>
      </c>
    </row>
    <row r="605" spans="1:11" customFormat="1" ht="15.75" hidden="1" x14ac:dyDescent="0.25">
      <c r="A605" s="113" t="s">
        <v>10</v>
      </c>
      <c r="B605" s="113" t="str">
        <f t="shared" si="11"/>
        <v>E0141 - Northwood Park*Sanitation</v>
      </c>
      <c r="C605" s="113" t="s">
        <v>159</v>
      </c>
      <c r="D605" s="115" t="s">
        <v>841</v>
      </c>
      <c r="E605" s="117" t="s">
        <v>842</v>
      </c>
      <c r="F605" s="116" t="s">
        <v>843</v>
      </c>
      <c r="G605" s="104" t="str">
        <f>VLOOKUP(C605, 'Sheet1 (2)'!$A$2:$K$341, 2,FALSE )</f>
        <v>Yes</v>
      </c>
      <c r="H605" s="104" t="b">
        <f>ISNUMBER(MATCH(C605, 'Sheet1 (2)'!$A$2:$A$350, 0))</f>
        <v>1</v>
      </c>
      <c r="I605" s="104" t="str">
        <f>VLOOKUP(C605,Print!$A$2:$C$1048576,3,0)</f>
        <v>Yes</v>
      </c>
      <c r="J605" s="104" t="str">
        <f>VLOOKUP($C605,Print!$A$2:$I$1048576,9,0)</f>
        <v>Ready</v>
      </c>
      <c r="K605" s="104" t="str">
        <f>VLOOKUP(C605,'Sheet1 (2)'!$A$2:$K$341, 9, 0)</f>
        <v>C00158</v>
      </c>
    </row>
    <row r="606" spans="1:11" customFormat="1" ht="15.75" hidden="1" x14ac:dyDescent="0.25">
      <c r="A606" s="113" t="s">
        <v>13</v>
      </c>
      <c r="B606" s="113" t="str">
        <f t="shared" si="11"/>
        <v>E0141 - Northwood Park*Water &amp; Sewer</v>
      </c>
      <c r="C606" s="113" t="s">
        <v>159</v>
      </c>
      <c r="D606" s="114" t="s">
        <v>844</v>
      </c>
      <c r="E606" s="117" t="s">
        <v>842</v>
      </c>
      <c r="F606" s="116">
        <v>3086324136</v>
      </c>
      <c r="G606" s="104" t="str">
        <f>VLOOKUP(C606, 'Sheet1 (2)'!$A$2:$K$341, 2,FALSE )</f>
        <v>Yes</v>
      </c>
      <c r="H606" s="104" t="b">
        <f>ISNUMBER(MATCH(C606, 'Sheet1 (2)'!$A$2:$A$350, 0))</f>
        <v>1</v>
      </c>
      <c r="I606" s="104" t="str">
        <f>VLOOKUP(C606,Print!$A$2:$C$1048576,3,0)</f>
        <v>Yes</v>
      </c>
      <c r="J606" s="104" t="str">
        <f>VLOOKUP($C606,Print!$A$2:$I$1048576,9,0)</f>
        <v>Ready</v>
      </c>
      <c r="K606" s="104" t="str">
        <f>VLOOKUP(C606,'Sheet1 (2)'!$A$2:$K$341, 9, 0)</f>
        <v>C00158</v>
      </c>
    </row>
    <row r="607" spans="1:11" customFormat="1" ht="15.75" hidden="1" x14ac:dyDescent="0.25">
      <c r="A607" s="113" t="s">
        <v>7</v>
      </c>
      <c r="B607" s="113" t="str">
        <f t="shared" si="11"/>
        <v>E0142 - Bristol*Electric</v>
      </c>
      <c r="C607" s="113" t="s">
        <v>160</v>
      </c>
      <c r="D607" s="114" t="s">
        <v>845</v>
      </c>
      <c r="E607" s="115" t="s">
        <v>846</v>
      </c>
      <c r="F607" s="116">
        <v>2766694114</v>
      </c>
      <c r="G607" s="104" t="str">
        <f>VLOOKUP(C607, 'Sheet1 (2)'!$A$2:$K$341, 2,FALSE )</f>
        <v>Yes</v>
      </c>
      <c r="H607" s="104" t="b">
        <f>ISNUMBER(MATCH(C607, 'Sheet1 (2)'!$A$2:$A$350, 0))</f>
        <v>1</v>
      </c>
      <c r="I607" s="104" t="str">
        <f>VLOOKUP(C607,Print!$A$2:$C$1048576,3,0)</f>
        <v>Yes</v>
      </c>
      <c r="J607" s="104" t="str">
        <f>VLOOKUP($C607,Print!$A$2:$I$1048576,9,0)</f>
        <v>Ready</v>
      </c>
      <c r="K607" s="104" t="str">
        <f>VLOOKUP(C607,'Sheet1 (2)'!$A$2:$K$341, 9, 0)</f>
        <v>C00113</v>
      </c>
    </row>
    <row r="608" spans="1:11" customFormat="1" ht="15.75" hidden="1" x14ac:dyDescent="0.25">
      <c r="A608" s="104" t="s">
        <v>9</v>
      </c>
      <c r="B608" s="113" t="str">
        <f t="shared" si="11"/>
        <v>E0142 - Bristol*Interface</v>
      </c>
      <c r="C608" s="113" t="s">
        <v>160</v>
      </c>
      <c r="D608" s="115" t="s">
        <v>9</v>
      </c>
      <c r="E608" s="117" t="str">
        <f>IFERROR(INDEX(Interface!A:A, MATCH($C608,Interface!H:H, 0)), "(Blank)")</f>
        <v>S-000072814</v>
      </c>
      <c r="F608" s="116" t="s">
        <v>363</v>
      </c>
      <c r="G608" s="104" t="str">
        <f>VLOOKUP(C608, 'Sheet1 (2)'!$A$2:$K$341, 2,FALSE )</f>
        <v>Yes</v>
      </c>
      <c r="H608" s="104" t="b">
        <f>ISNUMBER(MATCH(C608, 'Sheet1 (2)'!$A$2:$A$350, 0))</f>
        <v>1</v>
      </c>
      <c r="I608" s="104" t="str">
        <f>VLOOKUP(C608,Print!$A$2:$C$1048576,3,0)</f>
        <v>Yes</v>
      </c>
      <c r="J608" s="104" t="str">
        <f>VLOOKUP($C608,Print!$A$2:$I$1048576,9,0)</f>
        <v>Ready</v>
      </c>
      <c r="K608" s="104" t="str">
        <f>VLOOKUP(C608,'Sheet1 (2)'!$A$2:$K$341, 9, 0)</f>
        <v>C00113</v>
      </c>
    </row>
    <row r="609" spans="1:11" customFormat="1" ht="15.75" hidden="1" x14ac:dyDescent="0.25">
      <c r="A609" s="113" t="s">
        <v>10</v>
      </c>
      <c r="B609" s="113" t="str">
        <f t="shared" si="11"/>
        <v>E0142 - Bristol*Sanitation</v>
      </c>
      <c r="C609" s="113" t="s">
        <v>160</v>
      </c>
      <c r="D609" s="114" t="s">
        <v>480</v>
      </c>
      <c r="E609" s="115" t="s">
        <v>847</v>
      </c>
      <c r="F609" s="116">
        <v>4233237143</v>
      </c>
      <c r="G609" s="104" t="str">
        <f>VLOOKUP(C609, 'Sheet1 (2)'!$A$2:$K$341, 2,FALSE )</f>
        <v>Yes</v>
      </c>
      <c r="H609" s="104" t="b">
        <f>ISNUMBER(MATCH(C609, 'Sheet1 (2)'!$A$2:$A$350, 0))</f>
        <v>1</v>
      </c>
      <c r="I609" s="104" t="str">
        <f>VLOOKUP(C609,Print!$A$2:$C$1048576,3,0)</f>
        <v>Yes</v>
      </c>
      <c r="J609" s="104" t="str">
        <f>VLOOKUP($C609,Print!$A$2:$I$1048576,9,0)</f>
        <v>Ready</v>
      </c>
      <c r="K609" s="104" t="str">
        <f>VLOOKUP(C609,'Sheet1 (2)'!$A$2:$K$341, 9, 0)</f>
        <v>C00113</v>
      </c>
    </row>
    <row r="610" spans="1:11" customFormat="1" ht="15.75" hidden="1" x14ac:dyDescent="0.25">
      <c r="A610" s="113" t="s">
        <v>13</v>
      </c>
      <c r="B610" s="113" t="str">
        <f t="shared" si="11"/>
        <v>E0142 - Bristol*Water &amp; Sewer</v>
      </c>
      <c r="C610" s="113" t="s">
        <v>160</v>
      </c>
      <c r="D610" s="114" t="s">
        <v>845</v>
      </c>
      <c r="E610" s="115" t="s">
        <v>848</v>
      </c>
      <c r="F610" s="116">
        <v>2766694114</v>
      </c>
      <c r="G610" s="104" t="str">
        <f>VLOOKUP(C610, 'Sheet1 (2)'!$A$2:$K$341, 2,FALSE )</f>
        <v>Yes</v>
      </c>
      <c r="H610" s="104" t="b">
        <f>ISNUMBER(MATCH(C610, 'Sheet1 (2)'!$A$2:$A$350, 0))</f>
        <v>1</v>
      </c>
      <c r="I610" s="104" t="str">
        <f>VLOOKUP(C610,Print!$A$2:$C$1048576,3,0)</f>
        <v>Yes</v>
      </c>
      <c r="J610" s="104" t="str">
        <f>VLOOKUP($C610,Print!$A$2:$I$1048576,9,0)</f>
        <v>Ready</v>
      </c>
      <c r="K610" s="104" t="str">
        <f>VLOOKUP(C610,'Sheet1 (2)'!$A$2:$K$341, 9, 0)</f>
        <v>C00113</v>
      </c>
    </row>
    <row r="611" spans="1:11" customFormat="1" ht="15.75" hidden="1" x14ac:dyDescent="0.25">
      <c r="A611" s="113" t="s">
        <v>7</v>
      </c>
      <c r="B611" s="113" t="str">
        <f t="shared" si="11"/>
        <v>E0143 - Austin*Electric</v>
      </c>
      <c r="C611" s="113" t="s">
        <v>161</v>
      </c>
      <c r="D611" s="114" t="s">
        <v>849</v>
      </c>
      <c r="E611" s="115">
        <v>33225002</v>
      </c>
      <c r="F611" s="116">
        <v>5074338886</v>
      </c>
      <c r="G611" s="104" t="str">
        <f>VLOOKUP(C611, 'Sheet1 (2)'!$A$2:$K$341, 2,FALSE )</f>
        <v>Yes</v>
      </c>
      <c r="H611" s="104" t="b">
        <f>ISNUMBER(MATCH(C611, 'Sheet1 (2)'!$A$2:$A$350, 0))</f>
        <v>1</v>
      </c>
      <c r="I611" s="104" t="str">
        <f>VLOOKUP(C611,Print!$A$2:$C$1048576,3,0)</f>
        <v>Yes</v>
      </c>
      <c r="J611" s="104" t="str">
        <f>VLOOKUP($C611,Print!$A$2:$I$1048576,9,0)</f>
        <v>Ready</v>
      </c>
      <c r="K611" s="104" t="str">
        <f>VLOOKUP(C611,'Sheet1 (2)'!$A$2:$K$341, 9, 0)</f>
        <v>C00119</v>
      </c>
    </row>
    <row r="612" spans="1:11" customFormat="1" ht="15.75" hidden="1" x14ac:dyDescent="0.25">
      <c r="A612" s="104" t="s">
        <v>9</v>
      </c>
      <c r="B612" s="113" t="str">
        <f t="shared" si="11"/>
        <v>E0143 - Austin*Interface</v>
      </c>
      <c r="C612" s="113" t="s">
        <v>161</v>
      </c>
      <c r="D612" s="115" t="s">
        <v>9</v>
      </c>
      <c r="E612" s="117" t="str">
        <f>IFERROR(INDEX(Interface!A:A, MATCH($C612,Interface!H:H, 0)), "(Blank)")</f>
        <v>S-000072403</v>
      </c>
      <c r="F612" s="116" t="s">
        <v>363</v>
      </c>
      <c r="G612" s="104" t="str">
        <f>VLOOKUP(C612, 'Sheet1 (2)'!$A$2:$K$341, 2,FALSE )</f>
        <v>Yes</v>
      </c>
      <c r="H612" s="104" t="b">
        <f>ISNUMBER(MATCH(C612, 'Sheet1 (2)'!$A$2:$A$350, 0))</f>
        <v>1</v>
      </c>
      <c r="I612" s="104" t="str">
        <f>VLOOKUP(C612,Print!$A$2:$C$1048576,3,0)</f>
        <v>Yes</v>
      </c>
      <c r="J612" s="104" t="str">
        <f>VLOOKUP($C612,Print!$A$2:$I$1048576,9,0)</f>
        <v>Ready</v>
      </c>
      <c r="K612" s="104" t="str">
        <f>VLOOKUP(C612,'Sheet1 (2)'!$A$2:$K$341, 9, 0)</f>
        <v>C00119</v>
      </c>
    </row>
    <row r="613" spans="1:11" customFormat="1" ht="15.75" hidden="1" x14ac:dyDescent="0.25">
      <c r="A613" s="113" t="s">
        <v>10</v>
      </c>
      <c r="B613" s="113" t="str">
        <f t="shared" si="11"/>
        <v>E0143 - Austin*Sanitation</v>
      </c>
      <c r="C613" s="113" t="s">
        <v>161</v>
      </c>
      <c r="D613" s="114" t="s">
        <v>480</v>
      </c>
      <c r="E613" s="115" t="s">
        <v>850</v>
      </c>
      <c r="F613" s="116">
        <v>8889600008</v>
      </c>
      <c r="G613" s="104" t="str">
        <f>VLOOKUP(C613, 'Sheet1 (2)'!$A$2:$K$341, 2,FALSE )</f>
        <v>Yes</v>
      </c>
      <c r="H613" s="104" t="b">
        <f>ISNUMBER(MATCH(C613, 'Sheet1 (2)'!$A$2:$A$350, 0))</f>
        <v>1</v>
      </c>
      <c r="I613" s="104" t="str">
        <f>VLOOKUP(C613,Print!$A$2:$C$1048576,3,0)</f>
        <v>Yes</v>
      </c>
      <c r="J613" s="104" t="str">
        <f>VLOOKUP($C613,Print!$A$2:$I$1048576,9,0)</f>
        <v>Ready</v>
      </c>
      <c r="K613" s="104" t="str">
        <f>VLOOKUP(C613,'Sheet1 (2)'!$A$2:$K$341, 9, 0)</f>
        <v>C00119</v>
      </c>
    </row>
    <row r="614" spans="1:11" customFormat="1" ht="15.75" hidden="1" x14ac:dyDescent="0.25">
      <c r="A614" s="113" t="s">
        <v>13</v>
      </c>
      <c r="B614" s="113" t="str">
        <f t="shared" si="11"/>
        <v>E0143 - Austin*Water &amp; Sewer</v>
      </c>
      <c r="C614" s="113" t="s">
        <v>161</v>
      </c>
      <c r="D614" s="114" t="s">
        <v>849</v>
      </c>
      <c r="E614" s="115">
        <v>33225002</v>
      </c>
      <c r="F614" s="116">
        <v>5074338886</v>
      </c>
      <c r="G614" s="104" t="str">
        <f>VLOOKUP(C614, 'Sheet1 (2)'!$A$2:$K$341, 2,FALSE )</f>
        <v>Yes</v>
      </c>
      <c r="H614" s="104" t="b">
        <f>ISNUMBER(MATCH(C614, 'Sheet1 (2)'!$A$2:$A$350, 0))</f>
        <v>1</v>
      </c>
      <c r="I614" s="104" t="str">
        <f>VLOOKUP(C614,Print!$A$2:$C$1048576,3,0)</f>
        <v>Yes</v>
      </c>
      <c r="J614" s="104" t="str">
        <f>VLOOKUP($C614,Print!$A$2:$I$1048576,9,0)</f>
        <v>Ready</v>
      </c>
      <c r="K614" s="104" t="str">
        <f>VLOOKUP(C614,'Sheet1 (2)'!$A$2:$K$341, 9, 0)</f>
        <v>C00119</v>
      </c>
    </row>
    <row r="615" spans="1:11" customFormat="1" ht="15.75" hidden="1" x14ac:dyDescent="0.25">
      <c r="A615" s="113" t="s">
        <v>7</v>
      </c>
      <c r="B615" s="113" t="str">
        <f t="shared" si="11"/>
        <v>E0144 - Fitzgerald*Electric</v>
      </c>
      <c r="C615" s="113" t="s">
        <v>162</v>
      </c>
      <c r="D615" s="114" t="s">
        <v>851</v>
      </c>
      <c r="E615" s="115">
        <v>77715</v>
      </c>
      <c r="F615" s="116">
        <v>2294265400</v>
      </c>
      <c r="G615" s="104" t="str">
        <f>VLOOKUP(C615, 'Sheet1 (2)'!$A$2:$K$341, 2,FALSE )</f>
        <v>Yes</v>
      </c>
      <c r="H615" s="104" t="b">
        <f>ISNUMBER(MATCH(C615, 'Sheet1 (2)'!$A$2:$A$350, 0))</f>
        <v>1</v>
      </c>
      <c r="I615" s="104" t="str">
        <f>VLOOKUP(C615,Print!$A$2:$C$1048576,3,0)</f>
        <v>Yes</v>
      </c>
      <c r="J615" s="104" t="str">
        <f>VLOOKUP($C615,Print!$A$2:$I$1048576,9,0)</f>
        <v>Ready</v>
      </c>
      <c r="K615" s="104" t="str">
        <f>VLOOKUP(C615,'Sheet1 (2)'!$A$2:$K$341, 9, 0)</f>
        <v>C00180</v>
      </c>
    </row>
    <row r="616" spans="1:11" customFormat="1" ht="15.75" hidden="1" x14ac:dyDescent="0.25">
      <c r="A616" s="104" t="s">
        <v>9</v>
      </c>
      <c r="B616" s="113" t="str">
        <f t="shared" si="11"/>
        <v>E0144 - Fitzgerald*Interface</v>
      </c>
      <c r="C616" s="113" t="s">
        <v>162</v>
      </c>
      <c r="D616" s="115" t="s">
        <v>9</v>
      </c>
      <c r="E616" s="117" t="str">
        <f>IFERROR(INDEX(Interface!A:A, MATCH($C616,Interface!H:H, 0)), "(Blank)")</f>
        <v>S-000072646</v>
      </c>
      <c r="F616" s="116" t="s">
        <v>363</v>
      </c>
      <c r="G616" s="104" t="str">
        <f>VLOOKUP(C616, 'Sheet1 (2)'!$A$2:$K$341, 2,FALSE )</f>
        <v>Yes</v>
      </c>
      <c r="H616" s="104" t="b">
        <f>ISNUMBER(MATCH(C616, 'Sheet1 (2)'!$A$2:$A$350, 0))</f>
        <v>1</v>
      </c>
      <c r="I616" s="104" t="str">
        <f>VLOOKUP(C616,Print!$A$2:$C$1048576,3,0)</f>
        <v>Yes</v>
      </c>
      <c r="J616" s="104" t="str">
        <f>VLOOKUP($C616,Print!$A$2:$I$1048576,9,0)</f>
        <v>Ready</v>
      </c>
      <c r="K616" s="104" t="str">
        <f>VLOOKUP(C616,'Sheet1 (2)'!$A$2:$K$341, 9, 0)</f>
        <v>C00180</v>
      </c>
    </row>
    <row r="617" spans="1:11" customFormat="1" ht="15.75" hidden="1" x14ac:dyDescent="0.25">
      <c r="A617" s="113" t="s">
        <v>10</v>
      </c>
      <c r="B617" s="113" t="str">
        <f t="shared" ref="B617" si="12">_xlfn.CONCAT(C617,"*",A617)</f>
        <v>E0144 - Fitzgerald*Sanitation</v>
      </c>
      <c r="C617" s="113" t="s">
        <v>162</v>
      </c>
      <c r="D617" s="114" t="s">
        <v>851</v>
      </c>
      <c r="E617" s="115">
        <v>77715</v>
      </c>
      <c r="F617" s="116">
        <v>2294265400</v>
      </c>
      <c r="G617" s="104" t="str">
        <f>VLOOKUP(C617, 'Sheet1 (2)'!$A$2:$K$341, 2,FALSE )</f>
        <v>Yes</v>
      </c>
      <c r="H617" s="104" t="b">
        <f>ISNUMBER(MATCH(C617, 'Sheet1 (2)'!$A$2:$A$350, 0))</f>
        <v>1</v>
      </c>
      <c r="I617" s="104" t="str">
        <f>VLOOKUP(C617,Print!$A$2:$C$1048576,3,0)</f>
        <v>Yes</v>
      </c>
      <c r="J617" s="104" t="str">
        <f>VLOOKUP($C617,Print!$A$2:$I$1048576,9,0)</f>
        <v>Ready</v>
      </c>
      <c r="K617" s="104" t="str">
        <f>VLOOKUP(C617,'Sheet1 (2)'!$A$2:$K$341, 9, 0)</f>
        <v>C00180</v>
      </c>
    </row>
    <row r="618" spans="1:11" customFormat="1" ht="15.75" hidden="1" x14ac:dyDescent="0.25">
      <c r="A618" s="113" t="s">
        <v>13</v>
      </c>
      <c r="B618" s="113" t="str">
        <f t="shared" si="11"/>
        <v>E0144 - Fitzgerald*Water &amp; Sewer</v>
      </c>
      <c r="C618" s="113" t="s">
        <v>162</v>
      </c>
      <c r="D618" s="114" t="s">
        <v>851</v>
      </c>
      <c r="E618" s="115">
        <v>77715</v>
      </c>
      <c r="F618" s="116">
        <v>2294265400</v>
      </c>
      <c r="G618" s="104" t="str">
        <f>VLOOKUP(C618, 'Sheet1 (2)'!$A$2:$K$341, 2,FALSE )</f>
        <v>Yes</v>
      </c>
      <c r="H618" s="104" t="b">
        <f>ISNUMBER(MATCH(C618, 'Sheet1 (2)'!$A$2:$A$350, 0))</f>
        <v>1</v>
      </c>
      <c r="I618" s="104" t="str">
        <f>VLOOKUP(C618,Print!$A$2:$C$1048576,3,0)</f>
        <v>Yes</v>
      </c>
      <c r="J618" s="104" t="str">
        <f>VLOOKUP($C618,Print!$A$2:$I$1048576,9,0)</f>
        <v>Ready</v>
      </c>
      <c r="K618" s="104" t="str">
        <f>VLOOKUP(C618,'Sheet1 (2)'!$A$2:$K$341, 9, 0)</f>
        <v>C00180</v>
      </c>
    </row>
    <row r="619" spans="1:11" customFormat="1" ht="15.75" hidden="1" x14ac:dyDescent="0.25">
      <c r="A619" s="113" t="s">
        <v>7</v>
      </c>
      <c r="B619" s="113" t="str">
        <f t="shared" si="11"/>
        <v>E0145 - Pulaski*Electric</v>
      </c>
      <c r="C619" s="113" t="s">
        <v>163</v>
      </c>
      <c r="D619" s="114" t="s">
        <v>852</v>
      </c>
      <c r="E619" s="117">
        <v>106388001</v>
      </c>
      <c r="F619" s="116">
        <v>9313632522</v>
      </c>
      <c r="G619" s="104" t="str">
        <f>VLOOKUP(C619, 'Sheet1 (2)'!$A$2:$K$341, 2,FALSE )</f>
        <v>Yes</v>
      </c>
      <c r="H619" s="104" t="b">
        <f>ISNUMBER(MATCH(C619, 'Sheet1 (2)'!$A$2:$A$350, 0))</f>
        <v>1</v>
      </c>
      <c r="I619" s="104" t="str">
        <f>VLOOKUP(C619,Print!$A$2:$C$1048576,3,0)</f>
        <v>Yes</v>
      </c>
      <c r="J619" s="104" t="str">
        <f>VLOOKUP($C619,Print!$A$2:$I$1048576,9,0)</f>
        <v>Ready</v>
      </c>
      <c r="K619" s="104" t="str">
        <f>VLOOKUP(C619,'Sheet1 (2)'!$A$2:$K$341, 9, 0)</f>
        <v>C00176</v>
      </c>
    </row>
    <row r="620" spans="1:11" customFormat="1" ht="15.75" hidden="1" x14ac:dyDescent="0.25">
      <c r="A620" s="104" t="s">
        <v>9</v>
      </c>
      <c r="B620" s="113" t="str">
        <f t="shared" si="11"/>
        <v>E0145 - Pulaski*Interface</v>
      </c>
      <c r="C620" s="113" t="s">
        <v>163</v>
      </c>
      <c r="D620" s="115" t="s">
        <v>9</v>
      </c>
      <c r="E620" s="117" t="str">
        <f>IFERROR(INDEX(Interface!A:A, MATCH($C620,Interface!H:H, 0)), "(Blank)")</f>
        <v>S-000072414</v>
      </c>
      <c r="F620" s="116" t="s">
        <v>363</v>
      </c>
      <c r="G620" s="104" t="str">
        <f>VLOOKUP(C620, 'Sheet1 (2)'!$A$2:$K$341, 2,FALSE )</f>
        <v>Yes</v>
      </c>
      <c r="H620" s="104" t="b">
        <f>ISNUMBER(MATCH(C620, 'Sheet1 (2)'!$A$2:$A$350, 0))</f>
        <v>1</v>
      </c>
      <c r="I620" s="104" t="str">
        <f>VLOOKUP(C620,Print!$A$2:$C$1048576,3,0)</f>
        <v>Yes</v>
      </c>
      <c r="J620" s="104" t="str">
        <f>VLOOKUP($C620,Print!$A$2:$I$1048576,9,0)</f>
        <v>Ready</v>
      </c>
      <c r="K620" s="104" t="str">
        <f>VLOOKUP(C620,'Sheet1 (2)'!$A$2:$K$341, 9, 0)</f>
        <v>C00176</v>
      </c>
    </row>
    <row r="621" spans="1:11" customFormat="1" ht="15.75" hidden="1" x14ac:dyDescent="0.25">
      <c r="A621" s="113" t="s">
        <v>10</v>
      </c>
      <c r="B621" s="113" t="str">
        <f t="shared" si="11"/>
        <v>E0145 - Pulaski*Sanitation</v>
      </c>
      <c r="C621" s="113" t="s">
        <v>163</v>
      </c>
      <c r="D621" s="114" t="s">
        <v>480</v>
      </c>
      <c r="E621" s="117" t="s">
        <v>853</v>
      </c>
      <c r="F621" s="116">
        <v>6158319600</v>
      </c>
      <c r="G621" s="104" t="str">
        <f>VLOOKUP(C621, 'Sheet1 (2)'!$A$2:$K$341, 2,FALSE )</f>
        <v>Yes</v>
      </c>
      <c r="H621" s="104" t="b">
        <f>ISNUMBER(MATCH(C621, 'Sheet1 (2)'!$A$2:$A$350, 0))</f>
        <v>1</v>
      </c>
      <c r="I621" s="104" t="str">
        <f>VLOOKUP(C621,Print!$A$2:$C$1048576,3,0)</f>
        <v>Yes</v>
      </c>
      <c r="J621" s="104" t="str">
        <f>VLOOKUP($C621,Print!$A$2:$I$1048576,9,0)</f>
        <v>Ready</v>
      </c>
      <c r="K621" s="104" t="str">
        <f>VLOOKUP(C621,'Sheet1 (2)'!$A$2:$K$341, 9, 0)</f>
        <v>C00176</v>
      </c>
    </row>
    <row r="622" spans="1:11" customFormat="1" ht="15.75" hidden="1" x14ac:dyDescent="0.25">
      <c r="A622" s="113" t="s">
        <v>13</v>
      </c>
      <c r="B622" s="113" t="str">
        <f t="shared" si="11"/>
        <v>E0145 - Pulaski*Water &amp; Sewer</v>
      </c>
      <c r="C622" s="113" t="s">
        <v>163</v>
      </c>
      <c r="D622" s="114" t="s">
        <v>854</v>
      </c>
      <c r="E622" s="117" t="s">
        <v>855</v>
      </c>
      <c r="F622" s="116">
        <v>9313631209</v>
      </c>
      <c r="G622" s="104" t="str">
        <f>VLOOKUP(C622, 'Sheet1 (2)'!$A$2:$K$341, 2,FALSE )</f>
        <v>Yes</v>
      </c>
      <c r="H622" s="104" t="b">
        <f>ISNUMBER(MATCH(C622, 'Sheet1 (2)'!$A$2:$A$350, 0))</f>
        <v>1</v>
      </c>
      <c r="I622" s="104" t="str">
        <f>VLOOKUP(C622,Print!$A$2:$C$1048576,3,0)</f>
        <v>Yes</v>
      </c>
      <c r="J622" s="104" t="str">
        <f>VLOOKUP($C622,Print!$A$2:$I$1048576,9,0)</f>
        <v>Ready</v>
      </c>
      <c r="K622" s="104" t="str">
        <f>VLOOKUP(C622,'Sheet1 (2)'!$A$2:$K$341, 9, 0)</f>
        <v>C00176</v>
      </c>
    </row>
    <row r="623" spans="1:11" customFormat="1" ht="15.75" hidden="1" x14ac:dyDescent="0.25">
      <c r="A623" s="113" t="s">
        <v>7</v>
      </c>
      <c r="B623" s="113" t="str">
        <f t="shared" si="11"/>
        <v>E0146 - N Road Orangeburg*Electric</v>
      </c>
      <c r="C623" s="113" t="s">
        <v>164</v>
      </c>
      <c r="D623" s="114" t="s">
        <v>566</v>
      </c>
      <c r="E623" s="117">
        <v>244230</v>
      </c>
      <c r="F623" s="116">
        <v>5037574584</v>
      </c>
      <c r="G623" s="104" t="str">
        <f>VLOOKUP(C623, 'Sheet1 (2)'!$A$2:$K$341, 2,FALSE )</f>
        <v>Yes</v>
      </c>
      <c r="H623" s="104" t="b">
        <f>ISNUMBER(MATCH(C623, 'Sheet1 (2)'!$A$2:$A$350, 0))</f>
        <v>1</v>
      </c>
      <c r="I623" s="104" t="str">
        <f>VLOOKUP(C623,Print!$A$2:$C$1048576,3,0)</f>
        <v>Yes</v>
      </c>
      <c r="J623" s="104" t="str">
        <f>VLOOKUP($C623,Print!$A$2:$I$1048576,9,0)</f>
        <v>Ready</v>
      </c>
      <c r="K623" s="104" t="str">
        <f>VLOOKUP(C623,'Sheet1 (2)'!$A$2:$K$341, 9, 0)</f>
        <v>C00265</v>
      </c>
    </row>
    <row r="624" spans="1:11" customFormat="1" ht="15.75" hidden="1" x14ac:dyDescent="0.25">
      <c r="A624" s="104" t="s">
        <v>9</v>
      </c>
      <c r="B624" s="113" t="str">
        <f t="shared" si="11"/>
        <v>E0146 - N Road Orangeburg*Interface</v>
      </c>
      <c r="C624" s="113" t="s">
        <v>164</v>
      </c>
      <c r="D624" s="115" t="s">
        <v>9</v>
      </c>
      <c r="E624" s="117" t="str">
        <f>IFERROR(INDEX(Interface!A:A, MATCH($C624,Interface!H:H, 0)), "(Blank)")</f>
        <v>S-000075187</v>
      </c>
      <c r="F624" s="116" t="s">
        <v>363</v>
      </c>
      <c r="G624" s="104" t="str">
        <f>VLOOKUP(C624, 'Sheet1 (2)'!$A$2:$K$341, 2,FALSE )</f>
        <v>Yes</v>
      </c>
      <c r="H624" s="104" t="b">
        <f>ISNUMBER(MATCH(C624, 'Sheet1 (2)'!$A$2:$A$350, 0))</f>
        <v>1</v>
      </c>
      <c r="I624" s="104" t="str">
        <f>VLOOKUP(C624,Print!$A$2:$C$1048576,3,0)</f>
        <v>Yes</v>
      </c>
      <c r="J624" s="104" t="str">
        <f>VLOOKUP($C624,Print!$A$2:$I$1048576,9,0)</f>
        <v>Ready</v>
      </c>
      <c r="K624" s="104" t="str">
        <f>VLOOKUP(C624,'Sheet1 (2)'!$A$2:$K$341, 9, 0)</f>
        <v>C00265</v>
      </c>
    </row>
    <row r="625" spans="1:11" customFormat="1" ht="15.75" hidden="1" x14ac:dyDescent="0.25">
      <c r="A625" s="113" t="s">
        <v>10</v>
      </c>
      <c r="B625" s="113" t="str">
        <f t="shared" si="11"/>
        <v>E0146 - N Road Orangeburg*Sanitation</v>
      </c>
      <c r="C625" s="113" t="s">
        <v>164</v>
      </c>
      <c r="D625" s="114" t="s">
        <v>480</v>
      </c>
      <c r="E625" s="117" t="s">
        <v>856</v>
      </c>
      <c r="F625" s="116">
        <v>8663195397</v>
      </c>
      <c r="G625" s="104" t="str">
        <f>VLOOKUP(C625, 'Sheet1 (2)'!$A$2:$K$341, 2,FALSE )</f>
        <v>Yes</v>
      </c>
      <c r="H625" s="104" t="b">
        <f>ISNUMBER(MATCH(C625, 'Sheet1 (2)'!$A$2:$A$350, 0))</f>
        <v>1</v>
      </c>
      <c r="I625" s="104" t="str">
        <f>VLOOKUP(C625,Print!$A$2:$C$1048576,3,0)</f>
        <v>Yes</v>
      </c>
      <c r="J625" s="104" t="str">
        <f>VLOOKUP($C625,Print!$A$2:$I$1048576,9,0)</f>
        <v>Ready</v>
      </c>
      <c r="K625" s="104" t="str">
        <f>VLOOKUP(C625,'Sheet1 (2)'!$A$2:$K$341, 9, 0)</f>
        <v>C00265</v>
      </c>
    </row>
    <row r="626" spans="1:11" customFormat="1" ht="15.75" hidden="1" x14ac:dyDescent="0.25">
      <c r="A626" s="113" t="s">
        <v>13</v>
      </c>
      <c r="B626" s="113" t="str">
        <f t="shared" si="11"/>
        <v>E0146 - N Road Orangeburg*Water &amp; Sewer</v>
      </c>
      <c r="C626" s="113" t="s">
        <v>164</v>
      </c>
      <c r="D626" s="114" t="s">
        <v>566</v>
      </c>
      <c r="E626" s="117">
        <v>244798</v>
      </c>
      <c r="F626" s="116">
        <v>5037574584</v>
      </c>
      <c r="G626" s="104" t="str">
        <f>VLOOKUP(C626, 'Sheet1 (2)'!$A$2:$K$341, 2,FALSE )</f>
        <v>Yes</v>
      </c>
      <c r="H626" s="104" t="b">
        <f>ISNUMBER(MATCH(C626, 'Sheet1 (2)'!$A$2:$A$350, 0))</f>
        <v>1</v>
      </c>
      <c r="I626" s="104" t="str">
        <f>VLOOKUP(C626,Print!$A$2:$C$1048576,3,0)</f>
        <v>Yes</v>
      </c>
      <c r="J626" s="104" t="str">
        <f>VLOOKUP($C626,Print!$A$2:$I$1048576,9,0)</f>
        <v>Ready</v>
      </c>
      <c r="K626" s="104" t="str">
        <f>VLOOKUP(C626,'Sheet1 (2)'!$A$2:$K$341, 9, 0)</f>
        <v>C00265</v>
      </c>
    </row>
    <row r="627" spans="1:11" customFormat="1" ht="15.75" hidden="1" x14ac:dyDescent="0.25">
      <c r="A627" s="113" t="s">
        <v>7</v>
      </c>
      <c r="B627" s="113" t="str">
        <f t="shared" si="11"/>
        <v>E0147 - Winona*Electric</v>
      </c>
      <c r="C627" s="113" t="s">
        <v>165</v>
      </c>
      <c r="D627" s="114" t="s">
        <v>670</v>
      </c>
      <c r="E627" s="117" t="s">
        <v>857</v>
      </c>
      <c r="F627" s="116">
        <v>8004814700</v>
      </c>
      <c r="G627" s="104" t="str">
        <f>VLOOKUP(C627, 'Sheet1 (2)'!$A$2:$K$341, 2,FALSE )</f>
        <v>Yes</v>
      </c>
      <c r="H627" s="104" t="b">
        <f>ISNUMBER(MATCH(C627, 'Sheet1 (2)'!$A$2:$A$350, 0))</f>
        <v>1</v>
      </c>
      <c r="I627" s="104" t="str">
        <f>VLOOKUP(C627,Print!$A$2:$C$1048576,3,0)</f>
        <v>Yes</v>
      </c>
      <c r="J627" s="104" t="str">
        <f>VLOOKUP($C627,Print!$A$2:$I$1048576,9,0)</f>
        <v>Ready</v>
      </c>
      <c r="K627" s="104" t="str">
        <f>VLOOKUP(C627,'Sheet1 (2)'!$A$2:$K$341, 9, 0)</f>
        <v>C00115</v>
      </c>
    </row>
    <row r="628" spans="1:11" customFormat="1" ht="15.75" hidden="1" x14ac:dyDescent="0.25">
      <c r="A628" s="104" t="s">
        <v>9</v>
      </c>
      <c r="B628" s="113" t="str">
        <f t="shared" si="11"/>
        <v>E0147 - Winona*Interface</v>
      </c>
      <c r="C628" s="113" t="s">
        <v>165</v>
      </c>
      <c r="D628" s="115" t="s">
        <v>9</v>
      </c>
      <c r="E628" s="117" t="str">
        <f>IFERROR(INDEX(Interface!A:A, MATCH($C628,Interface!H:H, 0)), "(Blank)")</f>
        <v>S-000072402</v>
      </c>
      <c r="F628" s="116" t="s">
        <v>363</v>
      </c>
      <c r="G628" s="104" t="str">
        <f>VLOOKUP(C628, 'Sheet1 (2)'!$A$2:$K$341, 2,FALSE )</f>
        <v>Yes</v>
      </c>
      <c r="H628" s="104" t="b">
        <f>ISNUMBER(MATCH(C628, 'Sheet1 (2)'!$A$2:$A$350, 0))</f>
        <v>1</v>
      </c>
      <c r="I628" s="104" t="str">
        <f>VLOOKUP(C628,Print!$A$2:$C$1048576,3,0)</f>
        <v>Yes</v>
      </c>
      <c r="J628" s="104" t="str">
        <f>VLOOKUP($C628,Print!$A$2:$I$1048576,9,0)</f>
        <v>Ready</v>
      </c>
      <c r="K628" s="104" t="str">
        <f>VLOOKUP(C628,'Sheet1 (2)'!$A$2:$K$341, 9, 0)</f>
        <v>C00115</v>
      </c>
    </row>
    <row r="629" spans="1:11" customFormat="1" ht="15.75" hidden="1" x14ac:dyDescent="0.25">
      <c r="A629" s="113" t="s">
        <v>10</v>
      </c>
      <c r="B629" s="113" t="str">
        <f t="shared" si="11"/>
        <v>E0147 - Winona*Sanitation</v>
      </c>
      <c r="C629" s="113" t="s">
        <v>165</v>
      </c>
      <c r="D629" s="114" t="s">
        <v>480</v>
      </c>
      <c r="E629" s="117" t="s">
        <v>858</v>
      </c>
      <c r="F629" s="116">
        <v>8889600008</v>
      </c>
      <c r="G629" s="104" t="str">
        <f>VLOOKUP(C629, 'Sheet1 (2)'!$A$2:$K$341, 2,FALSE )</f>
        <v>Yes</v>
      </c>
      <c r="H629" s="104" t="b">
        <f>ISNUMBER(MATCH(C629, 'Sheet1 (2)'!$A$2:$A$350, 0))</f>
        <v>1</v>
      </c>
      <c r="I629" s="104" t="str">
        <f>VLOOKUP(C629,Print!$A$2:$C$1048576,3,0)</f>
        <v>Yes</v>
      </c>
      <c r="J629" s="104" t="str">
        <f>VLOOKUP($C629,Print!$A$2:$I$1048576,9,0)</f>
        <v>Ready</v>
      </c>
      <c r="K629" s="104" t="str">
        <f>VLOOKUP(C629,'Sheet1 (2)'!$A$2:$K$341, 9, 0)</f>
        <v>C00115</v>
      </c>
    </row>
    <row r="630" spans="1:11" customFormat="1" ht="15.75" hidden="1" x14ac:dyDescent="0.25">
      <c r="A630" s="113" t="s">
        <v>13</v>
      </c>
      <c r="B630" s="113" t="str">
        <f t="shared" si="11"/>
        <v>E0147 - Winona*Water &amp; Sewer</v>
      </c>
      <c r="C630" s="113" t="s">
        <v>165</v>
      </c>
      <c r="D630" s="120" t="s">
        <v>4404</v>
      </c>
      <c r="E630" s="117" t="s">
        <v>859</v>
      </c>
      <c r="F630" s="116">
        <v>5074578272</v>
      </c>
      <c r="G630" s="104" t="str">
        <f>VLOOKUP(C630, 'Sheet1 (2)'!$A$2:$K$341, 2,FALSE )</f>
        <v>Yes</v>
      </c>
      <c r="H630" s="104" t="b">
        <f>ISNUMBER(MATCH(C630, 'Sheet1 (2)'!$A$2:$A$350, 0))</f>
        <v>1</v>
      </c>
      <c r="I630" s="104" t="str">
        <f>VLOOKUP(C630,Print!$A$2:$C$1048576,3,0)</f>
        <v>Yes</v>
      </c>
      <c r="J630" s="104" t="str">
        <f>VLOOKUP($C630,Print!$A$2:$I$1048576,9,0)</f>
        <v>Ready</v>
      </c>
      <c r="K630" s="104" t="str">
        <f>VLOOKUP(C630,'Sheet1 (2)'!$A$2:$K$341, 9, 0)</f>
        <v>C00115</v>
      </c>
    </row>
    <row r="631" spans="1:11" customFormat="1" ht="15.75" hidden="1" x14ac:dyDescent="0.25">
      <c r="A631" s="113" t="s">
        <v>14</v>
      </c>
      <c r="B631" s="113" t="str">
        <f t="shared" si="11"/>
        <v>E0147 - Winona*Water &amp; Sewer 2</v>
      </c>
      <c r="C631" s="113" t="s">
        <v>165</v>
      </c>
      <c r="D631" s="120" t="s">
        <v>4404</v>
      </c>
      <c r="E631" s="117" t="s">
        <v>860</v>
      </c>
      <c r="F631" s="116">
        <v>5074578272</v>
      </c>
      <c r="G631" s="104" t="str">
        <f>VLOOKUP(C631, 'Sheet1 (2)'!$A$2:$K$341, 2,FALSE )</f>
        <v>Yes</v>
      </c>
      <c r="H631" s="104" t="b">
        <f>ISNUMBER(MATCH(C631, 'Sheet1 (2)'!$A$2:$A$350, 0))</f>
        <v>1</v>
      </c>
      <c r="I631" s="104" t="str">
        <f>VLOOKUP(C631,Print!$A$2:$C$1048576,3,0)</f>
        <v>Yes</v>
      </c>
      <c r="J631" s="104" t="str">
        <f>VLOOKUP($C631,Print!$A$2:$I$1048576,9,0)</f>
        <v>Ready</v>
      </c>
      <c r="K631" s="104" t="str">
        <f>VLOOKUP(C631,'Sheet1 (2)'!$A$2:$K$341, 9, 0)</f>
        <v>C00115</v>
      </c>
    </row>
    <row r="632" spans="1:11" customFormat="1" ht="15.75" hidden="1" x14ac:dyDescent="0.25">
      <c r="A632" s="113" t="s">
        <v>7</v>
      </c>
      <c r="B632" s="113" t="str">
        <f t="shared" si="11"/>
        <v>E0148 - Marshall*Electric</v>
      </c>
      <c r="C632" s="113" t="s">
        <v>166</v>
      </c>
      <c r="D632" s="114" t="s">
        <v>861</v>
      </c>
      <c r="E632" s="117" t="s">
        <v>862</v>
      </c>
      <c r="F632" s="116">
        <v>8882163523</v>
      </c>
      <c r="G632" s="104" t="str">
        <f>VLOOKUP(C632, 'Sheet1 (2)'!$A$2:$K$341, 2,FALSE )</f>
        <v>Yes</v>
      </c>
      <c r="H632" s="104" t="b">
        <f>ISNUMBER(MATCH(C632, 'Sheet1 (2)'!$A$2:$A$350, 0))</f>
        <v>1</v>
      </c>
      <c r="I632" s="104" t="str">
        <f>VLOOKUP(C632,Print!$A$2:$C$1048576,3,0)</f>
        <v>Yes</v>
      </c>
      <c r="J632" s="104" t="str">
        <f>VLOOKUP($C632,Print!$A$2:$I$1048576,9,0)</f>
        <v>Ready</v>
      </c>
      <c r="K632" s="104" t="str">
        <f>VLOOKUP(C632,'Sheet1 (2)'!$A$2:$K$341, 9, 0)</f>
        <v>C00251</v>
      </c>
    </row>
    <row r="633" spans="1:11" customFormat="1" ht="15.75" hidden="1" x14ac:dyDescent="0.25">
      <c r="A633" s="104" t="s">
        <v>9</v>
      </c>
      <c r="B633" s="113" t="str">
        <f t="shared" si="11"/>
        <v>E0148 - Marshall*Interface</v>
      </c>
      <c r="C633" s="113" t="s">
        <v>166</v>
      </c>
      <c r="D633" s="115" t="s">
        <v>9</v>
      </c>
      <c r="E633" s="117" t="str">
        <f>IFERROR(INDEX(Interface!A:A, MATCH($C633,Interface!H:H, 0)), "(Blank)")</f>
        <v>S-000072812</v>
      </c>
      <c r="F633" s="116" t="s">
        <v>363</v>
      </c>
      <c r="G633" s="104" t="str">
        <f>VLOOKUP(C633, 'Sheet1 (2)'!$A$2:$K$341, 2,FALSE )</f>
        <v>Yes</v>
      </c>
      <c r="H633" s="104" t="b">
        <f>ISNUMBER(MATCH(C633, 'Sheet1 (2)'!$A$2:$A$350, 0))</f>
        <v>1</v>
      </c>
      <c r="I633" s="104" t="str">
        <f>VLOOKUP(C633,Print!$A$2:$C$1048576,3,0)</f>
        <v>Yes</v>
      </c>
      <c r="J633" s="104" t="str">
        <f>VLOOKUP($C633,Print!$A$2:$I$1048576,9,0)</f>
        <v>Ready</v>
      </c>
      <c r="K633" s="104" t="str">
        <f>VLOOKUP(C633,'Sheet1 (2)'!$A$2:$K$341, 9, 0)</f>
        <v>C00251</v>
      </c>
    </row>
    <row r="634" spans="1:11" customFormat="1" ht="15.75" hidden="1" x14ac:dyDescent="0.25">
      <c r="A634" s="113" t="s">
        <v>10</v>
      </c>
      <c r="B634" s="113" t="str">
        <f t="shared" si="11"/>
        <v>E0148 - Marshall*Sanitation</v>
      </c>
      <c r="C634" s="113" t="s">
        <v>166</v>
      </c>
      <c r="D634" s="114" t="s">
        <v>863</v>
      </c>
      <c r="E634" s="117" t="s">
        <v>864</v>
      </c>
      <c r="F634" s="116">
        <v>9039354435</v>
      </c>
      <c r="G634" s="104" t="str">
        <f>VLOOKUP(C634, 'Sheet1 (2)'!$A$2:$K$341, 2,FALSE )</f>
        <v>Yes</v>
      </c>
      <c r="H634" s="104" t="b">
        <f>ISNUMBER(MATCH(C634, 'Sheet1 (2)'!$A$2:$A$350, 0))</f>
        <v>1</v>
      </c>
      <c r="I634" s="104" t="str">
        <f>VLOOKUP(C634,Print!$A$2:$C$1048576,3,0)</f>
        <v>Yes</v>
      </c>
      <c r="J634" s="104" t="str">
        <f>VLOOKUP($C634,Print!$A$2:$I$1048576,9,0)</f>
        <v>Ready</v>
      </c>
      <c r="K634" s="104" t="str">
        <f>VLOOKUP(C634,'Sheet1 (2)'!$A$2:$K$341, 9, 0)</f>
        <v>C00251</v>
      </c>
    </row>
    <row r="635" spans="1:11" customFormat="1" ht="15.75" hidden="1" x14ac:dyDescent="0.25">
      <c r="A635" s="113" t="s">
        <v>13</v>
      </c>
      <c r="B635" s="113" t="str">
        <f t="shared" si="11"/>
        <v>E0148 - Marshall*Water &amp; Sewer</v>
      </c>
      <c r="C635" s="113" t="s">
        <v>166</v>
      </c>
      <c r="D635" s="114" t="s">
        <v>863</v>
      </c>
      <c r="E635" s="117" t="s">
        <v>864</v>
      </c>
      <c r="F635" s="116">
        <v>9039354435</v>
      </c>
      <c r="G635" s="104" t="str">
        <f>VLOOKUP(C635, 'Sheet1 (2)'!$A$2:$K$341, 2,FALSE )</f>
        <v>Yes</v>
      </c>
      <c r="H635" s="104" t="b">
        <f>ISNUMBER(MATCH(C635, 'Sheet1 (2)'!$A$2:$A$350, 0))</f>
        <v>1</v>
      </c>
      <c r="I635" s="104" t="str">
        <f>VLOOKUP(C635,Print!$A$2:$C$1048576,3,0)</f>
        <v>Yes</v>
      </c>
      <c r="J635" s="104" t="str">
        <f>VLOOKUP($C635,Print!$A$2:$I$1048576,9,0)</f>
        <v>Ready</v>
      </c>
      <c r="K635" s="104" t="str">
        <f>VLOOKUP(C635,'Sheet1 (2)'!$A$2:$K$341, 9, 0)</f>
        <v>C00251</v>
      </c>
    </row>
    <row r="636" spans="1:11" customFormat="1" ht="15.75" hidden="1" x14ac:dyDescent="0.25">
      <c r="A636" s="113" t="s">
        <v>7</v>
      </c>
      <c r="B636" s="113" t="str">
        <f t="shared" si="11"/>
        <v>E0149 - Radcliff*Electric</v>
      </c>
      <c r="C636" s="113" t="s">
        <v>167</v>
      </c>
      <c r="D636" s="114" t="s">
        <v>714</v>
      </c>
      <c r="E636" s="117" t="s">
        <v>865</v>
      </c>
      <c r="F636" s="116">
        <v>8003835582</v>
      </c>
      <c r="G636" s="104" t="str">
        <f>VLOOKUP(C636, 'Sheet1 (2)'!$A$2:$K$341, 2,FALSE )</f>
        <v>Yes</v>
      </c>
      <c r="H636" s="104" t="b">
        <f>ISNUMBER(MATCH(C636, 'Sheet1 (2)'!$A$2:$A$350, 0))</f>
        <v>1</v>
      </c>
      <c r="I636" s="104" t="str">
        <f>VLOOKUP(C636,Print!$A$2:$C$1048576,3,0)</f>
        <v>Yes</v>
      </c>
      <c r="J636" s="104" t="str">
        <f>VLOOKUP($C636,Print!$A$2:$I$1048576,9,0)</f>
        <v>Ready</v>
      </c>
      <c r="K636" s="104" t="str">
        <f>VLOOKUP(C636,'Sheet1 (2)'!$A$2:$K$341, 9, 0)</f>
        <v>C00162</v>
      </c>
    </row>
    <row r="637" spans="1:11" customFormat="1" ht="15.75" hidden="1" x14ac:dyDescent="0.25">
      <c r="A637" s="104" t="s">
        <v>9</v>
      </c>
      <c r="B637" s="113" t="str">
        <f t="shared" si="11"/>
        <v>E0149 - Radcliff*Interface</v>
      </c>
      <c r="C637" s="113" t="s">
        <v>167</v>
      </c>
      <c r="D637" s="115" t="s">
        <v>9</v>
      </c>
      <c r="E637" s="117" t="str">
        <f>IFERROR(INDEX(Interface!A:A, MATCH($C637,Interface!H:H, 0)), "(Blank)")</f>
        <v>S-000072817</v>
      </c>
      <c r="F637" s="116" t="s">
        <v>363</v>
      </c>
      <c r="G637" s="104" t="str">
        <f>VLOOKUP(C637, 'Sheet1 (2)'!$A$2:$K$341, 2,FALSE )</f>
        <v>Yes</v>
      </c>
      <c r="H637" s="104" t="b">
        <f>ISNUMBER(MATCH(C637, 'Sheet1 (2)'!$A$2:$A$350, 0))</f>
        <v>1</v>
      </c>
      <c r="I637" s="104" t="str">
        <f>VLOOKUP(C637,Print!$A$2:$C$1048576,3,0)</f>
        <v>Yes</v>
      </c>
      <c r="J637" s="104" t="str">
        <f>VLOOKUP($C637,Print!$A$2:$I$1048576,9,0)</f>
        <v>Ready</v>
      </c>
      <c r="K637" s="104" t="str">
        <f>VLOOKUP(C637,'Sheet1 (2)'!$A$2:$K$341, 9, 0)</f>
        <v>C00162</v>
      </c>
    </row>
    <row r="638" spans="1:11" customFormat="1" ht="15.75" hidden="1" x14ac:dyDescent="0.25">
      <c r="A638" s="113" t="s">
        <v>10</v>
      </c>
      <c r="B638" s="113" t="str">
        <f t="shared" si="11"/>
        <v>E0149 - Radcliff*Sanitation</v>
      </c>
      <c r="C638" s="113" t="s">
        <v>167</v>
      </c>
      <c r="D638" s="114" t="s">
        <v>480</v>
      </c>
      <c r="E638" s="117" t="s">
        <v>866</v>
      </c>
      <c r="F638" s="116">
        <v>2707261300</v>
      </c>
      <c r="G638" s="104" t="str">
        <f>VLOOKUP(C638, 'Sheet1 (2)'!$A$2:$K$341, 2,FALSE )</f>
        <v>Yes</v>
      </c>
      <c r="H638" s="104" t="b">
        <f>ISNUMBER(MATCH(C638, 'Sheet1 (2)'!$A$2:$A$350, 0))</f>
        <v>1</v>
      </c>
      <c r="I638" s="104" t="str">
        <f>VLOOKUP(C638,Print!$A$2:$C$1048576,3,0)</f>
        <v>Yes</v>
      </c>
      <c r="J638" s="104" t="str">
        <f>VLOOKUP($C638,Print!$A$2:$I$1048576,9,0)</f>
        <v>Ready</v>
      </c>
      <c r="K638" s="104" t="str">
        <f>VLOOKUP(C638,'Sheet1 (2)'!$A$2:$K$341, 9, 0)</f>
        <v>C00162</v>
      </c>
    </row>
    <row r="639" spans="1:11" customFormat="1" ht="15.75" hidden="1" x14ac:dyDescent="0.25">
      <c r="A639" s="113" t="s">
        <v>13</v>
      </c>
      <c r="B639" s="113" t="str">
        <f t="shared" si="11"/>
        <v>E0149 - Radcliff*Water &amp; Sewer</v>
      </c>
      <c r="C639" s="113" t="s">
        <v>167</v>
      </c>
      <c r="D639" s="114" t="s">
        <v>867</v>
      </c>
      <c r="E639" s="117" t="s">
        <v>868</v>
      </c>
      <c r="F639" s="116">
        <v>2703513222</v>
      </c>
      <c r="G639" s="104" t="str">
        <f>VLOOKUP(C639, 'Sheet1 (2)'!$A$2:$K$341, 2,FALSE )</f>
        <v>Yes</v>
      </c>
      <c r="H639" s="104" t="b">
        <f>ISNUMBER(MATCH(C639, 'Sheet1 (2)'!$A$2:$A$350, 0))</f>
        <v>1</v>
      </c>
      <c r="I639" s="104" t="str">
        <f>VLOOKUP(C639,Print!$A$2:$C$1048576,3,0)</f>
        <v>Yes</v>
      </c>
      <c r="J639" s="104" t="str">
        <f>VLOOKUP($C639,Print!$A$2:$I$1048576,9,0)</f>
        <v>Ready</v>
      </c>
      <c r="K639" s="104" t="str">
        <f>VLOOKUP(C639,'Sheet1 (2)'!$A$2:$K$341, 9, 0)</f>
        <v>C00162</v>
      </c>
    </row>
    <row r="640" spans="1:11" customFormat="1" ht="15.75" hidden="1" x14ac:dyDescent="0.25">
      <c r="A640" s="113" t="s">
        <v>14</v>
      </c>
      <c r="B640" s="113" t="str">
        <f t="shared" si="11"/>
        <v>E0149 - Radcliff*Water &amp; Sewer 2</v>
      </c>
      <c r="C640" s="113" t="s">
        <v>167</v>
      </c>
      <c r="D640" s="114" t="s">
        <v>867</v>
      </c>
      <c r="E640" s="117" t="s">
        <v>869</v>
      </c>
      <c r="F640" s="116">
        <v>2703513222</v>
      </c>
      <c r="G640" s="104" t="str">
        <f>VLOOKUP(C640, 'Sheet1 (2)'!$A$2:$K$341, 2,FALSE )</f>
        <v>Yes</v>
      </c>
      <c r="H640" s="104" t="b">
        <f>ISNUMBER(MATCH(C640, 'Sheet1 (2)'!$A$2:$A$350, 0))</f>
        <v>1</v>
      </c>
      <c r="I640" s="104" t="str">
        <f>VLOOKUP(C640,Print!$A$2:$C$1048576,3,0)</f>
        <v>Yes</v>
      </c>
      <c r="J640" s="104" t="str">
        <f>VLOOKUP($C640,Print!$A$2:$I$1048576,9,0)</f>
        <v>Ready</v>
      </c>
      <c r="K640" s="104" t="str">
        <f>VLOOKUP(C640,'Sheet1 (2)'!$A$2:$K$341, 9, 0)</f>
        <v>C00162</v>
      </c>
    </row>
    <row r="641" spans="1:11" customFormat="1" ht="15.75" hidden="1" x14ac:dyDescent="0.25">
      <c r="A641" s="113" t="s">
        <v>15</v>
      </c>
      <c r="B641" s="113" t="str">
        <f t="shared" si="11"/>
        <v>E0149 - Radcliff*Water &amp; Sewer 3</v>
      </c>
      <c r="C641" s="113" t="s">
        <v>167</v>
      </c>
      <c r="D641" s="114" t="s">
        <v>867</v>
      </c>
      <c r="E641" s="117" t="s">
        <v>870</v>
      </c>
      <c r="F641" s="116">
        <v>2703513222</v>
      </c>
      <c r="G641" s="104" t="str">
        <f>VLOOKUP(C641, 'Sheet1 (2)'!$A$2:$K$341, 2,FALSE )</f>
        <v>Yes</v>
      </c>
      <c r="H641" s="104" t="b">
        <f>ISNUMBER(MATCH(C641, 'Sheet1 (2)'!$A$2:$A$350, 0))</f>
        <v>1</v>
      </c>
      <c r="I641" s="104" t="str">
        <f>VLOOKUP(C641,Print!$A$2:$C$1048576,3,0)</f>
        <v>Yes</v>
      </c>
      <c r="J641" s="104" t="str">
        <f>VLOOKUP($C641,Print!$A$2:$I$1048576,9,0)</f>
        <v>Ready</v>
      </c>
      <c r="K641" s="104" t="str">
        <f>VLOOKUP(C641,'Sheet1 (2)'!$A$2:$K$341, 9, 0)</f>
        <v>C00162</v>
      </c>
    </row>
    <row r="642" spans="1:11" customFormat="1" ht="15.75" hidden="1" x14ac:dyDescent="0.25">
      <c r="A642" s="113" t="s">
        <v>7</v>
      </c>
      <c r="B642" s="113" t="str">
        <f t="shared" si="11"/>
        <v>E0150 - Surf City*Electric</v>
      </c>
      <c r="C642" s="113" t="s">
        <v>168</v>
      </c>
      <c r="D642" s="114" t="s">
        <v>871</v>
      </c>
      <c r="E642" s="117">
        <v>5000545173</v>
      </c>
      <c r="F642" s="116">
        <v>9103531940</v>
      </c>
      <c r="G642" s="104" t="str">
        <f>VLOOKUP(C642, 'Sheet1 (2)'!$A$2:$K$341, 2,FALSE )</f>
        <v>Yes</v>
      </c>
      <c r="H642" s="104" t="b">
        <f>ISNUMBER(MATCH(C642, 'Sheet1 (2)'!$A$2:$A$350, 0))</f>
        <v>1</v>
      </c>
      <c r="I642" s="104" t="str">
        <f>VLOOKUP(C642,Print!$A$2:$C$1048576,3,0)</f>
        <v>Yes</v>
      </c>
      <c r="J642" s="104" t="str">
        <f>VLOOKUP($C642,Print!$A$2:$I$1048576,9,0)</f>
        <v>Ready</v>
      </c>
      <c r="K642" s="104" t="str">
        <f>VLOOKUP(C642,'Sheet1 (2)'!$A$2:$K$341, 9, 0)</f>
        <v>C00327</v>
      </c>
    </row>
    <row r="643" spans="1:11" customFormat="1" ht="15.75" hidden="1" x14ac:dyDescent="0.25">
      <c r="A643" s="104" t="s">
        <v>9</v>
      </c>
      <c r="B643" s="113" t="str">
        <f t="shared" si="11"/>
        <v>E0150 - Surf City*Interface</v>
      </c>
      <c r="C643" s="113" t="s">
        <v>168</v>
      </c>
      <c r="D643" s="115" t="s">
        <v>9</v>
      </c>
      <c r="E643" s="117" t="str">
        <f>IFERROR(INDEX(Interface!A:A, MATCH($C643,Interface!H:H, 0)), "(Blank)")</f>
        <v>S-000073782</v>
      </c>
      <c r="F643" s="116" t="s">
        <v>363</v>
      </c>
      <c r="G643" s="104" t="str">
        <f>VLOOKUP(C643, 'Sheet1 (2)'!$A$2:$K$341, 2,FALSE )</f>
        <v>Yes</v>
      </c>
      <c r="H643" s="104" t="b">
        <f>ISNUMBER(MATCH(C643, 'Sheet1 (2)'!$A$2:$A$350, 0))</f>
        <v>1</v>
      </c>
      <c r="I643" s="104" t="str">
        <f>VLOOKUP(C643,Print!$A$2:$C$1048576,3,0)</f>
        <v>Yes</v>
      </c>
      <c r="J643" s="104" t="str">
        <f>VLOOKUP($C643,Print!$A$2:$I$1048576,9,0)</f>
        <v>Ready</v>
      </c>
      <c r="K643" s="104" t="str">
        <f>VLOOKUP(C643,'Sheet1 (2)'!$A$2:$K$341, 9, 0)</f>
        <v>C00327</v>
      </c>
    </row>
    <row r="644" spans="1:11" customFormat="1" ht="15.75" hidden="1" x14ac:dyDescent="0.25">
      <c r="A644" s="113" t="s">
        <v>10</v>
      </c>
      <c r="B644" s="113" t="str">
        <f t="shared" si="11"/>
        <v>E0150 - Surf City*Sanitation</v>
      </c>
      <c r="C644" s="113" t="s">
        <v>168</v>
      </c>
      <c r="D644" s="114" t="s">
        <v>480</v>
      </c>
      <c r="E644" s="117" t="s">
        <v>872</v>
      </c>
      <c r="F644" s="116">
        <v>8663195397</v>
      </c>
      <c r="G644" s="104" t="str">
        <f>VLOOKUP(C644, 'Sheet1 (2)'!$A$2:$K$341, 2,FALSE )</f>
        <v>Yes</v>
      </c>
      <c r="H644" s="104" t="b">
        <f>ISNUMBER(MATCH(C644, 'Sheet1 (2)'!$A$2:$A$350, 0))</f>
        <v>1</v>
      </c>
      <c r="I644" s="104" t="str">
        <f>VLOOKUP(C644,Print!$A$2:$C$1048576,3,0)</f>
        <v>Yes</v>
      </c>
      <c r="J644" s="104" t="str">
        <f>VLOOKUP($C644,Print!$A$2:$I$1048576,9,0)</f>
        <v>Ready</v>
      </c>
      <c r="K644" s="104" t="str">
        <f>VLOOKUP(C644,'Sheet1 (2)'!$A$2:$K$341, 9, 0)</f>
        <v>C00327</v>
      </c>
    </row>
    <row r="645" spans="1:11" customFormat="1" ht="15.75" hidden="1" x14ac:dyDescent="0.25">
      <c r="A645" s="113" t="s">
        <v>13</v>
      </c>
      <c r="B645" s="113" t="str">
        <f t="shared" si="11"/>
        <v>E0150 - Surf City*Water &amp; Sewer</v>
      </c>
      <c r="C645" s="113" t="s">
        <v>168</v>
      </c>
      <c r="D645" s="114" t="s">
        <v>873</v>
      </c>
      <c r="E645" s="117" t="s">
        <v>874</v>
      </c>
      <c r="F645" s="116">
        <v>9103284131</v>
      </c>
      <c r="G645" s="104" t="str">
        <f>VLOOKUP(C645, 'Sheet1 (2)'!$A$2:$K$341, 2,FALSE )</f>
        <v>Yes</v>
      </c>
      <c r="H645" s="104" t="b">
        <f>ISNUMBER(MATCH(C645, 'Sheet1 (2)'!$A$2:$A$350, 0))</f>
        <v>1</v>
      </c>
      <c r="I645" s="104" t="str">
        <f>VLOOKUP(C645,Print!$A$2:$C$1048576,3,0)</f>
        <v>Yes</v>
      </c>
      <c r="J645" s="104" t="str">
        <f>VLOOKUP($C645,Print!$A$2:$I$1048576,9,0)</f>
        <v>Ready</v>
      </c>
      <c r="K645" s="104" t="str">
        <f>VLOOKUP(C645,'Sheet1 (2)'!$A$2:$K$341, 9, 0)</f>
        <v>C00327</v>
      </c>
    </row>
    <row r="646" spans="1:11" customFormat="1" ht="15.75" hidden="1" x14ac:dyDescent="0.25">
      <c r="A646" s="113" t="s">
        <v>14</v>
      </c>
      <c r="B646" s="113" t="str">
        <f t="shared" ref="B646:B676" si="13">_xlfn.CONCAT(C646,"*",A646)</f>
        <v>E0150 - Surf City*Water &amp; Sewer 2</v>
      </c>
      <c r="C646" s="113" t="s">
        <v>168</v>
      </c>
      <c r="D646" s="114" t="s">
        <v>873</v>
      </c>
      <c r="E646" s="117" t="s">
        <v>875</v>
      </c>
      <c r="F646" s="116">
        <v>9103284131</v>
      </c>
      <c r="G646" s="104" t="str">
        <f>VLOOKUP(C646, 'Sheet1 (2)'!$A$2:$K$341, 2,FALSE )</f>
        <v>Yes</v>
      </c>
      <c r="H646" s="104" t="b">
        <f>ISNUMBER(MATCH(C646, 'Sheet1 (2)'!$A$2:$A$350, 0))</f>
        <v>1</v>
      </c>
      <c r="I646" s="104" t="str">
        <f>VLOOKUP(C646,Print!$A$2:$C$1048576,3,0)</f>
        <v>Yes</v>
      </c>
      <c r="J646" s="104" t="str">
        <f>VLOOKUP($C646,Print!$A$2:$I$1048576,9,0)</f>
        <v>Ready</v>
      </c>
      <c r="K646" s="104" t="str">
        <f>VLOOKUP(C646,'Sheet1 (2)'!$A$2:$K$341, 9, 0)</f>
        <v>C00327</v>
      </c>
    </row>
    <row r="647" spans="1:11" customFormat="1" ht="15.75" hidden="1" x14ac:dyDescent="0.25">
      <c r="A647" s="113" t="s">
        <v>7</v>
      </c>
      <c r="B647" s="113" t="str">
        <f t="shared" si="13"/>
        <v>E0151 - Helena, AL*Electric</v>
      </c>
      <c r="C647" s="113" t="s">
        <v>169</v>
      </c>
      <c r="D647" s="114" t="s">
        <v>519</v>
      </c>
      <c r="E647" s="115" t="s">
        <v>876</v>
      </c>
      <c r="F647" s="116">
        <v>8884305787</v>
      </c>
      <c r="G647" s="104" t="str">
        <f>VLOOKUP(C647, 'Sheet1 (2)'!$A$2:$K$341, 2,FALSE )</f>
        <v>Yes</v>
      </c>
      <c r="H647" s="104" t="b">
        <f>ISNUMBER(MATCH(C647, 'Sheet1 (2)'!$A$2:$A$350, 0))</f>
        <v>1</v>
      </c>
      <c r="I647" s="104" t="str">
        <f>VLOOKUP(C647,Print!$A$2:$C$1048576,3,0)</f>
        <v>Yes</v>
      </c>
      <c r="J647" s="104" t="str">
        <f>VLOOKUP($C647,Print!$A$2:$I$1048576,9,0)</f>
        <v>Ready</v>
      </c>
      <c r="K647" s="104" t="str">
        <f>VLOOKUP(C647,'Sheet1 (2)'!$A$2:$K$341, 9, 0)</f>
        <v>C00191</v>
      </c>
    </row>
    <row r="648" spans="1:11" customFormat="1" ht="15.75" hidden="1" x14ac:dyDescent="0.25">
      <c r="A648" s="104" t="s">
        <v>9</v>
      </c>
      <c r="B648" s="113" t="str">
        <f t="shared" si="13"/>
        <v>E0151 - Helena, AL*Interface</v>
      </c>
      <c r="C648" s="113" t="s">
        <v>169</v>
      </c>
      <c r="D648" s="115" t="s">
        <v>9</v>
      </c>
      <c r="E648" s="117" t="str">
        <f>IFERROR(INDEX(Interface!A:A, MATCH($C648,Interface!H:H, 0)), "(Blank)")</f>
        <v>S-000074093</v>
      </c>
      <c r="F648" s="116" t="s">
        <v>363</v>
      </c>
      <c r="G648" s="104" t="str">
        <f>VLOOKUP(C648, 'Sheet1 (2)'!$A$2:$K$341, 2,FALSE )</f>
        <v>Yes</v>
      </c>
      <c r="H648" s="104" t="b">
        <f>ISNUMBER(MATCH(C648, 'Sheet1 (2)'!$A$2:$A$350, 0))</f>
        <v>1</v>
      </c>
      <c r="I648" s="104" t="str">
        <f>VLOOKUP(C648,Print!$A$2:$C$1048576,3,0)</f>
        <v>Yes</v>
      </c>
      <c r="J648" s="104" t="str">
        <f>VLOOKUP($C648,Print!$A$2:$I$1048576,9,0)</f>
        <v>Ready</v>
      </c>
      <c r="K648" s="104" t="str">
        <f>VLOOKUP(C648,'Sheet1 (2)'!$A$2:$K$341, 9, 0)</f>
        <v>C00191</v>
      </c>
    </row>
    <row r="649" spans="1:11" customFormat="1" ht="15.75" hidden="1" x14ac:dyDescent="0.25">
      <c r="A649" s="113" t="s">
        <v>10</v>
      </c>
      <c r="B649" s="113" t="str">
        <f t="shared" si="13"/>
        <v>E0151 - Helena, AL*Sanitation</v>
      </c>
      <c r="C649" s="113" t="s">
        <v>169</v>
      </c>
      <c r="D649" s="114" t="s">
        <v>480</v>
      </c>
      <c r="E649" s="115" t="s">
        <v>877</v>
      </c>
      <c r="F649" s="116">
        <v>2058412740</v>
      </c>
      <c r="G649" s="104" t="str">
        <f>VLOOKUP(C649, 'Sheet1 (2)'!$A$2:$K$341, 2,FALSE )</f>
        <v>Yes</v>
      </c>
      <c r="H649" s="104" t="b">
        <f>ISNUMBER(MATCH(C649, 'Sheet1 (2)'!$A$2:$A$350, 0))</f>
        <v>1</v>
      </c>
      <c r="I649" s="104" t="str">
        <f>VLOOKUP(C649,Print!$A$2:$C$1048576,3,0)</f>
        <v>Yes</v>
      </c>
      <c r="J649" s="104" t="str">
        <f>VLOOKUP($C649,Print!$A$2:$I$1048576,9,0)</f>
        <v>Ready</v>
      </c>
      <c r="K649" s="104" t="str">
        <f>VLOOKUP(C649,'Sheet1 (2)'!$A$2:$K$341, 9, 0)</f>
        <v>C00191</v>
      </c>
    </row>
    <row r="650" spans="1:11" customFormat="1" ht="15.75" hidden="1" x14ac:dyDescent="0.25">
      <c r="A650" s="113" t="s">
        <v>13</v>
      </c>
      <c r="B650" s="113" t="str">
        <f t="shared" si="13"/>
        <v>E0151 - Helena, AL*Water &amp; Sewer</v>
      </c>
      <c r="C650" s="113" t="s">
        <v>169</v>
      </c>
      <c r="D650" s="114" t="s">
        <v>878</v>
      </c>
      <c r="E650" s="115" t="s">
        <v>879</v>
      </c>
      <c r="F650" s="116">
        <v>7056631670</v>
      </c>
      <c r="G650" s="104" t="str">
        <f>VLOOKUP(C650, 'Sheet1 (2)'!$A$2:$K$341, 2,FALSE )</f>
        <v>Yes</v>
      </c>
      <c r="H650" s="104" t="b">
        <f>ISNUMBER(MATCH(C650, 'Sheet1 (2)'!$A$2:$A$350, 0))</f>
        <v>1</v>
      </c>
      <c r="I650" s="104" t="str">
        <f>VLOOKUP(C650,Print!$A$2:$C$1048576,3,0)</f>
        <v>Yes</v>
      </c>
      <c r="J650" s="104" t="str">
        <f>VLOOKUP($C650,Print!$A$2:$I$1048576,9,0)</f>
        <v>Ready</v>
      </c>
      <c r="K650" s="104" t="str">
        <f>VLOOKUP(C650,'Sheet1 (2)'!$A$2:$K$341, 9, 0)</f>
        <v>C00191</v>
      </c>
    </row>
    <row r="651" spans="1:11" customFormat="1" ht="15.75" hidden="1" x14ac:dyDescent="0.25">
      <c r="A651" s="113" t="s">
        <v>7</v>
      </c>
      <c r="B651" s="113" t="str">
        <f t="shared" si="13"/>
        <v>E0152 - North Charleston*Electric</v>
      </c>
      <c r="C651" s="113" t="s">
        <v>170</v>
      </c>
      <c r="D651" s="114" t="s">
        <v>386</v>
      </c>
      <c r="E651" s="117" t="s">
        <v>880</v>
      </c>
      <c r="F651" s="116">
        <v>8665438234</v>
      </c>
      <c r="G651" s="104" t="str">
        <f>VLOOKUP(C651, 'Sheet1 (2)'!$A$2:$K$341, 2,FALSE )</f>
        <v>Yes</v>
      </c>
      <c r="H651" s="104" t="b">
        <f>ISNUMBER(MATCH(C651, 'Sheet1 (2)'!$A$2:$A$350, 0))</f>
        <v>1</v>
      </c>
      <c r="I651" s="104" t="str">
        <f>VLOOKUP(C651,Print!$A$2:$C$1048576,3,0)</f>
        <v>Yes</v>
      </c>
      <c r="J651" s="104" t="str">
        <f>VLOOKUP($C651,Print!$A$2:$I$1048576,9,0)</f>
        <v>Ready</v>
      </c>
      <c r="K651" s="104" t="str">
        <f>VLOOKUP(C651,'Sheet1 (2)'!$A$2:$K$341, 9, 0)</f>
        <v>C00111</v>
      </c>
    </row>
    <row r="652" spans="1:11" customFormat="1" ht="15.75" hidden="1" x14ac:dyDescent="0.25">
      <c r="A652" s="104" t="s">
        <v>9</v>
      </c>
      <c r="B652" s="113" t="str">
        <f t="shared" si="13"/>
        <v>E0152 - North Charleston*Interface</v>
      </c>
      <c r="C652" s="113" t="s">
        <v>170</v>
      </c>
      <c r="D652" s="115" t="s">
        <v>9</v>
      </c>
      <c r="E652" s="117" t="str">
        <f>IFERROR(INDEX(Interface!A:A, MATCH($C652,Interface!H:H, 0)), "(Blank)")</f>
        <v>S-000073783</v>
      </c>
      <c r="F652" s="116" t="s">
        <v>363</v>
      </c>
      <c r="G652" s="104" t="str">
        <f>VLOOKUP(C652, 'Sheet1 (2)'!$A$2:$K$341, 2,FALSE )</f>
        <v>Yes</v>
      </c>
      <c r="H652" s="104" t="b">
        <f>ISNUMBER(MATCH(C652, 'Sheet1 (2)'!$A$2:$A$350, 0))</f>
        <v>1</v>
      </c>
      <c r="I652" s="104" t="str">
        <f>VLOOKUP(C652,Print!$A$2:$C$1048576,3,0)</f>
        <v>Yes</v>
      </c>
      <c r="J652" s="104" t="str">
        <f>VLOOKUP($C652,Print!$A$2:$I$1048576,9,0)</f>
        <v>Ready</v>
      </c>
      <c r="K652" s="104" t="str">
        <f>VLOOKUP(C652,'Sheet1 (2)'!$A$2:$K$341, 9, 0)</f>
        <v>C00111</v>
      </c>
    </row>
    <row r="653" spans="1:11" customFormat="1" ht="15.75" hidden="1" x14ac:dyDescent="0.25">
      <c r="A653" s="113" t="s">
        <v>10</v>
      </c>
      <c r="B653" s="113" t="str">
        <f t="shared" si="13"/>
        <v>E0152 - North Charleston*Sanitation</v>
      </c>
      <c r="C653" s="113" t="s">
        <v>170</v>
      </c>
      <c r="D653" s="114" t="s">
        <v>881</v>
      </c>
      <c r="E653" s="117" t="s">
        <v>882</v>
      </c>
      <c r="F653" s="116">
        <v>8435765050</v>
      </c>
      <c r="G653" s="104" t="str">
        <f>VLOOKUP(C653, 'Sheet1 (2)'!$A$2:$K$341, 2,FALSE )</f>
        <v>Yes</v>
      </c>
      <c r="H653" s="104" t="b">
        <f>ISNUMBER(MATCH(C653, 'Sheet1 (2)'!$A$2:$A$350, 0))</f>
        <v>1</v>
      </c>
      <c r="I653" s="104" t="str">
        <f>VLOOKUP(C653,Print!$A$2:$C$1048576,3,0)</f>
        <v>Yes</v>
      </c>
      <c r="J653" s="104" t="str">
        <f>VLOOKUP($C653,Print!$A$2:$I$1048576,9,0)</f>
        <v>Ready</v>
      </c>
      <c r="K653" s="104" t="str">
        <f>VLOOKUP(C653,'Sheet1 (2)'!$A$2:$K$341, 9, 0)</f>
        <v>C00111</v>
      </c>
    </row>
    <row r="654" spans="1:11" customFormat="1" ht="15.75" hidden="1" x14ac:dyDescent="0.25">
      <c r="A654" s="113" t="s">
        <v>13</v>
      </c>
      <c r="B654" s="113" t="str">
        <f t="shared" si="13"/>
        <v>E0152 - North Charleston*Water &amp; Sewer</v>
      </c>
      <c r="C654" s="113" t="s">
        <v>170</v>
      </c>
      <c r="D654" s="114" t="s">
        <v>883</v>
      </c>
      <c r="E654" s="117" t="s">
        <v>884</v>
      </c>
      <c r="F654" s="116">
        <v>8437276800</v>
      </c>
      <c r="G654" s="104" t="str">
        <f>VLOOKUP(C654, 'Sheet1 (2)'!$A$2:$K$341, 2,FALSE )</f>
        <v>Yes</v>
      </c>
      <c r="H654" s="104" t="b">
        <f>ISNUMBER(MATCH(C654, 'Sheet1 (2)'!$A$2:$A$350, 0))</f>
        <v>1</v>
      </c>
      <c r="I654" s="104" t="str">
        <f>VLOOKUP(C654,Print!$A$2:$C$1048576,3,0)</f>
        <v>Yes</v>
      </c>
      <c r="J654" s="104" t="str">
        <f>VLOOKUP($C654,Print!$A$2:$I$1048576,9,0)</f>
        <v>Ready</v>
      </c>
      <c r="K654" s="104" t="str">
        <f>VLOOKUP(C654,'Sheet1 (2)'!$A$2:$K$341, 9, 0)</f>
        <v>C00111</v>
      </c>
    </row>
    <row r="655" spans="1:11" customFormat="1" ht="15.75" hidden="1" x14ac:dyDescent="0.25">
      <c r="A655" s="113" t="s">
        <v>14</v>
      </c>
      <c r="B655" s="113" t="str">
        <f t="shared" si="13"/>
        <v>E0152 - North Charleston*Water &amp; Sewer 2</v>
      </c>
      <c r="C655" s="113" t="s">
        <v>170</v>
      </c>
      <c r="D655" s="114" t="s">
        <v>883</v>
      </c>
      <c r="E655" s="117" t="s">
        <v>885</v>
      </c>
      <c r="F655" s="116">
        <v>8437276800</v>
      </c>
      <c r="G655" s="104" t="str">
        <f>VLOOKUP(C655, 'Sheet1 (2)'!$A$2:$K$341, 2,FALSE )</f>
        <v>Yes</v>
      </c>
      <c r="H655" s="104" t="b">
        <f>ISNUMBER(MATCH(C655, 'Sheet1 (2)'!$A$2:$A$350, 0))</f>
        <v>1</v>
      </c>
      <c r="I655" s="104" t="str">
        <f>VLOOKUP(C655,Print!$A$2:$C$1048576,3,0)</f>
        <v>Yes</v>
      </c>
      <c r="J655" s="104" t="str">
        <f>VLOOKUP($C655,Print!$A$2:$I$1048576,9,0)</f>
        <v>Ready</v>
      </c>
      <c r="K655" s="104" t="str">
        <f>VLOOKUP(C655,'Sheet1 (2)'!$A$2:$K$341, 9, 0)</f>
        <v>C00111</v>
      </c>
    </row>
    <row r="656" spans="1:11" customFormat="1" ht="15.75" hidden="1" x14ac:dyDescent="0.25">
      <c r="A656" s="113" t="s">
        <v>7</v>
      </c>
      <c r="B656" s="113" t="str">
        <f t="shared" si="13"/>
        <v>E0153 - Willmar*Electric</v>
      </c>
      <c r="C656" s="113" t="s">
        <v>171</v>
      </c>
      <c r="D656" s="114" t="s">
        <v>886</v>
      </c>
      <c r="E656" s="117">
        <v>41295001</v>
      </c>
      <c r="F656" s="116">
        <v>3202354422</v>
      </c>
      <c r="G656" s="104" t="str">
        <f>VLOOKUP(C656, 'Sheet1 (2)'!$A$2:$K$341, 2,FALSE )</f>
        <v>Yes</v>
      </c>
      <c r="H656" s="104" t="b">
        <f>ISNUMBER(MATCH(C656, 'Sheet1 (2)'!$A$2:$A$350, 0))</f>
        <v>1</v>
      </c>
      <c r="I656" s="104" t="str">
        <f>VLOOKUP(C656,Print!$A$2:$C$1048576,3,0)</f>
        <v>Yes</v>
      </c>
      <c r="J656" s="104" t="str">
        <f>VLOOKUP($C656,Print!$A$2:$I$1048576,9,0)</f>
        <v>Ready</v>
      </c>
      <c r="K656" s="104" t="str">
        <f>VLOOKUP(C656,'Sheet1 (2)'!$A$2:$K$341, 9, 0)</f>
        <v>C00128</v>
      </c>
    </row>
    <row r="657" spans="1:11" customFormat="1" ht="15.75" hidden="1" x14ac:dyDescent="0.25">
      <c r="A657" s="104" t="s">
        <v>9</v>
      </c>
      <c r="B657" s="113" t="str">
        <f t="shared" si="13"/>
        <v>E0153 - Willmar*Interface</v>
      </c>
      <c r="C657" s="113" t="s">
        <v>171</v>
      </c>
      <c r="D657" s="115" t="s">
        <v>9</v>
      </c>
      <c r="E657" s="117" t="str">
        <f>IFERROR(INDEX(Interface!A:A, MATCH($C657,Interface!H:H, 0)), "(Blank)")</f>
        <v>S-000072645</v>
      </c>
      <c r="F657" s="116" t="s">
        <v>363</v>
      </c>
      <c r="G657" s="104" t="str">
        <f>VLOOKUP(C657, 'Sheet1 (2)'!$A$2:$K$341, 2,FALSE )</f>
        <v>Yes</v>
      </c>
      <c r="H657" s="104" t="b">
        <f>ISNUMBER(MATCH(C657, 'Sheet1 (2)'!$A$2:$A$350, 0))</f>
        <v>1</v>
      </c>
      <c r="I657" s="104" t="str">
        <f>VLOOKUP(C657,Print!$A$2:$C$1048576,3,0)</f>
        <v>Yes</v>
      </c>
      <c r="J657" s="104" t="str">
        <f>VLOOKUP($C657,Print!$A$2:$I$1048576,9,0)</f>
        <v>Ready</v>
      </c>
      <c r="K657" s="104" t="str">
        <f>VLOOKUP(C657,'Sheet1 (2)'!$A$2:$K$341, 9, 0)</f>
        <v>C00128</v>
      </c>
    </row>
    <row r="658" spans="1:11" customFormat="1" ht="15.75" hidden="1" x14ac:dyDescent="0.25">
      <c r="A658" s="113" t="s">
        <v>10</v>
      </c>
      <c r="B658" s="113" t="str">
        <f t="shared" si="13"/>
        <v>E0153 - Willmar*Sanitation</v>
      </c>
      <c r="C658" s="113" t="s">
        <v>171</v>
      </c>
      <c r="D658" s="114" t="s">
        <v>887</v>
      </c>
      <c r="E658" s="117">
        <v>17753600</v>
      </c>
      <c r="F658" s="116">
        <v>8002467630</v>
      </c>
      <c r="G658" s="104" t="str">
        <f>VLOOKUP(C658, 'Sheet1 (2)'!$A$2:$K$341, 2,FALSE )</f>
        <v>Yes</v>
      </c>
      <c r="H658" s="104" t="b">
        <f>ISNUMBER(MATCH(C658, 'Sheet1 (2)'!$A$2:$A$350, 0))</f>
        <v>1</v>
      </c>
      <c r="I658" s="104" t="str">
        <f>VLOOKUP(C658,Print!$A$2:$C$1048576,3,0)</f>
        <v>Yes</v>
      </c>
      <c r="J658" s="104" t="str">
        <f>VLOOKUP($C658,Print!$A$2:$I$1048576,9,0)</f>
        <v>Ready</v>
      </c>
      <c r="K658" s="104" t="str">
        <f>VLOOKUP(C658,'Sheet1 (2)'!$A$2:$K$341, 9, 0)</f>
        <v>C00128</v>
      </c>
    </row>
    <row r="659" spans="1:11" customFormat="1" ht="15.75" hidden="1" x14ac:dyDescent="0.25">
      <c r="A659" s="113" t="s">
        <v>13</v>
      </c>
      <c r="B659" s="113" t="str">
        <f t="shared" si="13"/>
        <v>E0153 - Willmar*Water &amp; Sewer</v>
      </c>
      <c r="C659" s="113" t="s">
        <v>171</v>
      </c>
      <c r="D659" s="114" t="s">
        <v>886</v>
      </c>
      <c r="E659" s="117">
        <v>41295001</v>
      </c>
      <c r="F659" s="116">
        <v>3202354422</v>
      </c>
      <c r="G659" s="104" t="str">
        <f>VLOOKUP(C659, 'Sheet1 (2)'!$A$2:$K$341, 2,FALSE )</f>
        <v>Yes</v>
      </c>
      <c r="H659" s="104" t="b">
        <f>ISNUMBER(MATCH(C659, 'Sheet1 (2)'!$A$2:$A$350, 0))</f>
        <v>1</v>
      </c>
      <c r="I659" s="104" t="str">
        <f>VLOOKUP(C659,Print!$A$2:$C$1048576,3,0)</f>
        <v>Yes</v>
      </c>
      <c r="J659" s="104" t="str">
        <f>VLOOKUP($C659,Print!$A$2:$I$1048576,9,0)</f>
        <v>Ready</v>
      </c>
      <c r="K659" s="104" t="str">
        <f>VLOOKUP(C659,'Sheet1 (2)'!$A$2:$K$341, 9, 0)</f>
        <v>C00128</v>
      </c>
    </row>
    <row r="660" spans="1:11" customFormat="1" ht="15.75" hidden="1" x14ac:dyDescent="0.25">
      <c r="A660" s="113" t="s">
        <v>7</v>
      </c>
      <c r="B660" s="113" t="str">
        <f t="shared" si="13"/>
        <v>E0154 - Lawton*Electric</v>
      </c>
      <c r="C660" s="113" t="s">
        <v>172</v>
      </c>
      <c r="D660" s="114" t="s">
        <v>888</v>
      </c>
      <c r="E660" s="117" t="s">
        <v>889</v>
      </c>
      <c r="F660" s="116">
        <v>8887761368</v>
      </c>
      <c r="G660" s="104" t="str">
        <f>VLOOKUP(C660, 'Sheet1 (2)'!$A$2:$K$341, 2,FALSE )</f>
        <v>Yes</v>
      </c>
      <c r="H660" s="104" t="b">
        <f>ISNUMBER(MATCH(C660, 'Sheet1 (2)'!$A$2:$A$350, 0))</f>
        <v>1</v>
      </c>
      <c r="I660" s="104" t="str">
        <f>VLOOKUP(C660,Print!$A$2:$C$1048576,3,0)</f>
        <v>Yes</v>
      </c>
      <c r="J660" s="104" t="str">
        <f>VLOOKUP($C660,Print!$A$2:$I$1048576,9,0)</f>
        <v>Ready</v>
      </c>
      <c r="K660" s="104" t="str">
        <f>VLOOKUP(C660,'Sheet1 (2)'!$A$2:$K$341, 9, 0)</f>
        <v>C00146</v>
      </c>
    </row>
    <row r="661" spans="1:11" customFormat="1" ht="15.75" hidden="1" x14ac:dyDescent="0.25">
      <c r="A661" s="104" t="s">
        <v>9</v>
      </c>
      <c r="B661" s="113" t="str">
        <f t="shared" si="13"/>
        <v>E0154 - Lawton*Interface</v>
      </c>
      <c r="C661" s="113" t="s">
        <v>172</v>
      </c>
      <c r="D661" s="115" t="s">
        <v>9</v>
      </c>
      <c r="E661" s="117" t="str">
        <f>IFERROR(INDEX(Interface!A:A, MATCH($C661,Interface!H:H, 0)), "(Blank)")</f>
        <v>S-000072644</v>
      </c>
      <c r="F661" s="116" t="s">
        <v>363</v>
      </c>
      <c r="G661" s="104" t="str">
        <f>VLOOKUP(C661, 'Sheet1 (2)'!$A$2:$K$341, 2,FALSE )</f>
        <v>Yes</v>
      </c>
      <c r="H661" s="104" t="b">
        <f>ISNUMBER(MATCH(C661, 'Sheet1 (2)'!$A$2:$A$350, 0))</f>
        <v>1</v>
      </c>
      <c r="I661" s="104" t="str">
        <f>VLOOKUP(C661,Print!$A$2:$C$1048576,3,0)</f>
        <v>Yes</v>
      </c>
      <c r="J661" s="104" t="str">
        <f>VLOOKUP($C661,Print!$A$2:$I$1048576,9,0)</f>
        <v>Ready</v>
      </c>
      <c r="K661" s="104" t="str">
        <f>VLOOKUP(C661,'Sheet1 (2)'!$A$2:$K$341, 9, 0)</f>
        <v>C00146</v>
      </c>
    </row>
    <row r="662" spans="1:11" customFormat="1" ht="15.75" hidden="1" x14ac:dyDescent="0.25">
      <c r="A662" s="113" t="s">
        <v>10</v>
      </c>
      <c r="B662" s="113" t="str">
        <f t="shared" si="13"/>
        <v>E0154 - Lawton*Sanitation</v>
      </c>
      <c r="C662" s="113" t="s">
        <v>172</v>
      </c>
      <c r="D662" s="115" t="s">
        <v>890</v>
      </c>
      <c r="E662" s="118" t="s">
        <v>891</v>
      </c>
      <c r="F662" s="116">
        <v>5805813428</v>
      </c>
      <c r="G662" s="104" t="str">
        <f>VLOOKUP(C662, 'Sheet1 (2)'!$A$2:$K$341, 2,FALSE )</f>
        <v>Yes</v>
      </c>
      <c r="H662" s="104" t="b">
        <f>ISNUMBER(MATCH(C662, 'Sheet1 (2)'!$A$2:$A$350, 0))</f>
        <v>1</v>
      </c>
      <c r="I662" s="104" t="str">
        <f>VLOOKUP(C662,Print!$A$2:$C$1048576,3,0)</f>
        <v>Yes</v>
      </c>
      <c r="J662" s="104" t="str">
        <f>VLOOKUP($C662,Print!$A$2:$I$1048576,9,0)</f>
        <v>Ready</v>
      </c>
      <c r="K662" s="104" t="str">
        <f>VLOOKUP(C662,'Sheet1 (2)'!$A$2:$K$341, 9, 0)</f>
        <v>C00146</v>
      </c>
    </row>
    <row r="663" spans="1:11" customFormat="1" ht="15.75" hidden="1" x14ac:dyDescent="0.25">
      <c r="A663" s="113" t="s">
        <v>13</v>
      </c>
      <c r="B663" s="113" t="str">
        <f t="shared" si="13"/>
        <v>E0154 - Lawton*Water &amp; Sewer</v>
      </c>
      <c r="C663" s="113" t="s">
        <v>172</v>
      </c>
      <c r="D663" s="114" t="s">
        <v>890</v>
      </c>
      <c r="E663" s="117" t="s">
        <v>892</v>
      </c>
      <c r="F663" s="116">
        <v>5805813308</v>
      </c>
      <c r="G663" s="104" t="str">
        <f>VLOOKUP(C663, 'Sheet1 (2)'!$A$2:$K$341, 2,FALSE )</f>
        <v>Yes</v>
      </c>
      <c r="H663" s="104" t="b">
        <f>ISNUMBER(MATCH(C663, 'Sheet1 (2)'!$A$2:$A$350, 0))</f>
        <v>1</v>
      </c>
      <c r="I663" s="104" t="str">
        <f>VLOOKUP(C663,Print!$A$2:$C$1048576,3,0)</f>
        <v>Yes</v>
      </c>
      <c r="J663" s="104" t="str">
        <f>VLOOKUP($C663,Print!$A$2:$I$1048576,9,0)</f>
        <v>Ready</v>
      </c>
      <c r="K663" s="104" t="str">
        <f>VLOOKUP(C663,'Sheet1 (2)'!$A$2:$K$341, 9, 0)</f>
        <v>C00146</v>
      </c>
    </row>
    <row r="664" spans="1:11" customFormat="1" ht="15.75" hidden="1" x14ac:dyDescent="0.25">
      <c r="A664" s="113" t="s">
        <v>14</v>
      </c>
      <c r="B664" s="113" t="str">
        <f t="shared" si="13"/>
        <v>E0154 - Lawton*Water &amp; Sewer 2</v>
      </c>
      <c r="C664" s="113" t="s">
        <v>172</v>
      </c>
      <c r="D664" s="114" t="s">
        <v>890</v>
      </c>
      <c r="E664" s="117" t="s">
        <v>893</v>
      </c>
      <c r="F664" s="116">
        <v>5805813308</v>
      </c>
      <c r="G664" s="104" t="str">
        <f>VLOOKUP(C664, 'Sheet1 (2)'!$A$2:$K$341, 2,FALSE )</f>
        <v>Yes</v>
      </c>
      <c r="H664" s="104" t="b">
        <f>ISNUMBER(MATCH(C664, 'Sheet1 (2)'!$A$2:$A$350, 0))</f>
        <v>1</v>
      </c>
      <c r="I664" s="104" t="str">
        <f>VLOOKUP(C664,Print!$A$2:$C$1048576,3,0)</f>
        <v>Yes</v>
      </c>
      <c r="J664" s="104" t="str">
        <f>VLOOKUP($C664,Print!$A$2:$I$1048576,9,0)</f>
        <v>Ready</v>
      </c>
      <c r="K664" s="104" t="str">
        <f>VLOOKUP(C664,'Sheet1 (2)'!$A$2:$K$341, 9, 0)</f>
        <v>C00146</v>
      </c>
    </row>
    <row r="665" spans="1:11" customFormat="1" ht="15.75" hidden="1" x14ac:dyDescent="0.25">
      <c r="A665" s="113" t="s">
        <v>7</v>
      </c>
      <c r="B665" s="113" t="str">
        <f t="shared" si="13"/>
        <v>E0155 - Columbia SC*Electric</v>
      </c>
      <c r="C665" s="113" t="s">
        <v>173</v>
      </c>
      <c r="D665" s="114" t="s">
        <v>386</v>
      </c>
      <c r="E665" s="115" t="s">
        <v>894</v>
      </c>
      <c r="F665" s="116">
        <v>8665437234</v>
      </c>
      <c r="G665" s="104" t="str">
        <f>VLOOKUP(C665, 'Sheet1 (2)'!$A$2:$K$341, 2,FALSE )</f>
        <v>Yes</v>
      </c>
      <c r="H665" s="104" t="b">
        <f>ISNUMBER(MATCH(C665, 'Sheet1 (2)'!$A$2:$A$350, 0))</f>
        <v>1</v>
      </c>
      <c r="I665" s="104" t="str">
        <f>VLOOKUP(C665,Print!$A$2:$C$1048576,3,0)</f>
        <v>Yes</v>
      </c>
      <c r="J665" s="104" t="str">
        <f>VLOOKUP($C665,Print!$A$2:$I$1048576,9,0)</f>
        <v>Ready</v>
      </c>
      <c r="K665" s="104" t="str">
        <f>VLOOKUP(C665,'Sheet1 (2)'!$A$2:$K$341, 9, 0)</f>
        <v>C00227</v>
      </c>
    </row>
    <row r="666" spans="1:11" customFormat="1" ht="15.75" hidden="1" x14ac:dyDescent="0.25">
      <c r="A666" s="104" t="s">
        <v>9</v>
      </c>
      <c r="B666" s="113" t="str">
        <f t="shared" si="13"/>
        <v>E0155 - Columbia SC*Interface</v>
      </c>
      <c r="C666" s="113" t="s">
        <v>173</v>
      </c>
      <c r="D666" s="115" t="s">
        <v>9</v>
      </c>
      <c r="E666" s="117" t="str">
        <f>IFERROR(INDEX(Interface!A:A, MATCH($C666,Interface!H:H, 0)), "(Blank)")</f>
        <v>S-000075182</v>
      </c>
      <c r="F666" s="116" t="s">
        <v>363</v>
      </c>
      <c r="G666" s="104" t="str">
        <f>VLOOKUP(C666, 'Sheet1 (2)'!$A$2:$K$341, 2,FALSE )</f>
        <v>Yes</v>
      </c>
      <c r="H666" s="104" t="b">
        <f>ISNUMBER(MATCH(C666, 'Sheet1 (2)'!$A$2:$A$350, 0))</f>
        <v>1</v>
      </c>
      <c r="I666" s="104" t="str">
        <f>VLOOKUP(C666,Print!$A$2:$C$1048576,3,0)</f>
        <v>Yes</v>
      </c>
      <c r="J666" s="104" t="str">
        <f>VLOOKUP($C666,Print!$A$2:$I$1048576,9,0)</f>
        <v>Ready</v>
      </c>
      <c r="K666" s="104" t="str">
        <f>VLOOKUP(C666,'Sheet1 (2)'!$A$2:$K$341, 9, 0)</f>
        <v>C00227</v>
      </c>
    </row>
    <row r="667" spans="1:11" customFormat="1" ht="15.75" hidden="1" x14ac:dyDescent="0.25">
      <c r="A667" s="113" t="s">
        <v>10</v>
      </c>
      <c r="B667" s="113" t="str">
        <f t="shared" si="13"/>
        <v>E0155 - Columbia SC*Sanitation</v>
      </c>
      <c r="C667" s="113" t="s">
        <v>173</v>
      </c>
      <c r="D667" s="114" t="s">
        <v>480</v>
      </c>
      <c r="E667" s="115" t="s">
        <v>895</v>
      </c>
      <c r="F667" s="116">
        <v>8663195397</v>
      </c>
      <c r="G667" s="104" t="str">
        <f>VLOOKUP(C667, 'Sheet1 (2)'!$A$2:$K$341, 2,FALSE )</f>
        <v>Yes</v>
      </c>
      <c r="H667" s="104" t="b">
        <f>ISNUMBER(MATCH(C667, 'Sheet1 (2)'!$A$2:$A$350, 0))</f>
        <v>1</v>
      </c>
      <c r="I667" s="104" t="str">
        <f>VLOOKUP(C667,Print!$A$2:$C$1048576,3,0)</f>
        <v>Yes</v>
      </c>
      <c r="J667" s="104" t="str">
        <f>VLOOKUP($C667,Print!$A$2:$I$1048576,9,0)</f>
        <v>Ready</v>
      </c>
      <c r="K667" s="104" t="str">
        <f>VLOOKUP(C667,'Sheet1 (2)'!$A$2:$K$341, 9, 0)</f>
        <v>C00227</v>
      </c>
    </row>
    <row r="668" spans="1:11" customFormat="1" ht="15.75" hidden="1" x14ac:dyDescent="0.25">
      <c r="A668" s="113" t="s">
        <v>13</v>
      </c>
      <c r="B668" s="113" t="str">
        <f t="shared" si="13"/>
        <v>E0155 - Columbia SC*Water &amp; Sewer</v>
      </c>
      <c r="C668" s="113" t="s">
        <v>173</v>
      </c>
      <c r="D668" s="114" t="s">
        <v>896</v>
      </c>
      <c r="E668" s="115" t="s">
        <v>897</v>
      </c>
      <c r="F668" s="116">
        <v>8035453300</v>
      </c>
      <c r="G668" s="104" t="str">
        <f>VLOOKUP(C668, 'Sheet1 (2)'!$A$2:$K$341, 2,FALSE )</f>
        <v>Yes</v>
      </c>
      <c r="H668" s="104" t="b">
        <f>ISNUMBER(MATCH(C668, 'Sheet1 (2)'!$A$2:$A$350, 0))</f>
        <v>1</v>
      </c>
      <c r="I668" s="104" t="str">
        <f>VLOOKUP(C668,Print!$A$2:$C$1048576,3,0)</f>
        <v>Yes</v>
      </c>
      <c r="J668" s="104" t="str">
        <f>VLOOKUP($C668,Print!$A$2:$I$1048576,9,0)</f>
        <v>Ready</v>
      </c>
      <c r="K668" s="104" t="str">
        <f>VLOOKUP(C668,'Sheet1 (2)'!$A$2:$K$341, 9, 0)</f>
        <v>C00227</v>
      </c>
    </row>
    <row r="669" spans="1:11" customFormat="1" ht="15.75" hidden="1" x14ac:dyDescent="0.25">
      <c r="A669" s="113" t="s">
        <v>7</v>
      </c>
      <c r="B669" s="113" t="str">
        <f t="shared" si="13"/>
        <v>E0156 - Clute, TX*Electric</v>
      </c>
      <c r="C669" s="113" t="s">
        <v>174</v>
      </c>
      <c r="D669" s="114" t="s">
        <v>538</v>
      </c>
      <c r="E669" s="119" t="s">
        <v>539</v>
      </c>
      <c r="F669" s="116">
        <v>8325101030</v>
      </c>
      <c r="G669" s="104" t="str">
        <f>VLOOKUP(C669, 'Sheet1 (2)'!$A$2:$K$341, 2,FALSE )</f>
        <v>Yes</v>
      </c>
      <c r="H669" s="104" t="b">
        <f>ISNUMBER(MATCH(C669, 'Sheet1 (2)'!$A$2:$A$350, 0))</f>
        <v>1</v>
      </c>
      <c r="I669" s="104" t="str">
        <f>VLOOKUP(C669,Print!$A$2:$C$1048576,3,0)</f>
        <v>Yes</v>
      </c>
      <c r="J669" s="104" t="str">
        <f>VLOOKUP($C669,Print!$A$2:$I$1048576,9,0)</f>
        <v>Ready</v>
      </c>
      <c r="K669" s="104" t="str">
        <f>VLOOKUP(C669,'Sheet1 (2)'!$A$2:$K$341, 9, 0)</f>
        <v>C00221</v>
      </c>
    </row>
    <row r="670" spans="1:11" customFormat="1" ht="15.75" hidden="1" x14ac:dyDescent="0.25">
      <c r="A670" s="104" t="s">
        <v>9</v>
      </c>
      <c r="B670" s="113" t="str">
        <f t="shared" si="13"/>
        <v>E0156 - Clute, TX*Interface</v>
      </c>
      <c r="C670" s="113" t="s">
        <v>174</v>
      </c>
      <c r="D670" s="115" t="s">
        <v>9</v>
      </c>
      <c r="E670" s="117" t="str">
        <f>IFERROR(INDEX(Interface!A:A, MATCH($C670,Interface!H:H, 0)), "(Blank)")</f>
        <v>S-000075169</v>
      </c>
      <c r="F670" s="116" t="s">
        <v>363</v>
      </c>
      <c r="G670" s="104" t="str">
        <f>VLOOKUP(C670, 'Sheet1 (2)'!$A$2:$K$341, 2,FALSE )</f>
        <v>Yes</v>
      </c>
      <c r="H670" s="104" t="b">
        <f>ISNUMBER(MATCH(C670, 'Sheet1 (2)'!$A$2:$A$350, 0))</f>
        <v>1</v>
      </c>
      <c r="I670" s="104" t="str">
        <f>VLOOKUP(C670,Print!$A$2:$C$1048576,3,0)</f>
        <v>Yes</v>
      </c>
      <c r="J670" s="104" t="str">
        <f>VLOOKUP($C670,Print!$A$2:$I$1048576,9,0)</f>
        <v>Ready</v>
      </c>
      <c r="K670" s="104" t="str">
        <f>VLOOKUP(C670,'Sheet1 (2)'!$A$2:$K$341, 9, 0)</f>
        <v>C00221</v>
      </c>
    </row>
    <row r="671" spans="1:11" customFormat="1" ht="15.75" hidden="1" x14ac:dyDescent="0.25">
      <c r="A671" s="113" t="s">
        <v>10</v>
      </c>
      <c r="B671" s="113" t="str">
        <f t="shared" si="13"/>
        <v>E0156 - Clute, TX*Sanitation</v>
      </c>
      <c r="C671" s="113" t="s">
        <v>174</v>
      </c>
      <c r="D671" s="114" t="s">
        <v>480</v>
      </c>
      <c r="E671" s="115" t="s">
        <v>898</v>
      </c>
      <c r="F671" s="116">
        <v>8008005804</v>
      </c>
      <c r="G671" s="104" t="str">
        <f>VLOOKUP(C671, 'Sheet1 (2)'!$A$2:$K$341, 2,FALSE )</f>
        <v>Yes</v>
      </c>
      <c r="H671" s="104" t="b">
        <f>ISNUMBER(MATCH(C671, 'Sheet1 (2)'!$A$2:$A$350, 0))</f>
        <v>1</v>
      </c>
      <c r="I671" s="104" t="str">
        <f>VLOOKUP(C671,Print!$A$2:$C$1048576,3,0)</f>
        <v>Yes</v>
      </c>
      <c r="J671" s="104" t="str">
        <f>VLOOKUP($C671,Print!$A$2:$I$1048576,9,0)</f>
        <v>Ready</v>
      </c>
      <c r="K671" s="104" t="str">
        <f>VLOOKUP(C671,'Sheet1 (2)'!$A$2:$K$341, 9, 0)</f>
        <v>C00221</v>
      </c>
    </row>
    <row r="672" spans="1:11" customFormat="1" ht="15.75" hidden="1" x14ac:dyDescent="0.25">
      <c r="A672" s="113" t="s">
        <v>13</v>
      </c>
      <c r="B672" s="113" t="str">
        <f t="shared" si="13"/>
        <v>E0156 - Clute, TX*Water &amp; Sewer</v>
      </c>
      <c r="C672" s="113" t="s">
        <v>174</v>
      </c>
      <c r="D672" s="114" t="s">
        <v>899</v>
      </c>
      <c r="E672" s="115" t="s">
        <v>900</v>
      </c>
      <c r="F672" s="116">
        <v>9792652541</v>
      </c>
      <c r="G672" s="104" t="str">
        <f>VLOOKUP(C672, 'Sheet1 (2)'!$A$2:$K$341, 2,FALSE )</f>
        <v>Yes</v>
      </c>
      <c r="H672" s="104" t="b">
        <f>ISNUMBER(MATCH(C672, 'Sheet1 (2)'!$A$2:$A$350, 0))</f>
        <v>1</v>
      </c>
      <c r="I672" s="104" t="str">
        <f>VLOOKUP(C672,Print!$A$2:$C$1048576,3,0)</f>
        <v>Yes</v>
      </c>
      <c r="J672" s="104" t="str">
        <f>VLOOKUP($C672,Print!$A$2:$I$1048576,9,0)</f>
        <v>Ready</v>
      </c>
      <c r="K672" s="104" t="str">
        <f>VLOOKUP(C672,'Sheet1 (2)'!$A$2:$K$341, 9, 0)</f>
        <v>C00221</v>
      </c>
    </row>
    <row r="673" spans="1:11" customFormat="1" ht="15.75" hidden="1" x14ac:dyDescent="0.25">
      <c r="A673" s="113" t="s">
        <v>7</v>
      </c>
      <c r="B673" s="113" t="str">
        <f t="shared" si="13"/>
        <v>E0157 - Alexander City, AL*Electric</v>
      </c>
      <c r="C673" s="113" t="s">
        <v>175</v>
      </c>
      <c r="D673" s="114" t="s">
        <v>901</v>
      </c>
      <c r="E673" s="114" t="s">
        <v>902</v>
      </c>
      <c r="F673" s="116">
        <v>2563296710</v>
      </c>
      <c r="G673" s="104" t="str">
        <f>VLOOKUP(C673, 'Sheet1 (2)'!$A$2:$K$341, 2,FALSE )</f>
        <v>Yes</v>
      </c>
      <c r="H673" s="104" t="b">
        <f>ISNUMBER(MATCH(C673, 'Sheet1 (2)'!$A$2:$A$350, 0))</f>
        <v>1</v>
      </c>
      <c r="I673" s="104" t="str">
        <f>VLOOKUP(C673,Print!$A$2:$C$1048576,3,0)</f>
        <v>Yes</v>
      </c>
      <c r="J673" s="104" t="str">
        <f>VLOOKUP($C673,Print!$A$2:$I$1048576,9,0)</f>
        <v>Ready</v>
      </c>
      <c r="K673" s="104" t="str">
        <f>VLOOKUP(C673,'Sheet1 (2)'!$A$2:$K$341, 9, 0)</f>
        <v>C00201</v>
      </c>
    </row>
    <row r="674" spans="1:11" customFormat="1" ht="15.75" hidden="1" x14ac:dyDescent="0.25">
      <c r="A674" s="104" t="s">
        <v>9</v>
      </c>
      <c r="B674" s="113" t="str">
        <f t="shared" si="13"/>
        <v>E0157 - Alexander City, AL*Interface</v>
      </c>
      <c r="C674" s="113" t="s">
        <v>175</v>
      </c>
      <c r="D674" s="115" t="s">
        <v>9</v>
      </c>
      <c r="E674" s="117" t="str">
        <f>IFERROR(INDEX(Interface!A:A, MATCH($C674,Interface!H:H, 0)), "(Blank)")</f>
        <v>S-000075178</v>
      </c>
      <c r="F674" s="116" t="s">
        <v>363</v>
      </c>
      <c r="G674" s="104" t="str">
        <f>VLOOKUP(C674, 'Sheet1 (2)'!$A$2:$K$341, 2,FALSE )</f>
        <v>Yes</v>
      </c>
      <c r="H674" s="104" t="b">
        <f>ISNUMBER(MATCH(C674, 'Sheet1 (2)'!$A$2:$A$350, 0))</f>
        <v>1</v>
      </c>
      <c r="I674" s="104" t="str">
        <f>VLOOKUP(C674,Print!$A$2:$C$1048576,3,0)</f>
        <v>Yes</v>
      </c>
      <c r="J674" s="104" t="str">
        <f>VLOOKUP($C674,Print!$A$2:$I$1048576,9,0)</f>
        <v>Ready</v>
      </c>
      <c r="K674" s="104" t="str">
        <f>VLOOKUP(C674,'Sheet1 (2)'!$A$2:$K$341, 9, 0)</f>
        <v>C00201</v>
      </c>
    </row>
    <row r="675" spans="1:11" customFormat="1" ht="15.75" hidden="1" x14ac:dyDescent="0.25">
      <c r="A675" s="113" t="s">
        <v>10</v>
      </c>
      <c r="B675" s="113" t="str">
        <f t="shared" si="13"/>
        <v>E0157 - Alexander City, AL*Sanitation</v>
      </c>
      <c r="C675" s="113" t="s">
        <v>175</v>
      </c>
      <c r="D675" s="114" t="s">
        <v>410</v>
      </c>
      <c r="E675" s="114" t="s">
        <v>903</v>
      </c>
      <c r="F675" s="116">
        <v>8002435580</v>
      </c>
      <c r="G675" s="104" t="str">
        <f>VLOOKUP(C675, 'Sheet1 (2)'!$A$2:$K$341, 2,FALSE )</f>
        <v>Yes</v>
      </c>
      <c r="H675" s="104" t="b">
        <f>ISNUMBER(MATCH(C675, 'Sheet1 (2)'!$A$2:$A$350, 0))</f>
        <v>1</v>
      </c>
      <c r="I675" s="104" t="str">
        <f>VLOOKUP(C675,Print!$A$2:$C$1048576,3,0)</f>
        <v>Yes</v>
      </c>
      <c r="J675" s="104" t="str">
        <f>VLOOKUP($C675,Print!$A$2:$I$1048576,9,0)</f>
        <v>Ready</v>
      </c>
      <c r="K675" s="104" t="str">
        <f>VLOOKUP(C675,'Sheet1 (2)'!$A$2:$K$341, 9, 0)</f>
        <v>C00201</v>
      </c>
    </row>
    <row r="676" spans="1:11" customFormat="1" ht="15.75" hidden="1" x14ac:dyDescent="0.25">
      <c r="A676" s="113" t="s">
        <v>13</v>
      </c>
      <c r="B676" s="113" t="str">
        <f t="shared" si="13"/>
        <v>E0157 - Alexander City, AL*Water &amp; Sewer</v>
      </c>
      <c r="C676" s="113" t="s">
        <v>175</v>
      </c>
      <c r="D676" s="114" t="s">
        <v>901</v>
      </c>
      <c r="E676" s="114" t="s">
        <v>902</v>
      </c>
      <c r="F676" s="116">
        <v>2563296710</v>
      </c>
      <c r="G676" s="104" t="str">
        <f>VLOOKUP(C676, 'Sheet1 (2)'!$A$2:$K$341, 2,FALSE )</f>
        <v>Yes</v>
      </c>
      <c r="H676" s="104" t="b">
        <f>ISNUMBER(MATCH(C676, 'Sheet1 (2)'!$A$2:$A$350, 0))</f>
        <v>1</v>
      </c>
      <c r="I676" s="104" t="str">
        <f>VLOOKUP(C676,Print!$A$2:$C$1048576,3,0)</f>
        <v>Yes</v>
      </c>
      <c r="J676" s="104" t="str">
        <f>VLOOKUP($C676,Print!$A$2:$I$1048576,9,0)</f>
        <v>Ready</v>
      </c>
      <c r="K676" s="104" t="str">
        <f>VLOOKUP(C676,'Sheet1 (2)'!$A$2:$K$341, 9, 0)</f>
        <v>C00201</v>
      </c>
    </row>
    <row r="677" spans="1:11" customFormat="1" ht="15.75" hidden="1" x14ac:dyDescent="0.25">
      <c r="A677" s="113" t="s">
        <v>7</v>
      </c>
      <c r="B677" s="113" t="str">
        <f t="shared" ref="B677:B740" si="14">_xlfn.CONCAT(C677,"*",A677)</f>
        <v>E0158 - Waconia, MN*Electric</v>
      </c>
      <c r="C677" s="113" t="s">
        <v>176</v>
      </c>
      <c r="D677" s="120" t="s">
        <v>904</v>
      </c>
      <c r="E677" s="117">
        <v>755030290.00100005</v>
      </c>
      <c r="F677" s="124" t="s">
        <v>905</v>
      </c>
      <c r="G677" s="104" t="str">
        <f>VLOOKUP(C677, 'Sheet1 (2)'!$A$2:$K$341, 2,FALSE )</f>
        <v>Yes</v>
      </c>
      <c r="H677" s="104" t="b">
        <f>ISNUMBER(MATCH(C677, 'Sheet1 (2)'!$A$2:$A$350, 0))</f>
        <v>1</v>
      </c>
      <c r="I677" s="104" t="str">
        <f>VLOOKUP(C677,Print!$A$2:$C$1048576,3,0)</f>
        <v>No</v>
      </c>
      <c r="J677" s="104" t="str">
        <f>VLOOKUP($C677,Print!$A$2:$I$1048576,9,0)</f>
        <v>Ready</v>
      </c>
      <c r="K677" s="104" t="str">
        <f>VLOOKUP(C677,'Sheet1 (2)'!$A$2:$K$341, 9, 0)</f>
        <v>C00148</v>
      </c>
    </row>
    <row r="678" spans="1:11" customFormat="1" ht="15.75" hidden="1" x14ac:dyDescent="0.25">
      <c r="A678" s="104" t="s">
        <v>9</v>
      </c>
      <c r="B678" s="113" t="str">
        <f t="shared" si="14"/>
        <v>E0158 - Waconia, MN*Interface</v>
      </c>
      <c r="C678" s="113" t="s">
        <v>176</v>
      </c>
      <c r="D678" s="115" t="s">
        <v>9</v>
      </c>
      <c r="E678" s="117" t="str">
        <f>IFERROR(INDEX(Interface!A:A, MATCH($C678,Interface!H:H, 0)), "(Blank)")</f>
        <v>S-000072642</v>
      </c>
      <c r="F678" s="116" t="s">
        <v>363</v>
      </c>
      <c r="G678" s="104" t="str">
        <f>VLOOKUP(C678, 'Sheet1 (2)'!$A$2:$K$341, 2,FALSE )</f>
        <v>Yes</v>
      </c>
      <c r="H678" s="104" t="b">
        <f>ISNUMBER(MATCH(C678, 'Sheet1 (2)'!$A$2:$A$350, 0))</f>
        <v>1</v>
      </c>
      <c r="I678" s="104" t="str">
        <f>VLOOKUP(C678,Print!$A$2:$C$1048576,3,0)</f>
        <v>No</v>
      </c>
      <c r="J678" s="104" t="str">
        <f>VLOOKUP($C678,Print!$A$2:$I$1048576,9,0)</f>
        <v>Ready</v>
      </c>
      <c r="K678" s="104" t="str">
        <f>VLOOKUP(C678,'Sheet1 (2)'!$A$2:$K$341, 9, 0)</f>
        <v>C00148</v>
      </c>
    </row>
    <row r="679" spans="1:11" customFormat="1" ht="15.75" hidden="1" x14ac:dyDescent="0.25">
      <c r="A679" s="113" t="s">
        <v>10</v>
      </c>
      <c r="B679" s="113" t="str">
        <f t="shared" si="14"/>
        <v>E0158 - Waconia, MN*Sanitation</v>
      </c>
      <c r="C679" s="113" t="s">
        <v>176</v>
      </c>
      <c r="D679" s="120" t="s">
        <v>904</v>
      </c>
      <c r="E679" s="125">
        <v>755030290.00100005</v>
      </c>
      <c r="F679" s="124" t="s">
        <v>905</v>
      </c>
      <c r="G679" s="104" t="str">
        <f>VLOOKUP(C679, 'Sheet1 (2)'!$A$2:$K$341, 2,FALSE )</f>
        <v>Yes</v>
      </c>
      <c r="H679" s="104" t="b">
        <f>ISNUMBER(MATCH(C679, 'Sheet1 (2)'!$A$2:$A$350, 0))</f>
        <v>1</v>
      </c>
      <c r="I679" s="104" t="str">
        <f>VLOOKUP(C679,Print!$A$2:$C$1048576,3,0)</f>
        <v>No</v>
      </c>
      <c r="J679" s="104" t="str">
        <f>VLOOKUP($C679,Print!$A$2:$I$1048576,9,0)</f>
        <v>Ready</v>
      </c>
      <c r="K679" s="104" t="str">
        <f>VLOOKUP(C679,'Sheet1 (2)'!$A$2:$K$341, 9, 0)</f>
        <v>C00148</v>
      </c>
    </row>
    <row r="680" spans="1:11" customFormat="1" ht="15.75" hidden="1" x14ac:dyDescent="0.25">
      <c r="A680" s="113" t="s">
        <v>13</v>
      </c>
      <c r="B680" s="113" t="str">
        <f t="shared" si="14"/>
        <v>E0158 - Waconia, MN*Water &amp; Sewer</v>
      </c>
      <c r="C680" s="113" t="s">
        <v>176</v>
      </c>
      <c r="D680" s="120" t="s">
        <v>904</v>
      </c>
      <c r="E680" s="125">
        <v>755030290.00100005</v>
      </c>
      <c r="F680" s="124" t="s">
        <v>905</v>
      </c>
      <c r="G680" s="104" t="str">
        <f>VLOOKUP(C680, 'Sheet1 (2)'!$A$2:$K$341, 2,FALSE )</f>
        <v>Yes</v>
      </c>
      <c r="H680" s="104" t="b">
        <f>ISNUMBER(MATCH(C680, 'Sheet1 (2)'!$A$2:$A$350, 0))</f>
        <v>1</v>
      </c>
      <c r="I680" s="104" t="str">
        <f>VLOOKUP(C680,Print!$A$2:$C$1048576,3,0)</f>
        <v>No</v>
      </c>
      <c r="J680" s="104" t="str">
        <f>VLOOKUP($C680,Print!$A$2:$I$1048576,9,0)</f>
        <v>Ready</v>
      </c>
      <c r="K680" s="104" t="str">
        <f>VLOOKUP(C680,'Sheet1 (2)'!$A$2:$K$341, 9, 0)</f>
        <v>C00148</v>
      </c>
    </row>
    <row r="681" spans="1:11" customFormat="1" ht="15.75" hidden="1" x14ac:dyDescent="0.25">
      <c r="A681" s="113" t="s">
        <v>7</v>
      </c>
      <c r="B681" s="113" t="str">
        <f t="shared" si="14"/>
        <v>E0159 - Muscle Shoals, AL*Electric</v>
      </c>
      <c r="C681" s="113" t="s">
        <v>177</v>
      </c>
      <c r="D681" s="114" t="s">
        <v>906</v>
      </c>
      <c r="E681" s="117" t="s">
        <v>907</v>
      </c>
      <c r="F681" s="116">
        <v>2563869290</v>
      </c>
      <c r="G681" s="104" t="str">
        <f>VLOOKUP(C681, 'Sheet1 (2)'!$A$2:$K$341, 2,FALSE )</f>
        <v>Yes</v>
      </c>
      <c r="H681" s="104" t="b">
        <f>ISNUMBER(MATCH(C681, 'Sheet1 (2)'!$A$2:$A$350, 0))</f>
        <v>1</v>
      </c>
      <c r="I681" s="104" t="str">
        <f>VLOOKUP(C681,Print!$A$2:$C$1048576,3,0)</f>
        <v>Yes</v>
      </c>
      <c r="J681" s="104" t="str">
        <f>VLOOKUP($C681,Print!$A$2:$I$1048576,9,0)</f>
        <v>Ready</v>
      </c>
      <c r="K681" s="104" t="str">
        <f>VLOOKUP(C681,'Sheet1 (2)'!$A$2:$K$341, 9, 0)</f>
        <v>C00153</v>
      </c>
    </row>
    <row r="682" spans="1:11" customFormat="1" ht="15.75" hidden="1" x14ac:dyDescent="0.25">
      <c r="A682" s="104" t="s">
        <v>9</v>
      </c>
      <c r="B682" s="113" t="str">
        <f t="shared" si="14"/>
        <v>E0159 - Muscle Shoals, AL*Interface</v>
      </c>
      <c r="C682" s="113" t="s">
        <v>177</v>
      </c>
      <c r="D682" s="115" t="s">
        <v>9</v>
      </c>
      <c r="E682" s="117" t="str">
        <f>IFERROR(INDEX(Interface!A:A, MATCH($C682,Interface!H:H, 0)), "(Blank)")</f>
        <v>S-000072813</v>
      </c>
      <c r="F682" s="116" t="s">
        <v>363</v>
      </c>
      <c r="G682" s="104" t="str">
        <f>VLOOKUP(C682, 'Sheet1 (2)'!$A$2:$K$341, 2,FALSE )</f>
        <v>Yes</v>
      </c>
      <c r="H682" s="104" t="b">
        <f>ISNUMBER(MATCH(C682, 'Sheet1 (2)'!$A$2:$A$350, 0))</f>
        <v>1</v>
      </c>
      <c r="I682" s="104" t="str">
        <f>VLOOKUP(C682,Print!$A$2:$C$1048576,3,0)</f>
        <v>Yes</v>
      </c>
      <c r="J682" s="104" t="str">
        <f>VLOOKUP($C682,Print!$A$2:$I$1048576,9,0)</f>
        <v>Ready</v>
      </c>
      <c r="K682" s="104" t="str">
        <f>VLOOKUP(C682,'Sheet1 (2)'!$A$2:$K$341, 9, 0)</f>
        <v>C00153</v>
      </c>
    </row>
    <row r="683" spans="1:11" customFormat="1" ht="15.75" hidden="1" x14ac:dyDescent="0.25">
      <c r="A683" s="113" t="s">
        <v>10</v>
      </c>
      <c r="B683" s="113" t="str">
        <f t="shared" si="14"/>
        <v>E0159 - Muscle Shoals, AL*Sanitation</v>
      </c>
      <c r="C683" s="113" t="s">
        <v>177</v>
      </c>
      <c r="D683" s="114" t="s">
        <v>480</v>
      </c>
      <c r="E683" s="117" t="s">
        <v>908</v>
      </c>
      <c r="F683" s="116">
        <v>8002842451</v>
      </c>
      <c r="G683" s="104" t="str">
        <f>VLOOKUP(C683, 'Sheet1 (2)'!$A$2:$K$341, 2,FALSE )</f>
        <v>Yes</v>
      </c>
      <c r="H683" s="104" t="b">
        <f>ISNUMBER(MATCH(C683, 'Sheet1 (2)'!$A$2:$A$350, 0))</f>
        <v>1</v>
      </c>
      <c r="I683" s="104" t="str">
        <f>VLOOKUP(C683,Print!$A$2:$C$1048576,3,0)</f>
        <v>Yes</v>
      </c>
      <c r="J683" s="104" t="str">
        <f>VLOOKUP($C683,Print!$A$2:$I$1048576,9,0)</f>
        <v>Ready</v>
      </c>
      <c r="K683" s="104" t="str">
        <f>VLOOKUP(C683,'Sheet1 (2)'!$A$2:$K$341, 9, 0)</f>
        <v>C00153</v>
      </c>
    </row>
    <row r="684" spans="1:11" customFormat="1" ht="15.75" hidden="1" x14ac:dyDescent="0.25">
      <c r="A684" s="113" t="s">
        <v>13</v>
      </c>
      <c r="B684" s="113" t="str">
        <f t="shared" si="14"/>
        <v>E0159 - Muscle Shoals, AL*Water &amp; Sewer</v>
      </c>
      <c r="C684" s="113" t="s">
        <v>177</v>
      </c>
      <c r="D684" s="114" t="s">
        <v>906</v>
      </c>
      <c r="E684" s="117" t="s">
        <v>907</v>
      </c>
      <c r="F684" s="116">
        <v>2563869290</v>
      </c>
      <c r="G684" s="104" t="str">
        <f>VLOOKUP(C684, 'Sheet1 (2)'!$A$2:$K$341, 2,FALSE )</f>
        <v>Yes</v>
      </c>
      <c r="H684" s="104" t="b">
        <f>ISNUMBER(MATCH(C684, 'Sheet1 (2)'!$A$2:$A$350, 0))</f>
        <v>1</v>
      </c>
      <c r="I684" s="104" t="str">
        <f>VLOOKUP(C684,Print!$A$2:$C$1048576,3,0)</f>
        <v>Yes</v>
      </c>
      <c r="J684" s="104" t="str">
        <f>VLOOKUP($C684,Print!$A$2:$I$1048576,9,0)</f>
        <v>Ready</v>
      </c>
      <c r="K684" s="104" t="str">
        <f>VLOOKUP(C684,'Sheet1 (2)'!$A$2:$K$341, 9, 0)</f>
        <v>C00153</v>
      </c>
    </row>
    <row r="685" spans="1:11" customFormat="1" ht="15.75" hidden="1" x14ac:dyDescent="0.25">
      <c r="A685" s="113" t="s">
        <v>7</v>
      </c>
      <c r="B685" s="113" t="str">
        <f t="shared" si="14"/>
        <v>E0160 - Cookeville,TN*Electric</v>
      </c>
      <c r="C685" s="113" t="s">
        <v>178</v>
      </c>
      <c r="D685" s="114" t="s">
        <v>909</v>
      </c>
      <c r="E685" s="115">
        <v>220587</v>
      </c>
      <c r="F685" s="116">
        <v>9315205219</v>
      </c>
      <c r="G685" s="104" t="str">
        <f>VLOOKUP(C685, 'Sheet1 (2)'!$A$2:$K$341, 2,FALSE )</f>
        <v>Yes</v>
      </c>
      <c r="H685" s="104" t="b">
        <f>ISNUMBER(MATCH(C685, 'Sheet1 (2)'!$A$2:$A$350, 0))</f>
        <v>1</v>
      </c>
      <c r="I685" s="104" t="str">
        <f>VLOOKUP(C685,Print!$A$2:$C$1048576,3,0)</f>
        <v>Yes</v>
      </c>
      <c r="J685" s="104" t="str">
        <f>VLOOKUP($C685,Print!$A$2:$I$1048576,9,0)</f>
        <v>Ready</v>
      </c>
      <c r="K685" s="104" t="str">
        <f>VLOOKUP(C685,'Sheet1 (2)'!$A$2:$K$341, 9, 0)</f>
        <v>C00245</v>
      </c>
    </row>
    <row r="686" spans="1:11" customFormat="1" ht="15.75" hidden="1" x14ac:dyDescent="0.25">
      <c r="A686" s="104" t="s">
        <v>9</v>
      </c>
      <c r="B686" s="113" t="str">
        <f t="shared" si="14"/>
        <v>E0160 - Cookeville,TN*Interface</v>
      </c>
      <c r="C686" s="113" t="s">
        <v>178</v>
      </c>
      <c r="D686" s="115" t="s">
        <v>9</v>
      </c>
      <c r="E686" s="117" t="str">
        <f>IFERROR(INDEX(Interface!A:A, MATCH($C686,Interface!H:H, 0)), "(Blank)")</f>
        <v>S-000074094</v>
      </c>
      <c r="F686" s="116" t="s">
        <v>363</v>
      </c>
      <c r="G686" s="104" t="str">
        <f>VLOOKUP(C686, 'Sheet1 (2)'!$A$2:$K$341, 2,FALSE )</f>
        <v>Yes</v>
      </c>
      <c r="H686" s="104" t="b">
        <f>ISNUMBER(MATCH(C686, 'Sheet1 (2)'!$A$2:$A$350, 0))</f>
        <v>1</v>
      </c>
      <c r="I686" s="104" t="str">
        <f>VLOOKUP(C686,Print!$A$2:$C$1048576,3,0)</f>
        <v>Yes</v>
      </c>
      <c r="J686" s="104" t="str">
        <f>VLOOKUP($C686,Print!$A$2:$I$1048576,9,0)</f>
        <v>Ready</v>
      </c>
      <c r="K686" s="104" t="str">
        <f>VLOOKUP(C686,'Sheet1 (2)'!$A$2:$K$341, 9, 0)</f>
        <v>C00245</v>
      </c>
    </row>
    <row r="687" spans="1:11" customFormat="1" ht="15.75" hidden="1" x14ac:dyDescent="0.25">
      <c r="A687" s="113" t="s">
        <v>10</v>
      </c>
      <c r="B687" s="113" t="str">
        <f t="shared" si="14"/>
        <v>E0160 - Cookeville,TN*Sanitation</v>
      </c>
      <c r="C687" s="113" t="s">
        <v>178</v>
      </c>
      <c r="D687" s="114" t="s">
        <v>480</v>
      </c>
      <c r="E687" s="115" t="s">
        <v>910</v>
      </c>
      <c r="F687" s="116">
        <v>6158319600</v>
      </c>
      <c r="G687" s="104" t="str">
        <f>VLOOKUP(C687, 'Sheet1 (2)'!$A$2:$K$341, 2,FALSE )</f>
        <v>Yes</v>
      </c>
      <c r="H687" s="104" t="b">
        <f>ISNUMBER(MATCH(C687, 'Sheet1 (2)'!$A$2:$A$350, 0))</f>
        <v>1</v>
      </c>
      <c r="I687" s="104" t="str">
        <f>VLOOKUP(C687,Print!$A$2:$C$1048576,3,0)</f>
        <v>Yes</v>
      </c>
      <c r="J687" s="104" t="str">
        <f>VLOOKUP($C687,Print!$A$2:$I$1048576,9,0)</f>
        <v>Ready</v>
      </c>
      <c r="K687" s="104" t="str">
        <f>VLOOKUP(C687,'Sheet1 (2)'!$A$2:$K$341, 9, 0)</f>
        <v>C00245</v>
      </c>
    </row>
    <row r="688" spans="1:11" customFormat="1" ht="15.75" hidden="1" x14ac:dyDescent="0.25">
      <c r="A688" s="113" t="s">
        <v>13</v>
      </c>
      <c r="B688" s="113" t="str">
        <f t="shared" si="14"/>
        <v>E0160 - Cookeville,TN*Water &amp; Sewer</v>
      </c>
      <c r="C688" s="113" t="s">
        <v>178</v>
      </c>
      <c r="D688" s="114" t="s">
        <v>909</v>
      </c>
      <c r="E688" s="115">
        <v>220475</v>
      </c>
      <c r="F688" s="116">
        <v>9315205219</v>
      </c>
      <c r="G688" s="104" t="str">
        <f>VLOOKUP(C688, 'Sheet1 (2)'!$A$2:$K$341, 2,FALSE )</f>
        <v>Yes</v>
      </c>
      <c r="H688" s="104" t="b">
        <f>ISNUMBER(MATCH(C688, 'Sheet1 (2)'!$A$2:$A$350, 0))</f>
        <v>1</v>
      </c>
      <c r="I688" s="104" t="str">
        <f>VLOOKUP(C688,Print!$A$2:$C$1048576,3,0)</f>
        <v>Yes</v>
      </c>
      <c r="J688" s="104" t="str">
        <f>VLOOKUP($C688,Print!$A$2:$I$1048576,9,0)</f>
        <v>Ready</v>
      </c>
      <c r="K688" s="104" t="str">
        <f>VLOOKUP(C688,'Sheet1 (2)'!$A$2:$K$341, 9, 0)</f>
        <v>C00245</v>
      </c>
    </row>
    <row r="689" spans="1:11" customFormat="1" ht="15.75" hidden="1" x14ac:dyDescent="0.25">
      <c r="A689" s="113" t="s">
        <v>7</v>
      </c>
      <c r="B689" s="113" t="str">
        <f t="shared" si="14"/>
        <v>E0161 - West Marietta, GA*Electric</v>
      </c>
      <c r="C689" s="113" t="s">
        <v>179</v>
      </c>
      <c r="D689" s="114" t="s">
        <v>495</v>
      </c>
      <c r="E689" s="117">
        <v>588597001</v>
      </c>
      <c r="F689" s="116">
        <v>7704292100</v>
      </c>
      <c r="G689" s="104" t="str">
        <f>VLOOKUP(C689, 'Sheet1 (2)'!$A$2:$K$341, 2,FALSE )</f>
        <v>Yes</v>
      </c>
      <c r="H689" s="104" t="b">
        <f>ISNUMBER(MATCH(C689, 'Sheet1 (2)'!$A$2:$A$350, 0))</f>
        <v>1</v>
      </c>
      <c r="I689" s="104" t="str">
        <f>VLOOKUP(C689,Print!$A$2:$C$1048576,3,0)</f>
        <v>Yes</v>
      </c>
      <c r="J689" s="104" t="str">
        <f>VLOOKUP($C689,Print!$A$2:$I$1048576,9,0)</f>
        <v>Ready</v>
      </c>
      <c r="K689" s="104" t="str">
        <f>VLOOKUP(C689,'Sheet1 (2)'!$A$2:$K$341, 9, 0)</f>
        <v>C00171</v>
      </c>
    </row>
    <row r="690" spans="1:11" customFormat="1" ht="15.75" hidden="1" x14ac:dyDescent="0.25">
      <c r="A690" s="104" t="s">
        <v>9</v>
      </c>
      <c r="B690" s="113" t="str">
        <f t="shared" si="14"/>
        <v>E0161 - West Marietta, GA*Interface</v>
      </c>
      <c r="C690" s="113" t="s">
        <v>179</v>
      </c>
      <c r="D690" s="115" t="s">
        <v>9</v>
      </c>
      <c r="E690" s="117" t="str">
        <f>IFERROR(INDEX(Interface!A:A, MATCH($C690,Interface!H:H, 0)), "(Blank)")</f>
        <v>S-000074092</v>
      </c>
      <c r="F690" s="116" t="s">
        <v>363</v>
      </c>
      <c r="G690" s="104" t="str">
        <f>VLOOKUP(C690, 'Sheet1 (2)'!$A$2:$K$341, 2,FALSE )</f>
        <v>Yes</v>
      </c>
      <c r="H690" s="104" t="b">
        <f>ISNUMBER(MATCH(C690, 'Sheet1 (2)'!$A$2:$A$350, 0))</f>
        <v>1</v>
      </c>
      <c r="I690" s="104" t="str">
        <f>VLOOKUP(C690,Print!$A$2:$C$1048576,3,0)</f>
        <v>Yes</v>
      </c>
      <c r="J690" s="104" t="str">
        <f>VLOOKUP($C690,Print!$A$2:$I$1048576,9,0)</f>
        <v>Ready</v>
      </c>
      <c r="K690" s="104" t="str">
        <f>VLOOKUP(C690,'Sheet1 (2)'!$A$2:$K$341, 9, 0)</f>
        <v>C00171</v>
      </c>
    </row>
    <row r="691" spans="1:11" customFormat="1" ht="15.75" hidden="1" x14ac:dyDescent="0.25">
      <c r="A691" s="113" t="s">
        <v>10</v>
      </c>
      <c r="B691" s="113" t="str">
        <f t="shared" si="14"/>
        <v>E0161 - West Marietta, GA*Sanitation</v>
      </c>
      <c r="C691" s="113" t="s">
        <v>179</v>
      </c>
      <c r="D691" s="114" t="s">
        <v>480</v>
      </c>
      <c r="E691" s="117" t="s">
        <v>497</v>
      </c>
      <c r="F691" s="116">
        <v>8663195397</v>
      </c>
      <c r="G691" s="104" t="str">
        <f>VLOOKUP(C691, 'Sheet1 (2)'!$A$2:$K$341, 2,FALSE )</f>
        <v>Yes</v>
      </c>
      <c r="H691" s="104" t="b">
        <f>ISNUMBER(MATCH(C691, 'Sheet1 (2)'!$A$2:$A$350, 0))</f>
        <v>1</v>
      </c>
      <c r="I691" s="104" t="str">
        <f>VLOOKUP(C691,Print!$A$2:$C$1048576,3,0)</f>
        <v>Yes</v>
      </c>
      <c r="J691" s="104" t="str">
        <f>VLOOKUP($C691,Print!$A$2:$I$1048576,9,0)</f>
        <v>Ready</v>
      </c>
      <c r="K691" s="104" t="str">
        <f>VLOOKUP(C691,'Sheet1 (2)'!$A$2:$K$341, 9, 0)</f>
        <v>C00171</v>
      </c>
    </row>
    <row r="692" spans="1:11" customFormat="1" ht="15.75" hidden="1" x14ac:dyDescent="0.25">
      <c r="A692" s="113" t="s">
        <v>13</v>
      </c>
      <c r="B692" s="113" t="str">
        <f t="shared" si="14"/>
        <v>E0161 - West Marietta, GA*Water &amp; Sewer</v>
      </c>
      <c r="C692" s="113" t="s">
        <v>179</v>
      </c>
      <c r="D692" s="114" t="s">
        <v>498</v>
      </c>
      <c r="E692" s="117" t="s">
        <v>911</v>
      </c>
      <c r="F692" s="116">
        <v>7704196200</v>
      </c>
      <c r="G692" s="104" t="str">
        <f>VLOOKUP(C692, 'Sheet1 (2)'!$A$2:$K$341, 2,FALSE )</f>
        <v>Yes</v>
      </c>
      <c r="H692" s="104" t="b">
        <f>ISNUMBER(MATCH(C692, 'Sheet1 (2)'!$A$2:$A$350, 0))</f>
        <v>1</v>
      </c>
      <c r="I692" s="104" t="str">
        <f>VLOOKUP(C692,Print!$A$2:$C$1048576,3,0)</f>
        <v>Yes</v>
      </c>
      <c r="J692" s="104" t="str">
        <f>VLOOKUP($C692,Print!$A$2:$I$1048576,9,0)</f>
        <v>Ready</v>
      </c>
      <c r="K692" s="104" t="str">
        <f>VLOOKUP(C692,'Sheet1 (2)'!$A$2:$K$341, 9, 0)</f>
        <v>C00171</v>
      </c>
    </row>
    <row r="693" spans="1:11" customFormat="1" ht="15.75" hidden="1" x14ac:dyDescent="0.25">
      <c r="A693" s="113" t="s">
        <v>7</v>
      </c>
      <c r="B693" s="113" t="str">
        <f t="shared" si="14"/>
        <v>E0162 - Lake City, FL*Electric</v>
      </c>
      <c r="C693" s="113" t="s">
        <v>180</v>
      </c>
      <c r="D693" s="114" t="s">
        <v>515</v>
      </c>
      <c r="E693" s="117" t="s">
        <v>912</v>
      </c>
      <c r="F693" s="116">
        <v>8003752434</v>
      </c>
      <c r="G693" s="104" t="str">
        <f>VLOOKUP(C693, 'Sheet1 (2)'!$A$2:$K$341, 2,FALSE )</f>
        <v>Yes</v>
      </c>
      <c r="H693" s="104" t="b">
        <f>ISNUMBER(MATCH(C693, 'Sheet1 (2)'!$A$2:$A$350, 0))</f>
        <v>1</v>
      </c>
      <c r="I693" s="104" t="str">
        <f>VLOOKUP(C693,Print!$A$2:$C$1048576,3,0)</f>
        <v>Yes</v>
      </c>
      <c r="J693" s="104" t="str">
        <f>VLOOKUP($C693,Print!$A$2:$I$1048576,9,0)</f>
        <v>Ready</v>
      </c>
      <c r="K693" s="104" t="str">
        <f>VLOOKUP(C693,'Sheet1 (2)'!$A$2:$K$341, 9, 0)</f>
        <v>C00197</v>
      </c>
    </row>
    <row r="694" spans="1:11" customFormat="1" ht="15.75" hidden="1" x14ac:dyDescent="0.25">
      <c r="A694" s="104" t="s">
        <v>9</v>
      </c>
      <c r="B694" s="113" t="str">
        <f t="shared" si="14"/>
        <v>E0162 - Lake City, FL*Interface</v>
      </c>
      <c r="C694" s="113" t="s">
        <v>180</v>
      </c>
      <c r="D694" s="115" t="s">
        <v>9</v>
      </c>
      <c r="E694" s="117" t="str">
        <f>IFERROR(INDEX(Interface!A:A, MATCH($C694,Interface!H:H, 0)), "(Blank)")</f>
        <v>S-000075176</v>
      </c>
      <c r="F694" s="116" t="s">
        <v>363</v>
      </c>
      <c r="G694" s="104" t="str">
        <f>VLOOKUP(C694, 'Sheet1 (2)'!$A$2:$K$341, 2,FALSE )</f>
        <v>Yes</v>
      </c>
      <c r="H694" s="104" t="b">
        <f>ISNUMBER(MATCH(C694, 'Sheet1 (2)'!$A$2:$A$350, 0))</f>
        <v>1</v>
      </c>
      <c r="I694" s="104" t="str">
        <f>VLOOKUP(C694,Print!$A$2:$C$1048576,3,0)</f>
        <v>Yes</v>
      </c>
      <c r="J694" s="104" t="str">
        <f>VLOOKUP($C694,Print!$A$2:$I$1048576,9,0)</f>
        <v>Ready</v>
      </c>
      <c r="K694" s="104" t="str">
        <f>VLOOKUP(C694,'Sheet1 (2)'!$A$2:$K$341, 9, 0)</f>
        <v>C00197</v>
      </c>
    </row>
    <row r="695" spans="1:11" customFormat="1" ht="15.75" hidden="1" x14ac:dyDescent="0.25">
      <c r="A695" s="113" t="s">
        <v>10</v>
      </c>
      <c r="B695" s="113" t="str">
        <f t="shared" si="14"/>
        <v>E0162 - Lake City, FL*Sanitation</v>
      </c>
      <c r="C695" s="113" t="s">
        <v>180</v>
      </c>
      <c r="D695" s="114" t="s">
        <v>913</v>
      </c>
      <c r="E695" s="118" t="s">
        <v>914</v>
      </c>
      <c r="F695" s="116">
        <v>387587800</v>
      </c>
      <c r="G695" s="104" t="str">
        <f>VLOOKUP(C695, 'Sheet1 (2)'!$A$2:$K$341, 2,FALSE )</f>
        <v>Yes</v>
      </c>
      <c r="H695" s="104" t="b">
        <f>ISNUMBER(MATCH(C695, 'Sheet1 (2)'!$A$2:$A$350, 0))</f>
        <v>1</v>
      </c>
      <c r="I695" s="104" t="str">
        <f>VLOOKUP(C695,Print!$A$2:$C$1048576,3,0)</f>
        <v>Yes</v>
      </c>
      <c r="J695" s="104" t="str">
        <f>VLOOKUP($C695,Print!$A$2:$I$1048576,9,0)</f>
        <v>Ready</v>
      </c>
      <c r="K695" s="104" t="str">
        <f>VLOOKUP(C695,'Sheet1 (2)'!$A$2:$K$341, 9, 0)</f>
        <v>C00197</v>
      </c>
    </row>
    <row r="696" spans="1:11" customFormat="1" ht="15.75" hidden="1" x14ac:dyDescent="0.25">
      <c r="A696" s="113" t="s">
        <v>13</v>
      </c>
      <c r="B696" s="113" t="str">
        <f t="shared" si="14"/>
        <v>E0162 - Lake City, FL*Water &amp; Sewer</v>
      </c>
      <c r="C696" s="113" t="s">
        <v>180</v>
      </c>
      <c r="D696" s="114" t="s">
        <v>915</v>
      </c>
      <c r="E696" s="118" t="s">
        <v>916</v>
      </c>
      <c r="F696" s="116">
        <v>3867522031</v>
      </c>
      <c r="G696" s="104" t="str">
        <f>VLOOKUP(C696, 'Sheet1 (2)'!$A$2:$K$341, 2,FALSE )</f>
        <v>Yes</v>
      </c>
      <c r="H696" s="104" t="b">
        <f>ISNUMBER(MATCH(C696, 'Sheet1 (2)'!$A$2:$A$350, 0))</f>
        <v>1</v>
      </c>
      <c r="I696" s="104" t="str">
        <f>VLOOKUP(C696,Print!$A$2:$C$1048576,3,0)</f>
        <v>Yes</v>
      </c>
      <c r="J696" s="104" t="str">
        <f>VLOOKUP($C696,Print!$A$2:$I$1048576,9,0)</f>
        <v>Ready</v>
      </c>
      <c r="K696" s="104" t="str">
        <f>VLOOKUP(C696,'Sheet1 (2)'!$A$2:$K$341, 9, 0)</f>
        <v>C00197</v>
      </c>
    </row>
    <row r="697" spans="1:11" customFormat="1" ht="15.75" hidden="1" x14ac:dyDescent="0.25">
      <c r="A697" s="113" t="s">
        <v>7</v>
      </c>
      <c r="B697" s="113" t="str">
        <f t="shared" si="14"/>
        <v>E0164 - Harvest, AL*Electric</v>
      </c>
      <c r="C697" s="113" t="s">
        <v>181</v>
      </c>
      <c r="D697" s="114" t="s">
        <v>691</v>
      </c>
      <c r="E697" s="117">
        <v>221010421198</v>
      </c>
      <c r="F697" s="116">
        <v>2565354448</v>
      </c>
      <c r="G697" s="104" t="str">
        <f>VLOOKUP(C697, 'Sheet1 (2)'!$A$2:$K$341, 2,FALSE )</f>
        <v>Yes</v>
      </c>
      <c r="H697" s="104" t="b">
        <f>ISNUMBER(MATCH(C697, 'Sheet1 (2)'!$A$2:$A$350, 0))</f>
        <v>1</v>
      </c>
      <c r="I697" s="104" t="str">
        <f>VLOOKUP(C697,Print!$A$2:$C$1048576,3,0)</f>
        <v>Yes</v>
      </c>
      <c r="J697" s="104" t="str">
        <f>VLOOKUP($C697,Print!$A$2:$I$1048576,9,0)</f>
        <v>Ready</v>
      </c>
      <c r="K697" s="104" t="str">
        <f>VLOOKUP(C697,'Sheet1 (2)'!$A$2:$K$341, 9, 0)</f>
        <v>C00196</v>
      </c>
    </row>
    <row r="698" spans="1:11" customFormat="1" ht="15.75" hidden="1" x14ac:dyDescent="0.25">
      <c r="A698" s="104" t="s">
        <v>9</v>
      </c>
      <c r="B698" s="113" t="str">
        <f t="shared" si="14"/>
        <v>E0164 - Harvest, AL*Interface</v>
      </c>
      <c r="C698" s="113" t="s">
        <v>181</v>
      </c>
      <c r="D698" s="115" t="s">
        <v>9</v>
      </c>
      <c r="E698" s="117" t="str">
        <f>IFERROR(INDEX(Interface!A:A, MATCH($C698,Interface!H:H, 0)), "(Blank)")</f>
        <v>S-000075175</v>
      </c>
      <c r="F698" s="116" t="s">
        <v>363</v>
      </c>
      <c r="G698" s="104" t="str">
        <f>VLOOKUP(C698, 'Sheet1 (2)'!$A$2:$K$341, 2,FALSE )</f>
        <v>Yes</v>
      </c>
      <c r="H698" s="104" t="b">
        <f>ISNUMBER(MATCH(C698, 'Sheet1 (2)'!$A$2:$A$350, 0))</f>
        <v>1</v>
      </c>
      <c r="I698" s="104" t="str">
        <f>VLOOKUP(C698,Print!$A$2:$C$1048576,3,0)</f>
        <v>Yes</v>
      </c>
      <c r="J698" s="104" t="str">
        <f>VLOOKUP($C698,Print!$A$2:$I$1048576,9,0)</f>
        <v>Ready</v>
      </c>
      <c r="K698" s="104" t="str">
        <f>VLOOKUP(C698,'Sheet1 (2)'!$A$2:$K$341, 9, 0)</f>
        <v>C00196</v>
      </c>
    </row>
    <row r="699" spans="1:11" customFormat="1" ht="15.75" hidden="1" x14ac:dyDescent="0.25">
      <c r="A699" s="113" t="s">
        <v>10</v>
      </c>
      <c r="B699" s="113" t="str">
        <f t="shared" si="14"/>
        <v>E0164 - Harvest, AL*Sanitation</v>
      </c>
      <c r="C699" s="113" t="s">
        <v>181</v>
      </c>
      <c r="D699" s="114" t="s">
        <v>480</v>
      </c>
      <c r="E699" s="115" t="s">
        <v>917</v>
      </c>
      <c r="F699" s="116">
        <v>2568510067</v>
      </c>
      <c r="G699" s="104" t="str">
        <f>VLOOKUP(C699, 'Sheet1 (2)'!$A$2:$K$341, 2,FALSE )</f>
        <v>Yes</v>
      </c>
      <c r="H699" s="104" t="b">
        <f>ISNUMBER(MATCH(C699, 'Sheet1 (2)'!$A$2:$A$350, 0))</f>
        <v>1</v>
      </c>
      <c r="I699" s="104" t="str">
        <f>VLOOKUP(C699,Print!$A$2:$C$1048576,3,0)</f>
        <v>Yes</v>
      </c>
      <c r="J699" s="104" t="str">
        <f>VLOOKUP($C699,Print!$A$2:$I$1048576,9,0)</f>
        <v>Ready</v>
      </c>
      <c r="K699" s="104" t="str">
        <f>VLOOKUP(C699,'Sheet1 (2)'!$A$2:$K$341, 9, 0)</f>
        <v>C00196</v>
      </c>
    </row>
    <row r="700" spans="1:11" customFormat="1" ht="15.75" hidden="1" x14ac:dyDescent="0.25">
      <c r="A700" s="113" t="s">
        <v>11</v>
      </c>
      <c r="B700" s="113" t="str">
        <f t="shared" si="14"/>
        <v>E0164 - Harvest, AL*Sanitation 2</v>
      </c>
      <c r="C700" s="113" t="s">
        <v>181</v>
      </c>
      <c r="D700" s="114" t="s">
        <v>691</v>
      </c>
      <c r="E700" s="117">
        <v>221010421198</v>
      </c>
      <c r="F700" s="116">
        <v>2565354448</v>
      </c>
      <c r="G700" s="104" t="str">
        <f>VLOOKUP(C700, 'Sheet1 (2)'!$A$2:$K$341, 2,FALSE )</f>
        <v>Yes</v>
      </c>
      <c r="H700" s="104" t="b">
        <f>ISNUMBER(MATCH(C700, 'Sheet1 (2)'!$A$2:$A$350, 0))</f>
        <v>1</v>
      </c>
      <c r="I700" s="104" t="str">
        <f>VLOOKUP(C700,Print!$A$2:$C$1048576,3,0)</f>
        <v>Yes</v>
      </c>
      <c r="J700" s="104" t="str">
        <f>VLOOKUP($C700,Print!$A$2:$I$1048576,9,0)</f>
        <v>Ready</v>
      </c>
      <c r="K700" s="104" t="str">
        <f>VLOOKUP(C700,'Sheet1 (2)'!$A$2:$K$341, 9, 0)</f>
        <v>C00196</v>
      </c>
    </row>
    <row r="701" spans="1:11" customFormat="1" ht="15.75" hidden="1" x14ac:dyDescent="0.25">
      <c r="A701" s="113" t="s">
        <v>13</v>
      </c>
      <c r="B701" s="113" t="str">
        <f t="shared" si="14"/>
        <v>E0164 - Harvest, AL*Water &amp; Sewer</v>
      </c>
      <c r="C701" s="113" t="s">
        <v>181</v>
      </c>
      <c r="D701" s="114" t="s">
        <v>918</v>
      </c>
      <c r="E701" s="115">
        <v>71080</v>
      </c>
      <c r="F701" s="116">
        <v>2568371132</v>
      </c>
      <c r="G701" s="104" t="str">
        <f>VLOOKUP(C701, 'Sheet1 (2)'!$A$2:$K$341, 2,FALSE )</f>
        <v>Yes</v>
      </c>
      <c r="H701" s="104" t="b">
        <f>ISNUMBER(MATCH(C701, 'Sheet1 (2)'!$A$2:$A$350, 0))</f>
        <v>1</v>
      </c>
      <c r="I701" s="104" t="str">
        <f>VLOOKUP(C701,Print!$A$2:$C$1048576,3,0)</f>
        <v>Yes</v>
      </c>
      <c r="J701" s="104" t="str">
        <f>VLOOKUP($C701,Print!$A$2:$I$1048576,9,0)</f>
        <v>Ready</v>
      </c>
      <c r="K701" s="104" t="str">
        <f>VLOOKUP(C701,'Sheet1 (2)'!$A$2:$K$341, 9, 0)</f>
        <v>C00196</v>
      </c>
    </row>
    <row r="702" spans="1:11" customFormat="1" ht="15.75" hidden="1" x14ac:dyDescent="0.25">
      <c r="A702" s="113" t="s">
        <v>14</v>
      </c>
      <c r="B702" s="113" t="str">
        <f t="shared" si="14"/>
        <v>E0164 - Harvest, AL*Water &amp; Sewer 2</v>
      </c>
      <c r="C702" s="113" t="s">
        <v>181</v>
      </c>
      <c r="D702" s="114" t="s">
        <v>918</v>
      </c>
      <c r="E702" s="115">
        <v>71081</v>
      </c>
      <c r="F702" s="116">
        <v>2568371132</v>
      </c>
      <c r="G702" s="104" t="str">
        <f>VLOOKUP(C702, 'Sheet1 (2)'!$A$2:$K$341, 2,FALSE )</f>
        <v>Yes</v>
      </c>
      <c r="H702" s="104" t="b">
        <f>ISNUMBER(MATCH(C702, 'Sheet1 (2)'!$A$2:$A$350, 0))</f>
        <v>1</v>
      </c>
      <c r="I702" s="104" t="str">
        <f>VLOOKUP(C702,Print!$A$2:$C$1048576,3,0)</f>
        <v>Yes</v>
      </c>
      <c r="J702" s="104" t="str">
        <f>VLOOKUP($C702,Print!$A$2:$I$1048576,9,0)</f>
        <v>Ready</v>
      </c>
      <c r="K702" s="104" t="str">
        <f>VLOOKUP(C702,'Sheet1 (2)'!$A$2:$K$341, 9, 0)</f>
        <v>C00196</v>
      </c>
    </row>
    <row r="703" spans="1:11" customFormat="1" ht="15.75" hidden="1" x14ac:dyDescent="0.25">
      <c r="A703" s="113" t="s">
        <v>7</v>
      </c>
      <c r="B703" s="113" t="str">
        <f t="shared" si="14"/>
        <v>E0165 - White House, TN*Electric</v>
      </c>
      <c r="C703" s="113" t="s">
        <v>182</v>
      </c>
      <c r="D703" s="114" t="s">
        <v>919</v>
      </c>
      <c r="E703" s="117">
        <v>4576006001</v>
      </c>
      <c r="F703" s="116">
        <v>8009872362</v>
      </c>
      <c r="G703" s="104" t="str">
        <f>VLOOKUP(C703, 'Sheet1 (2)'!$A$2:$K$341, 2,FALSE )</f>
        <v>Yes</v>
      </c>
      <c r="H703" s="104" t="b">
        <f>ISNUMBER(MATCH(C703, 'Sheet1 (2)'!$A$2:$A$350, 0))</f>
        <v>1</v>
      </c>
      <c r="I703" s="104" t="str">
        <f>VLOOKUP(C703,Print!$A$2:$C$1048576,3,0)</f>
        <v>Yes</v>
      </c>
      <c r="J703" s="104" t="str">
        <f>VLOOKUP($C703,Print!$A$2:$I$1048576,9,0)</f>
        <v>Ready</v>
      </c>
      <c r="K703" s="104" t="str">
        <f>VLOOKUP(C703,'Sheet1 (2)'!$A$2:$K$341, 9, 0)</f>
        <v>C00182</v>
      </c>
    </row>
    <row r="704" spans="1:11" customFormat="1" ht="15.75" hidden="1" x14ac:dyDescent="0.25">
      <c r="A704" s="104" t="s">
        <v>9</v>
      </c>
      <c r="B704" s="113" t="str">
        <f t="shared" si="14"/>
        <v>E0165 - White House, TN*Interface</v>
      </c>
      <c r="C704" s="113" t="s">
        <v>182</v>
      </c>
      <c r="D704" s="115" t="s">
        <v>9</v>
      </c>
      <c r="E704" s="117" t="str">
        <f>IFERROR(INDEX(Interface!A:A, MATCH($C704,Interface!H:H, 0)), "(Blank)")</f>
        <v>S-000075170</v>
      </c>
      <c r="F704" s="116" t="s">
        <v>363</v>
      </c>
      <c r="G704" s="104" t="str">
        <f>VLOOKUP(C704, 'Sheet1 (2)'!$A$2:$K$341, 2,FALSE )</f>
        <v>Yes</v>
      </c>
      <c r="H704" s="104" t="b">
        <f>ISNUMBER(MATCH(C704, 'Sheet1 (2)'!$A$2:$A$350, 0))</f>
        <v>1</v>
      </c>
      <c r="I704" s="104" t="str">
        <f>VLOOKUP(C704,Print!$A$2:$C$1048576,3,0)</f>
        <v>Yes</v>
      </c>
      <c r="J704" s="104" t="str">
        <f>VLOOKUP($C704,Print!$A$2:$I$1048576,9,0)</f>
        <v>Ready</v>
      </c>
      <c r="K704" s="104" t="str">
        <f>VLOOKUP(C704,'Sheet1 (2)'!$A$2:$K$341, 9, 0)</f>
        <v>C00182</v>
      </c>
    </row>
    <row r="705" spans="1:11" customFormat="1" ht="15.75" hidden="1" x14ac:dyDescent="0.25">
      <c r="A705" s="113" t="s">
        <v>10</v>
      </c>
      <c r="B705" s="113" t="str">
        <f t="shared" si="14"/>
        <v>E0165 - White House, TN*Sanitation</v>
      </c>
      <c r="C705" s="113" t="s">
        <v>182</v>
      </c>
      <c r="D705" s="114" t="s">
        <v>480</v>
      </c>
      <c r="E705" s="117" t="s">
        <v>920</v>
      </c>
      <c r="F705" s="116">
        <v>6158319600</v>
      </c>
      <c r="G705" s="104" t="str">
        <f>VLOOKUP(C705, 'Sheet1 (2)'!$A$2:$K$341, 2,FALSE )</f>
        <v>Yes</v>
      </c>
      <c r="H705" s="104" t="b">
        <f>ISNUMBER(MATCH(C705, 'Sheet1 (2)'!$A$2:$A$350, 0))</f>
        <v>1</v>
      </c>
      <c r="I705" s="104" t="str">
        <f>VLOOKUP(C705,Print!$A$2:$C$1048576,3,0)</f>
        <v>Yes</v>
      </c>
      <c r="J705" s="104" t="str">
        <f>VLOOKUP($C705,Print!$A$2:$I$1048576,9,0)</f>
        <v>Ready</v>
      </c>
      <c r="K705" s="104" t="str">
        <f>VLOOKUP(C705,'Sheet1 (2)'!$A$2:$K$341, 9, 0)</f>
        <v>C00182</v>
      </c>
    </row>
    <row r="706" spans="1:11" customFormat="1" ht="15.75" hidden="1" x14ac:dyDescent="0.25">
      <c r="A706" s="113" t="s">
        <v>13</v>
      </c>
      <c r="B706" s="113" t="str">
        <f t="shared" si="14"/>
        <v>E0165 - White House, TN*Water &amp; Sewer</v>
      </c>
      <c r="C706" s="113" t="s">
        <v>182</v>
      </c>
      <c r="D706" s="114" t="s">
        <v>921</v>
      </c>
      <c r="E706" s="117" t="s">
        <v>922</v>
      </c>
      <c r="F706" s="116">
        <v>6156724350</v>
      </c>
      <c r="G706" s="104" t="str">
        <f>VLOOKUP(C706, 'Sheet1 (2)'!$A$2:$K$341, 2,FALSE )</f>
        <v>Yes</v>
      </c>
      <c r="H706" s="104" t="b">
        <f>ISNUMBER(MATCH(C706, 'Sheet1 (2)'!$A$2:$A$350, 0))</f>
        <v>1</v>
      </c>
      <c r="I706" s="104" t="str">
        <f>VLOOKUP(C706,Print!$A$2:$C$1048576,3,0)</f>
        <v>Yes</v>
      </c>
      <c r="J706" s="104" t="str">
        <f>VLOOKUP($C706,Print!$A$2:$I$1048576,9,0)</f>
        <v>Ready</v>
      </c>
      <c r="K706" s="104" t="str">
        <f>VLOOKUP(C706,'Sheet1 (2)'!$A$2:$K$341, 9, 0)</f>
        <v>C00182</v>
      </c>
    </row>
    <row r="707" spans="1:11" customFormat="1" ht="15.75" hidden="1" x14ac:dyDescent="0.25">
      <c r="A707" s="113" t="s">
        <v>14</v>
      </c>
      <c r="B707" s="113" t="str">
        <f t="shared" si="14"/>
        <v>E0165 - White House, TN*Water &amp; Sewer 2</v>
      </c>
      <c r="C707" s="113" t="s">
        <v>182</v>
      </c>
      <c r="D707" s="114" t="s">
        <v>923</v>
      </c>
      <c r="E707" s="117" t="s">
        <v>924</v>
      </c>
      <c r="F707" s="116">
        <v>6156724110</v>
      </c>
      <c r="G707" s="104" t="str">
        <f>VLOOKUP(C707, 'Sheet1 (2)'!$A$2:$K$341, 2,FALSE )</f>
        <v>Yes</v>
      </c>
      <c r="H707" s="104" t="b">
        <f>ISNUMBER(MATCH(C707, 'Sheet1 (2)'!$A$2:$A$350, 0))</f>
        <v>1</v>
      </c>
      <c r="I707" s="104" t="str">
        <f>VLOOKUP(C707,Print!$A$2:$C$1048576,3,0)</f>
        <v>Yes</v>
      </c>
      <c r="J707" s="104" t="str">
        <f>VLOOKUP($C707,Print!$A$2:$I$1048576,9,0)</f>
        <v>Ready</v>
      </c>
      <c r="K707" s="104" t="str">
        <f>VLOOKUP(C707,'Sheet1 (2)'!$A$2:$K$341, 9, 0)</f>
        <v>C00182</v>
      </c>
    </row>
    <row r="708" spans="1:11" customFormat="1" ht="15.75" hidden="1" x14ac:dyDescent="0.25">
      <c r="A708" s="113" t="s">
        <v>7</v>
      </c>
      <c r="B708" s="113" t="str">
        <f t="shared" si="14"/>
        <v>E0166 - Hartselle, AL*Electric</v>
      </c>
      <c r="C708" s="113" t="s">
        <v>183</v>
      </c>
      <c r="D708" s="114" t="s">
        <v>925</v>
      </c>
      <c r="E708" s="115">
        <v>115816</v>
      </c>
      <c r="F708" s="116">
        <v>2567733340</v>
      </c>
      <c r="G708" s="104" t="str">
        <f>VLOOKUP(C708, 'Sheet1 (2)'!$A$2:$K$341, 2,FALSE )</f>
        <v>Yes</v>
      </c>
      <c r="H708" s="104" t="b">
        <f>ISNUMBER(MATCH(C708, 'Sheet1 (2)'!$A$2:$A$350, 0))</f>
        <v>1</v>
      </c>
      <c r="I708" s="104" t="str">
        <f>VLOOKUP(C708,Print!$A$2:$C$1048576,3,0)</f>
        <v>Yes</v>
      </c>
      <c r="J708" s="104" t="str">
        <f>VLOOKUP($C708,Print!$A$2:$I$1048576,9,0)</f>
        <v>Ready</v>
      </c>
      <c r="K708" s="104" t="str">
        <f>VLOOKUP(C708,'Sheet1 (2)'!$A$2:$K$341, 9, 0)</f>
        <v>C00151</v>
      </c>
    </row>
    <row r="709" spans="1:11" customFormat="1" ht="15.75" hidden="1" x14ac:dyDescent="0.25">
      <c r="A709" s="104" t="s">
        <v>9</v>
      </c>
      <c r="B709" s="113" t="str">
        <f t="shared" si="14"/>
        <v>E0166 - Hartselle, AL*Interface</v>
      </c>
      <c r="C709" s="113" t="s">
        <v>183</v>
      </c>
      <c r="D709" s="115" t="s">
        <v>9</v>
      </c>
      <c r="E709" s="117" t="str">
        <f>IFERROR(INDEX(Interface!A:A, MATCH($C709,Interface!H:H, 0)), "(Blank)")</f>
        <v>S-000075171</v>
      </c>
      <c r="F709" s="116" t="s">
        <v>363</v>
      </c>
      <c r="G709" s="104" t="str">
        <f>VLOOKUP(C709, 'Sheet1 (2)'!$A$2:$K$341, 2,FALSE )</f>
        <v>Yes</v>
      </c>
      <c r="H709" s="104" t="b">
        <f>ISNUMBER(MATCH(C709, 'Sheet1 (2)'!$A$2:$A$350, 0))</f>
        <v>1</v>
      </c>
      <c r="I709" s="104" t="str">
        <f>VLOOKUP(C709,Print!$A$2:$C$1048576,3,0)</f>
        <v>Yes</v>
      </c>
      <c r="J709" s="104" t="str">
        <f>VLOOKUP($C709,Print!$A$2:$I$1048576,9,0)</f>
        <v>Ready</v>
      </c>
      <c r="K709" s="104" t="str">
        <f>VLOOKUP(C709,'Sheet1 (2)'!$A$2:$K$341, 9, 0)</f>
        <v>C00151</v>
      </c>
    </row>
    <row r="710" spans="1:11" customFormat="1" ht="15.75" hidden="1" x14ac:dyDescent="0.25">
      <c r="A710" s="113" t="s">
        <v>10</v>
      </c>
      <c r="B710" s="113" t="str">
        <f t="shared" si="14"/>
        <v>E0166 - Hartselle, AL*Sanitation</v>
      </c>
      <c r="C710" s="113" t="s">
        <v>183</v>
      </c>
      <c r="D710" s="114" t="s">
        <v>480</v>
      </c>
      <c r="E710" s="115" t="s">
        <v>926</v>
      </c>
      <c r="F710" s="116">
        <v>2568510067</v>
      </c>
      <c r="G710" s="104" t="str">
        <f>VLOOKUP(C710, 'Sheet1 (2)'!$A$2:$K$341, 2,FALSE )</f>
        <v>Yes</v>
      </c>
      <c r="H710" s="104" t="b">
        <f>ISNUMBER(MATCH(C710, 'Sheet1 (2)'!$A$2:$A$350, 0))</f>
        <v>1</v>
      </c>
      <c r="I710" s="104" t="str">
        <f>VLOOKUP(C710,Print!$A$2:$C$1048576,3,0)</f>
        <v>Yes</v>
      </c>
      <c r="J710" s="104" t="str">
        <f>VLOOKUP($C710,Print!$A$2:$I$1048576,9,0)</f>
        <v>Ready</v>
      </c>
      <c r="K710" s="104" t="str">
        <f>VLOOKUP(C710,'Sheet1 (2)'!$A$2:$K$341, 9, 0)</f>
        <v>C00151</v>
      </c>
    </row>
    <row r="711" spans="1:11" customFormat="1" ht="15.75" hidden="1" x14ac:dyDescent="0.25">
      <c r="A711" s="113" t="s">
        <v>13</v>
      </c>
      <c r="B711" s="113" t="str">
        <f t="shared" si="14"/>
        <v>E0166 - Hartselle, AL*Water &amp; Sewer</v>
      </c>
      <c r="C711" s="113" t="s">
        <v>183</v>
      </c>
      <c r="D711" s="114" t="s">
        <v>925</v>
      </c>
      <c r="E711" s="115">
        <v>115816</v>
      </c>
      <c r="F711" s="116">
        <v>2567733340</v>
      </c>
      <c r="G711" s="104" t="str">
        <f>VLOOKUP(C711, 'Sheet1 (2)'!$A$2:$K$341, 2,FALSE )</f>
        <v>Yes</v>
      </c>
      <c r="H711" s="104" t="b">
        <f>ISNUMBER(MATCH(C711, 'Sheet1 (2)'!$A$2:$A$350, 0))</f>
        <v>1</v>
      </c>
      <c r="I711" s="104" t="str">
        <f>VLOOKUP(C711,Print!$A$2:$C$1048576,3,0)</f>
        <v>Yes</v>
      </c>
      <c r="J711" s="104" t="str">
        <f>VLOOKUP($C711,Print!$A$2:$I$1048576,9,0)</f>
        <v>Ready</v>
      </c>
      <c r="K711" s="104" t="str">
        <f>VLOOKUP(C711,'Sheet1 (2)'!$A$2:$K$341, 9, 0)</f>
        <v>C00151</v>
      </c>
    </row>
    <row r="712" spans="1:11" customFormat="1" ht="15.75" hidden="1" x14ac:dyDescent="0.25">
      <c r="A712" s="113" t="s">
        <v>7</v>
      </c>
      <c r="B712" s="113" t="str">
        <f t="shared" si="14"/>
        <v>E0167 - Athens - Mayberry, AL*Electric</v>
      </c>
      <c r="C712" s="113" t="s">
        <v>184</v>
      </c>
      <c r="D712" s="114" t="s">
        <v>927</v>
      </c>
      <c r="E712" s="115" t="s">
        <v>928</v>
      </c>
      <c r="F712" s="116">
        <v>2562338750</v>
      </c>
      <c r="G712" s="104" t="str">
        <f>VLOOKUP(C712, 'Sheet1 (2)'!$A$2:$K$341, 2,FALSE )</f>
        <v>Yes</v>
      </c>
      <c r="H712" s="104" t="b">
        <f>ISNUMBER(MATCH(C712, 'Sheet1 (2)'!$A$2:$A$350, 0))</f>
        <v>1</v>
      </c>
      <c r="I712" s="104" t="str">
        <f>VLOOKUP(C712,Print!$A$2:$C$1048576,3,0)</f>
        <v>Yes</v>
      </c>
      <c r="J712" s="104" t="str">
        <f>VLOOKUP($C712,Print!$A$2:$I$1048576,9,0)</f>
        <v>Ready</v>
      </c>
      <c r="K712" s="104" t="str">
        <f>VLOOKUP(C712,'Sheet1 (2)'!$A$2:$K$341, 9, 0)</f>
        <v>C00249</v>
      </c>
    </row>
    <row r="713" spans="1:11" customFormat="1" ht="15.75" hidden="1" x14ac:dyDescent="0.25">
      <c r="A713" s="104" t="s">
        <v>9</v>
      </c>
      <c r="B713" s="113" t="str">
        <f t="shared" si="14"/>
        <v>E0167 - Athens - Mayberry, AL*Interface</v>
      </c>
      <c r="C713" s="113" t="s">
        <v>184</v>
      </c>
      <c r="D713" s="115" t="s">
        <v>9</v>
      </c>
      <c r="E713" s="117" t="str">
        <f>IFERROR(INDEX(Interface!A:A, MATCH($C713,Interface!H:H, 0)), "(Blank)")</f>
        <v>S-000075184</v>
      </c>
      <c r="F713" s="116" t="s">
        <v>363</v>
      </c>
      <c r="G713" s="104" t="str">
        <f>VLOOKUP(C713, 'Sheet1 (2)'!$A$2:$K$341, 2,FALSE )</f>
        <v>Yes</v>
      </c>
      <c r="H713" s="104" t="b">
        <f>ISNUMBER(MATCH(C713, 'Sheet1 (2)'!$A$2:$A$350, 0))</f>
        <v>1</v>
      </c>
      <c r="I713" s="104" t="str">
        <f>VLOOKUP(C713,Print!$A$2:$C$1048576,3,0)</f>
        <v>Yes</v>
      </c>
      <c r="J713" s="104" t="str">
        <f>VLOOKUP($C713,Print!$A$2:$I$1048576,9,0)</f>
        <v>Ready</v>
      </c>
      <c r="K713" s="104" t="str">
        <f>VLOOKUP(C713,'Sheet1 (2)'!$A$2:$K$341, 9, 0)</f>
        <v>C00249</v>
      </c>
    </row>
    <row r="714" spans="1:11" customFormat="1" ht="15.75" hidden="1" x14ac:dyDescent="0.25">
      <c r="A714" s="113" t="s">
        <v>10</v>
      </c>
      <c r="B714" s="113" t="str">
        <f t="shared" si="14"/>
        <v>E0167 - Athens - Mayberry, AL*Sanitation</v>
      </c>
      <c r="C714" s="113" t="s">
        <v>184</v>
      </c>
      <c r="D714" s="114" t="s">
        <v>480</v>
      </c>
      <c r="E714" s="115" t="s">
        <v>929</v>
      </c>
      <c r="F714" s="116">
        <v>2568510067</v>
      </c>
      <c r="G714" s="104" t="str">
        <f>VLOOKUP(C714, 'Sheet1 (2)'!$A$2:$K$341, 2,FALSE )</f>
        <v>Yes</v>
      </c>
      <c r="H714" s="104" t="b">
        <f>ISNUMBER(MATCH(C714, 'Sheet1 (2)'!$A$2:$A$350, 0))</f>
        <v>1</v>
      </c>
      <c r="I714" s="104" t="str">
        <f>VLOOKUP(C714,Print!$A$2:$C$1048576,3,0)</f>
        <v>Yes</v>
      </c>
      <c r="J714" s="104" t="str">
        <f>VLOOKUP($C714,Print!$A$2:$I$1048576,9,0)</f>
        <v>Ready</v>
      </c>
      <c r="K714" s="104" t="str">
        <f>VLOOKUP(C714,'Sheet1 (2)'!$A$2:$K$341, 9, 0)</f>
        <v>C00249</v>
      </c>
    </row>
    <row r="715" spans="1:11" customFormat="1" ht="15.75" hidden="1" x14ac:dyDescent="0.25">
      <c r="A715" s="113" t="s">
        <v>13</v>
      </c>
      <c r="B715" s="113" t="str">
        <f t="shared" si="14"/>
        <v>E0167 - Athens - Mayberry, AL*Water &amp; Sewer</v>
      </c>
      <c r="C715" s="113" t="s">
        <v>184</v>
      </c>
      <c r="D715" s="114" t="s">
        <v>927</v>
      </c>
      <c r="E715" s="115" t="s">
        <v>928</v>
      </c>
      <c r="F715" s="116">
        <v>2562338750</v>
      </c>
      <c r="G715" s="104" t="str">
        <f>VLOOKUP(C715, 'Sheet1 (2)'!$A$2:$K$341, 2,FALSE )</f>
        <v>Yes</v>
      </c>
      <c r="H715" s="104" t="b">
        <f>ISNUMBER(MATCH(C715, 'Sheet1 (2)'!$A$2:$A$350, 0))</f>
        <v>1</v>
      </c>
      <c r="I715" s="104" t="str">
        <f>VLOOKUP(C715,Print!$A$2:$C$1048576,3,0)</f>
        <v>Yes</v>
      </c>
      <c r="J715" s="104" t="str">
        <f>VLOOKUP($C715,Print!$A$2:$I$1048576,9,0)</f>
        <v>Ready</v>
      </c>
      <c r="K715" s="104" t="str">
        <f>VLOOKUP(C715,'Sheet1 (2)'!$A$2:$K$341, 9, 0)</f>
        <v>C00249</v>
      </c>
    </row>
    <row r="716" spans="1:11" customFormat="1" ht="15.75" hidden="1" x14ac:dyDescent="0.25">
      <c r="A716" s="113" t="s">
        <v>7</v>
      </c>
      <c r="B716" s="113" t="str">
        <f t="shared" si="14"/>
        <v>E0181 - Great Falls*Electric</v>
      </c>
      <c r="C716" s="113" t="s">
        <v>185</v>
      </c>
      <c r="D716" s="114" t="s">
        <v>930</v>
      </c>
      <c r="E716" s="115" t="s">
        <v>931</v>
      </c>
      <c r="F716" s="116">
        <v>8884672669</v>
      </c>
      <c r="G716" s="104" t="str">
        <f>VLOOKUP(C716, 'Sheet1 (2)'!$A$2:$K$341, 2,FALSE )</f>
        <v>Yes</v>
      </c>
      <c r="H716" s="104" t="b">
        <f>ISNUMBER(MATCH(C716, 'Sheet1 (2)'!$A$2:$A$350, 0))</f>
        <v>1</v>
      </c>
      <c r="I716" s="104" t="str">
        <f>VLOOKUP(C716,Print!$A$2:$C$1048576,3,0)</f>
        <v>Yes</v>
      </c>
      <c r="J716" s="104" t="str">
        <f>VLOOKUP($C716,Print!$A$2:$I$1048576,9,0)</f>
        <v>Ready</v>
      </c>
      <c r="K716" s="104" t="str">
        <f>VLOOKUP(C716,'Sheet1 (2)'!$A$2:$K$341, 9, 0)</f>
        <v>C00122</v>
      </c>
    </row>
    <row r="717" spans="1:11" customFormat="1" ht="15.75" hidden="1" x14ac:dyDescent="0.25">
      <c r="A717" s="104" t="s">
        <v>9</v>
      </c>
      <c r="B717" s="113" t="str">
        <f t="shared" si="14"/>
        <v>E0181 - Great Falls*Interface</v>
      </c>
      <c r="C717" s="113" t="s">
        <v>185</v>
      </c>
      <c r="D717" s="115" t="s">
        <v>9</v>
      </c>
      <c r="E717" s="117" t="str">
        <f>IFERROR(INDEX(Interface!A:A, MATCH($C717,Interface!H:H, 0)), "(Blank)")</f>
        <v>S-000072397</v>
      </c>
      <c r="F717" s="116" t="s">
        <v>363</v>
      </c>
      <c r="G717" s="104" t="str">
        <f>VLOOKUP(C717, 'Sheet1 (2)'!$A$2:$K$341, 2,FALSE )</f>
        <v>Yes</v>
      </c>
      <c r="H717" s="104" t="b">
        <f>ISNUMBER(MATCH(C717, 'Sheet1 (2)'!$A$2:$A$350, 0))</f>
        <v>1</v>
      </c>
      <c r="I717" s="104" t="str">
        <f>VLOOKUP(C717,Print!$A$2:$C$1048576,3,0)</f>
        <v>Yes</v>
      </c>
      <c r="J717" s="104" t="str">
        <f>VLOOKUP($C717,Print!$A$2:$I$1048576,9,0)</f>
        <v>Ready</v>
      </c>
      <c r="K717" s="104" t="str">
        <f>VLOOKUP(C717,'Sheet1 (2)'!$A$2:$K$341, 9, 0)</f>
        <v>C00122</v>
      </c>
    </row>
    <row r="718" spans="1:11" customFormat="1" ht="15.75" hidden="1" x14ac:dyDescent="0.25">
      <c r="A718" s="113" t="s">
        <v>10</v>
      </c>
      <c r="B718" s="113" t="str">
        <f t="shared" si="14"/>
        <v>E0181 - Great Falls*Sanitation</v>
      </c>
      <c r="C718" s="113" t="s">
        <v>185</v>
      </c>
      <c r="D718" s="114" t="s">
        <v>932</v>
      </c>
      <c r="E718" s="115">
        <v>302902</v>
      </c>
      <c r="F718" s="116">
        <v>4067277660</v>
      </c>
      <c r="G718" s="104" t="str">
        <f>VLOOKUP(C718, 'Sheet1 (2)'!$A$2:$K$341, 2,FALSE )</f>
        <v>Yes</v>
      </c>
      <c r="H718" s="104" t="b">
        <f>ISNUMBER(MATCH(C718, 'Sheet1 (2)'!$A$2:$A$350, 0))</f>
        <v>1</v>
      </c>
      <c r="I718" s="104" t="str">
        <f>VLOOKUP(C718,Print!$A$2:$C$1048576,3,0)</f>
        <v>Yes</v>
      </c>
      <c r="J718" s="104" t="str">
        <f>VLOOKUP($C718,Print!$A$2:$I$1048576,9,0)</f>
        <v>Ready</v>
      </c>
      <c r="K718" s="104" t="str">
        <f>VLOOKUP(C718,'Sheet1 (2)'!$A$2:$K$341, 9, 0)</f>
        <v>C00122</v>
      </c>
    </row>
    <row r="719" spans="1:11" customFormat="1" ht="15.75" hidden="1" x14ac:dyDescent="0.25">
      <c r="A719" s="113" t="s">
        <v>13</v>
      </c>
      <c r="B719" s="113" t="str">
        <f t="shared" si="14"/>
        <v>E0181 - Great Falls*Water &amp; Sewer</v>
      </c>
      <c r="C719" s="113" t="s">
        <v>185</v>
      </c>
      <c r="D719" s="114" t="s">
        <v>932</v>
      </c>
      <c r="E719" s="115">
        <v>302902</v>
      </c>
      <c r="F719" s="116">
        <v>4067277660</v>
      </c>
      <c r="G719" s="104" t="str">
        <f>VLOOKUP(C719, 'Sheet1 (2)'!$A$2:$K$341, 2,FALSE )</f>
        <v>Yes</v>
      </c>
      <c r="H719" s="104" t="b">
        <f>ISNUMBER(MATCH(C719, 'Sheet1 (2)'!$A$2:$A$350, 0))</f>
        <v>1</v>
      </c>
      <c r="I719" s="104" t="str">
        <f>VLOOKUP(C719,Print!$A$2:$C$1048576,3,0)</f>
        <v>Yes</v>
      </c>
      <c r="J719" s="104" t="str">
        <f>VLOOKUP($C719,Print!$A$2:$I$1048576,9,0)</f>
        <v>Ready</v>
      </c>
      <c r="K719" s="104" t="str">
        <f>VLOOKUP(C719,'Sheet1 (2)'!$A$2:$K$341, 9, 0)</f>
        <v>C00122</v>
      </c>
    </row>
    <row r="720" spans="1:11" customFormat="1" ht="15.75" hidden="1" x14ac:dyDescent="0.25">
      <c r="A720" s="113" t="s">
        <v>7</v>
      </c>
      <c r="B720" s="113" t="str">
        <f t="shared" si="14"/>
        <v>E0182 - Morristown, TN*Electric</v>
      </c>
      <c r="C720" s="113" t="s">
        <v>186</v>
      </c>
      <c r="D720" s="120" t="s">
        <v>933</v>
      </c>
      <c r="E720" s="117" t="s">
        <v>934</v>
      </c>
      <c r="F720" s="116">
        <v>4235864121</v>
      </c>
      <c r="G720" s="104" t="str">
        <f>VLOOKUP(C720, 'Sheet1 (2)'!$A$2:$K$341, 2,FALSE )</f>
        <v>Yes</v>
      </c>
      <c r="H720" s="104" t="b">
        <f>ISNUMBER(MATCH(C720, 'Sheet1 (2)'!$A$2:$A$350, 0))</f>
        <v>1</v>
      </c>
      <c r="I720" s="104" t="str">
        <f>VLOOKUP(C720,Print!$A$2:$C$1048576,3,0)</f>
        <v>Yes</v>
      </c>
      <c r="J720" s="104" t="str">
        <f>VLOOKUP($C720,Print!$A$2:$I$1048576,9,0)</f>
        <v>Ready</v>
      </c>
      <c r="K720" s="104" t="str">
        <f>VLOOKUP(C720,'Sheet1 (2)'!$A$2:$K$341, 9, 0)</f>
        <v>C00250</v>
      </c>
    </row>
    <row r="721" spans="1:11" customFormat="1" ht="15.75" hidden="1" x14ac:dyDescent="0.25">
      <c r="A721" s="104" t="s">
        <v>9</v>
      </c>
      <c r="B721" s="113" t="str">
        <f t="shared" si="14"/>
        <v>E0182 - Morristown, TN*Interface</v>
      </c>
      <c r="C721" s="113" t="s">
        <v>186</v>
      </c>
      <c r="D721" s="115" t="s">
        <v>9</v>
      </c>
      <c r="E721" s="117" t="str">
        <f>IFERROR(INDEX(Interface!A:A, MATCH($C721,Interface!H:H, 0)), "(Blank)")</f>
        <v>S-000075185</v>
      </c>
      <c r="F721" s="116" t="s">
        <v>363</v>
      </c>
      <c r="G721" s="104" t="str">
        <f>VLOOKUP(C721, 'Sheet1 (2)'!$A$2:$K$341, 2,FALSE )</f>
        <v>Yes</v>
      </c>
      <c r="H721" s="104" t="b">
        <f>ISNUMBER(MATCH(C721, 'Sheet1 (2)'!$A$2:$A$350, 0))</f>
        <v>1</v>
      </c>
      <c r="I721" s="104" t="str">
        <f>VLOOKUP(C721,Print!$A$2:$C$1048576,3,0)</f>
        <v>Yes</v>
      </c>
      <c r="J721" s="104" t="str">
        <f>VLOOKUP($C721,Print!$A$2:$I$1048576,9,0)</f>
        <v>Ready</v>
      </c>
      <c r="K721" s="104" t="str">
        <f>VLOOKUP(C721,'Sheet1 (2)'!$A$2:$K$341, 9, 0)</f>
        <v>C00250</v>
      </c>
    </row>
    <row r="722" spans="1:11" customFormat="1" ht="15.75" hidden="1" x14ac:dyDescent="0.25">
      <c r="A722" s="113" t="s">
        <v>10</v>
      </c>
      <c r="B722" s="113" t="str">
        <f t="shared" si="14"/>
        <v>E0182 - Morristown, TN*Sanitation</v>
      </c>
      <c r="C722" s="113" t="s">
        <v>186</v>
      </c>
      <c r="D722" s="114" t="s">
        <v>935</v>
      </c>
      <c r="E722" s="117">
        <v>3568</v>
      </c>
      <c r="F722" s="116">
        <v>4233531300</v>
      </c>
      <c r="G722" s="104" t="str">
        <f>VLOOKUP(C722, 'Sheet1 (2)'!$A$2:$K$341, 2,FALSE )</f>
        <v>Yes</v>
      </c>
      <c r="H722" s="104" t="b">
        <f>ISNUMBER(MATCH(C722, 'Sheet1 (2)'!$A$2:$A$350, 0))</f>
        <v>1</v>
      </c>
      <c r="I722" s="104" t="str">
        <f>VLOOKUP(C722,Print!$A$2:$C$1048576,3,0)</f>
        <v>Yes</v>
      </c>
      <c r="J722" s="104" t="str">
        <f>VLOOKUP($C722,Print!$A$2:$I$1048576,9,0)</f>
        <v>Ready</v>
      </c>
      <c r="K722" s="104" t="str">
        <f>VLOOKUP(C722,'Sheet1 (2)'!$A$2:$K$341, 9, 0)</f>
        <v>C00250</v>
      </c>
    </row>
    <row r="723" spans="1:11" customFormat="1" ht="15.75" hidden="1" x14ac:dyDescent="0.25">
      <c r="A723" s="113" t="s">
        <v>13</v>
      </c>
      <c r="B723" s="113" t="str">
        <f t="shared" si="14"/>
        <v>E0182 - Morristown, TN*Water &amp; Sewer</v>
      </c>
      <c r="C723" s="113" t="s">
        <v>186</v>
      </c>
      <c r="D723" s="120" t="s">
        <v>933</v>
      </c>
      <c r="E723" s="117" t="s">
        <v>934</v>
      </c>
      <c r="F723" s="116">
        <v>4235864121</v>
      </c>
      <c r="G723" s="104" t="str">
        <f>VLOOKUP(C723, 'Sheet1 (2)'!$A$2:$K$341, 2,FALSE )</f>
        <v>Yes</v>
      </c>
      <c r="H723" s="104" t="b">
        <f>ISNUMBER(MATCH(C723, 'Sheet1 (2)'!$A$2:$A$350, 0))</f>
        <v>1</v>
      </c>
      <c r="I723" s="104" t="str">
        <f>VLOOKUP(C723,Print!$A$2:$C$1048576,3,0)</f>
        <v>Yes</v>
      </c>
      <c r="J723" s="104" t="str">
        <f>VLOOKUP($C723,Print!$A$2:$I$1048576,9,0)</f>
        <v>Ready</v>
      </c>
      <c r="K723" s="104" t="str">
        <f>VLOOKUP(C723,'Sheet1 (2)'!$A$2:$K$341, 9, 0)</f>
        <v>C00250</v>
      </c>
    </row>
    <row r="724" spans="1:11" customFormat="1" ht="15.75" hidden="1" x14ac:dyDescent="0.25">
      <c r="A724" s="113" t="s">
        <v>7</v>
      </c>
      <c r="B724" s="113" t="str">
        <f t="shared" si="14"/>
        <v>E0183 - Newport, TN*Electric</v>
      </c>
      <c r="C724" s="113" t="s">
        <v>187</v>
      </c>
      <c r="D724" s="114" t="s">
        <v>936</v>
      </c>
      <c r="E724" s="117">
        <v>166721</v>
      </c>
      <c r="F724" s="116">
        <v>4236252800</v>
      </c>
      <c r="G724" s="104" t="str">
        <f>VLOOKUP(C724, 'Sheet1 (2)'!$A$2:$K$341, 2,FALSE )</f>
        <v>Yes</v>
      </c>
      <c r="H724" s="104" t="b">
        <f>ISNUMBER(MATCH(C724, 'Sheet1 (2)'!$A$2:$A$350, 0))</f>
        <v>1</v>
      </c>
      <c r="I724" s="104" t="str">
        <f>VLOOKUP(C724,Print!$A$2:$C$1048576,3,0)</f>
        <v>Yes</v>
      </c>
      <c r="J724" s="104" t="str">
        <f>VLOOKUP($C724,Print!$A$2:$I$1048576,9,0)</f>
        <v>Ready</v>
      </c>
      <c r="K724" s="104" t="str">
        <f>VLOOKUP(C724,'Sheet1 (2)'!$A$2:$K$341, 9, 0)</f>
        <v>C00259</v>
      </c>
    </row>
    <row r="725" spans="1:11" customFormat="1" ht="15.75" hidden="1" x14ac:dyDescent="0.25">
      <c r="A725" s="104" t="s">
        <v>9</v>
      </c>
      <c r="B725" s="113" t="str">
        <f t="shared" si="14"/>
        <v>E0183 - Newport, TN*Interface</v>
      </c>
      <c r="C725" s="113" t="s">
        <v>187</v>
      </c>
      <c r="D725" s="115" t="s">
        <v>9</v>
      </c>
      <c r="E725" s="117" t="str">
        <f>IFERROR(INDEX(Interface!A:A, MATCH($C725,Interface!H:H, 0)), "(Blank)")</f>
        <v>S-000075186</v>
      </c>
      <c r="F725" s="116" t="s">
        <v>363</v>
      </c>
      <c r="G725" s="104" t="str">
        <f>VLOOKUP(C725, 'Sheet1 (2)'!$A$2:$K$341, 2,FALSE )</f>
        <v>Yes</v>
      </c>
      <c r="H725" s="104" t="b">
        <f>ISNUMBER(MATCH(C725, 'Sheet1 (2)'!$A$2:$A$350, 0))</f>
        <v>1</v>
      </c>
      <c r="I725" s="104" t="str">
        <f>VLOOKUP(C725,Print!$A$2:$C$1048576,3,0)</f>
        <v>Yes</v>
      </c>
      <c r="J725" s="104" t="str">
        <f>VLOOKUP($C725,Print!$A$2:$I$1048576,9,0)</f>
        <v>Ready</v>
      </c>
      <c r="K725" s="104" t="str">
        <f>VLOOKUP(C725,'Sheet1 (2)'!$A$2:$K$341, 9, 0)</f>
        <v>C00259</v>
      </c>
    </row>
    <row r="726" spans="1:11" customFormat="1" ht="15.75" hidden="1" x14ac:dyDescent="0.25">
      <c r="A726" s="113" t="s">
        <v>10</v>
      </c>
      <c r="B726" s="113" t="str">
        <f t="shared" si="14"/>
        <v>E0183 - Newport, TN*Sanitation</v>
      </c>
      <c r="C726" s="113" t="s">
        <v>187</v>
      </c>
      <c r="D726" s="114" t="s">
        <v>410</v>
      </c>
      <c r="E726" s="118" t="s">
        <v>937</v>
      </c>
      <c r="F726" s="116">
        <v>2396711278</v>
      </c>
      <c r="G726" s="104" t="str">
        <f>VLOOKUP(C726, 'Sheet1 (2)'!$A$2:$K$341, 2,FALSE )</f>
        <v>Yes</v>
      </c>
      <c r="H726" s="104" t="b">
        <f>ISNUMBER(MATCH(C726, 'Sheet1 (2)'!$A$2:$A$350, 0))</f>
        <v>1</v>
      </c>
      <c r="I726" s="104" t="str">
        <f>VLOOKUP(C726,Print!$A$2:$C$1048576,3,0)</f>
        <v>Yes</v>
      </c>
      <c r="J726" s="104" t="str">
        <f>VLOOKUP($C726,Print!$A$2:$I$1048576,9,0)</f>
        <v>Ready</v>
      </c>
      <c r="K726" s="104" t="str">
        <f>VLOOKUP(C726,'Sheet1 (2)'!$A$2:$K$341, 9, 0)</f>
        <v>C00259</v>
      </c>
    </row>
    <row r="727" spans="1:11" customFormat="1" ht="15.75" hidden="1" x14ac:dyDescent="0.25">
      <c r="A727" s="113" t="s">
        <v>13</v>
      </c>
      <c r="B727" s="113" t="str">
        <f t="shared" si="14"/>
        <v>E0183 - Newport, TN*Water &amp; Sewer</v>
      </c>
      <c r="C727" s="113" t="s">
        <v>187</v>
      </c>
      <c r="D727" s="114" t="s">
        <v>936</v>
      </c>
      <c r="E727" s="117">
        <v>165483</v>
      </c>
      <c r="F727" s="116">
        <v>4236252800</v>
      </c>
      <c r="G727" s="104" t="str">
        <f>VLOOKUP(C727, 'Sheet1 (2)'!$A$2:$K$341, 2,FALSE )</f>
        <v>Yes</v>
      </c>
      <c r="H727" s="104" t="b">
        <f>ISNUMBER(MATCH(C727, 'Sheet1 (2)'!$A$2:$A$350, 0))</f>
        <v>1</v>
      </c>
      <c r="I727" s="104" t="str">
        <f>VLOOKUP(C727,Print!$A$2:$C$1048576,3,0)</f>
        <v>Yes</v>
      </c>
      <c r="J727" s="104" t="str">
        <f>VLOOKUP($C727,Print!$A$2:$I$1048576,9,0)</f>
        <v>Ready</v>
      </c>
      <c r="K727" s="104" t="str">
        <f>VLOOKUP(C727,'Sheet1 (2)'!$A$2:$K$341, 9, 0)</f>
        <v>C00259</v>
      </c>
    </row>
    <row r="728" spans="1:11" customFormat="1" ht="15.75" hidden="1" x14ac:dyDescent="0.25">
      <c r="A728" s="113" t="s">
        <v>7</v>
      </c>
      <c r="B728" s="113" t="str">
        <f t="shared" si="14"/>
        <v>E0184 - La Vergne, TN*Electric</v>
      </c>
      <c r="C728" s="113" t="s">
        <v>188</v>
      </c>
      <c r="D728" s="114" t="s">
        <v>938</v>
      </c>
      <c r="E728" s="117" t="s">
        <v>939</v>
      </c>
      <c r="F728" s="116">
        <v>6157366900</v>
      </c>
      <c r="G728" s="104" t="str">
        <f>VLOOKUP(C728, 'Sheet1 (2)'!$A$2:$K$341, 2,FALSE )</f>
        <v>Yes</v>
      </c>
      <c r="H728" s="104" t="b">
        <f>ISNUMBER(MATCH(C728, 'Sheet1 (2)'!$A$2:$A$350, 0))</f>
        <v>1</v>
      </c>
      <c r="I728" s="104" t="str">
        <f>VLOOKUP(C728,Print!$A$2:$C$1048576,3,0)</f>
        <v>Yes</v>
      </c>
      <c r="J728" s="104" t="str">
        <f>VLOOKUP($C728,Print!$A$2:$I$1048576,9,0)</f>
        <v>Ready</v>
      </c>
      <c r="K728" s="104" t="str">
        <f>VLOOKUP(C728,'Sheet1 (2)'!$A$2:$K$341, 9, 0)</f>
        <v>C00172</v>
      </c>
    </row>
    <row r="729" spans="1:11" customFormat="1" ht="15.75" hidden="1" x14ac:dyDescent="0.25">
      <c r="A729" s="104" t="s">
        <v>9</v>
      </c>
      <c r="B729" s="113" t="str">
        <f t="shared" si="14"/>
        <v>E0184 - La Vergne, TN*Interface</v>
      </c>
      <c r="C729" s="113" t="s">
        <v>188</v>
      </c>
      <c r="D729" s="115" t="s">
        <v>9</v>
      </c>
      <c r="E729" s="117" t="str">
        <f>IFERROR(INDEX(Interface!A:A, MATCH($C729,Interface!H:H, 0)), "(Blank)")</f>
        <v>S-000075173</v>
      </c>
      <c r="F729" s="116" t="s">
        <v>363</v>
      </c>
      <c r="G729" s="104" t="str">
        <f>VLOOKUP(C729, 'Sheet1 (2)'!$A$2:$K$341, 2,FALSE )</f>
        <v>Yes</v>
      </c>
      <c r="H729" s="104" t="b">
        <f>ISNUMBER(MATCH(C729, 'Sheet1 (2)'!$A$2:$A$350, 0))</f>
        <v>1</v>
      </c>
      <c r="I729" s="104" t="str">
        <f>VLOOKUP(C729,Print!$A$2:$C$1048576,3,0)</f>
        <v>Yes</v>
      </c>
      <c r="J729" s="104" t="str">
        <f>VLOOKUP($C729,Print!$A$2:$I$1048576,9,0)</f>
        <v>Ready</v>
      </c>
      <c r="K729" s="104" t="str">
        <f>VLOOKUP(C729,'Sheet1 (2)'!$A$2:$K$341, 9, 0)</f>
        <v>C00172</v>
      </c>
    </row>
    <row r="730" spans="1:11" customFormat="1" ht="15.75" hidden="1" x14ac:dyDescent="0.25">
      <c r="A730" s="113" t="s">
        <v>10</v>
      </c>
      <c r="B730" s="113" t="str">
        <f t="shared" si="14"/>
        <v>E0184 - La Vergne, TN*Sanitation</v>
      </c>
      <c r="C730" s="113" t="s">
        <v>188</v>
      </c>
      <c r="D730" s="114" t="s">
        <v>480</v>
      </c>
      <c r="E730" s="117" t="s">
        <v>940</v>
      </c>
      <c r="F730" s="116">
        <v>6158319600</v>
      </c>
      <c r="G730" s="104" t="str">
        <f>VLOOKUP(C730, 'Sheet1 (2)'!$A$2:$K$341, 2,FALSE )</f>
        <v>Yes</v>
      </c>
      <c r="H730" s="104" t="b">
        <f>ISNUMBER(MATCH(C730, 'Sheet1 (2)'!$A$2:$A$350, 0))</f>
        <v>1</v>
      </c>
      <c r="I730" s="104" t="str">
        <f>VLOOKUP(C730,Print!$A$2:$C$1048576,3,0)</f>
        <v>Yes</v>
      </c>
      <c r="J730" s="104" t="str">
        <f>VLOOKUP($C730,Print!$A$2:$I$1048576,9,0)</f>
        <v>Ready</v>
      </c>
      <c r="K730" s="104" t="str">
        <f>VLOOKUP(C730,'Sheet1 (2)'!$A$2:$K$341, 9, 0)</f>
        <v>C00172</v>
      </c>
    </row>
    <row r="731" spans="1:11" customFormat="1" ht="15.75" hidden="1" x14ac:dyDescent="0.25">
      <c r="A731" s="113" t="s">
        <v>13</v>
      </c>
      <c r="B731" s="113" t="str">
        <f t="shared" si="14"/>
        <v>E0184 - La Vergne, TN*Water &amp; Sewer</v>
      </c>
      <c r="C731" s="113" t="s">
        <v>188</v>
      </c>
      <c r="D731" s="114" t="s">
        <v>941</v>
      </c>
      <c r="E731" s="117" t="s">
        <v>942</v>
      </c>
      <c r="F731" s="116">
        <v>6157935932</v>
      </c>
      <c r="G731" s="104" t="str">
        <f>VLOOKUP(C731, 'Sheet1 (2)'!$A$2:$K$341, 2,FALSE )</f>
        <v>Yes</v>
      </c>
      <c r="H731" s="104" t="b">
        <f>ISNUMBER(MATCH(C731, 'Sheet1 (2)'!$A$2:$A$350, 0))</f>
        <v>1</v>
      </c>
      <c r="I731" s="104" t="str">
        <f>VLOOKUP(C731,Print!$A$2:$C$1048576,3,0)</f>
        <v>Yes</v>
      </c>
      <c r="J731" s="104" t="str">
        <f>VLOOKUP($C731,Print!$A$2:$I$1048576,9,0)</f>
        <v>Ready</v>
      </c>
      <c r="K731" s="104" t="str">
        <f>VLOOKUP(C731,'Sheet1 (2)'!$A$2:$K$341, 9, 0)</f>
        <v>C00172</v>
      </c>
    </row>
    <row r="732" spans="1:11" customFormat="1" ht="15.75" hidden="1" x14ac:dyDescent="0.25">
      <c r="A732" s="113" t="s">
        <v>7</v>
      </c>
      <c r="B732" s="113" t="str">
        <f t="shared" si="14"/>
        <v>E0185 - S. Oates Street*Electric</v>
      </c>
      <c r="C732" s="113" t="s">
        <v>189</v>
      </c>
      <c r="D732" s="120" t="s">
        <v>943</v>
      </c>
      <c r="E732" s="120" t="s">
        <v>4385</v>
      </c>
      <c r="F732" s="124" t="s">
        <v>944</v>
      </c>
      <c r="G732" s="104" t="str">
        <f>VLOOKUP(C732, 'Sheet1 (2)'!$A$2:$K$341, 2,FALSE )</f>
        <v>Yes</v>
      </c>
      <c r="H732" s="104" t="b">
        <f>ISNUMBER(MATCH(C732, 'Sheet1 (2)'!$A$2:$A$350, 0))</f>
        <v>1</v>
      </c>
      <c r="I732" s="104" t="str">
        <f>VLOOKUP(C732,Print!$A$2:$C$1048576,3,0)</f>
        <v>Yes</v>
      </c>
      <c r="J732" s="104" t="str">
        <f>VLOOKUP($C732,Print!$A$2:$I$1048576,9,0)</f>
        <v>Ready</v>
      </c>
      <c r="K732" s="104" t="str">
        <f>VLOOKUP(C732,'Sheet1 (2)'!$A$2:$K$341, 9, 0)</f>
        <v>C00202</v>
      </c>
    </row>
    <row r="733" spans="1:11" customFormat="1" ht="15.75" hidden="1" x14ac:dyDescent="0.25">
      <c r="A733" s="104" t="s">
        <v>9</v>
      </c>
      <c r="B733" s="113" t="str">
        <f t="shared" si="14"/>
        <v>E0185 - S. Oates Street*Interface</v>
      </c>
      <c r="C733" s="113" t="s">
        <v>189</v>
      </c>
      <c r="D733" s="115" t="s">
        <v>9</v>
      </c>
      <c r="E733" s="117" t="str">
        <f>IFERROR(INDEX(Interface!A:A, MATCH($C733,Interface!H:H, 0)), "(Blank)")</f>
        <v>S-000075179</v>
      </c>
      <c r="F733" s="116" t="s">
        <v>363</v>
      </c>
      <c r="G733" s="104" t="str">
        <f>VLOOKUP(C733, 'Sheet1 (2)'!$A$2:$K$341, 2,FALSE )</f>
        <v>Yes</v>
      </c>
      <c r="H733" s="104" t="b">
        <f>ISNUMBER(MATCH(C733, 'Sheet1 (2)'!$A$2:$A$350, 0))</f>
        <v>1</v>
      </c>
      <c r="I733" s="104" t="str">
        <f>VLOOKUP(C733,Print!$A$2:$C$1048576,3,0)</f>
        <v>Yes</v>
      </c>
      <c r="J733" s="104" t="str">
        <f>VLOOKUP($C733,Print!$A$2:$I$1048576,9,0)</f>
        <v>Ready</v>
      </c>
      <c r="K733" s="104" t="str">
        <f>VLOOKUP(C733,'Sheet1 (2)'!$A$2:$K$341, 9, 0)</f>
        <v>C00202</v>
      </c>
    </row>
    <row r="734" spans="1:11" customFormat="1" ht="15.75" hidden="1" x14ac:dyDescent="0.25">
      <c r="A734" s="113" t="s">
        <v>10</v>
      </c>
      <c r="B734" s="113" t="str">
        <f t="shared" si="14"/>
        <v>E0185 - S. Oates Street*Sanitation</v>
      </c>
      <c r="C734" s="113" t="s">
        <v>189</v>
      </c>
      <c r="D734" s="114" t="s">
        <v>480</v>
      </c>
      <c r="E734" s="117" t="s">
        <v>945</v>
      </c>
      <c r="F734" s="116">
        <v>8665704702</v>
      </c>
      <c r="G734" s="104" t="str">
        <f>VLOOKUP(C734, 'Sheet1 (2)'!$A$2:$K$341, 2,FALSE )</f>
        <v>Yes</v>
      </c>
      <c r="H734" s="104" t="b">
        <f>ISNUMBER(MATCH(C734, 'Sheet1 (2)'!$A$2:$A$350, 0))</f>
        <v>1</v>
      </c>
      <c r="I734" s="104" t="str">
        <f>VLOOKUP(C734,Print!$A$2:$C$1048576,3,0)</f>
        <v>Yes</v>
      </c>
      <c r="J734" s="104" t="str">
        <f>VLOOKUP($C734,Print!$A$2:$I$1048576,9,0)</f>
        <v>Ready</v>
      </c>
      <c r="K734" s="104" t="str">
        <f>VLOOKUP(C734,'Sheet1 (2)'!$A$2:$K$341, 9, 0)</f>
        <v>C00202</v>
      </c>
    </row>
    <row r="735" spans="1:11" customFormat="1" ht="15.75" hidden="1" x14ac:dyDescent="0.25">
      <c r="A735" s="113" t="s">
        <v>13</v>
      </c>
      <c r="B735" s="113" t="str">
        <f t="shared" si="14"/>
        <v>E0185 - S. Oates Street*Water &amp; Sewer</v>
      </c>
      <c r="C735" s="113" t="s">
        <v>189</v>
      </c>
      <c r="D735" s="120" t="s">
        <v>943</v>
      </c>
      <c r="E735" s="120" t="s">
        <v>4385</v>
      </c>
      <c r="F735" s="124" t="s">
        <v>944</v>
      </c>
      <c r="G735" s="104" t="str">
        <f>VLOOKUP(C735, 'Sheet1 (2)'!$A$2:$K$341, 2,FALSE )</f>
        <v>Yes</v>
      </c>
      <c r="H735" s="104" t="b">
        <f>ISNUMBER(MATCH(C735, 'Sheet1 (2)'!$A$2:$A$350, 0))</f>
        <v>1</v>
      </c>
      <c r="I735" s="104" t="str">
        <f>VLOOKUP(C735,Print!$A$2:$C$1048576,3,0)</f>
        <v>Yes</v>
      </c>
      <c r="J735" s="104" t="str">
        <f>VLOOKUP($C735,Print!$A$2:$I$1048576,9,0)</f>
        <v>Ready</v>
      </c>
      <c r="K735" s="104" t="str">
        <f>VLOOKUP(C735,'Sheet1 (2)'!$A$2:$K$341, 9, 0)</f>
        <v>C00202</v>
      </c>
    </row>
    <row r="736" spans="1:11" customFormat="1" ht="15.75" hidden="1" x14ac:dyDescent="0.25">
      <c r="A736" s="113" t="s">
        <v>7</v>
      </c>
      <c r="B736" s="113" t="str">
        <f t="shared" si="14"/>
        <v>E0186 - Horn Lake, MS*Electric</v>
      </c>
      <c r="C736" s="113" t="s">
        <v>190</v>
      </c>
      <c r="D736" s="114" t="s">
        <v>763</v>
      </c>
      <c r="E736" s="115">
        <v>190509802</v>
      </c>
      <c r="F736" s="116">
        <v>8773872499</v>
      </c>
      <c r="G736" s="104" t="str">
        <f>VLOOKUP(C736, 'Sheet1 (2)'!$A$2:$K$341, 2,FALSE )</f>
        <v>Yes</v>
      </c>
      <c r="H736" s="104" t="b">
        <f>ISNUMBER(MATCH(C736, 'Sheet1 (2)'!$A$2:$A$350, 0))</f>
        <v>1</v>
      </c>
      <c r="I736" s="104" t="str">
        <f>VLOOKUP(C736,Print!$A$2:$C$1048576,3,0)</f>
        <v>Yes</v>
      </c>
      <c r="J736" s="104" t="str">
        <f>VLOOKUP($C736,Print!$A$2:$I$1048576,9,0)</f>
        <v>Ready</v>
      </c>
      <c r="K736" s="104" t="str">
        <f>VLOOKUP(C736,'Sheet1 (2)'!$A$2:$K$341, 9, 0)</f>
        <v>C00192</v>
      </c>
    </row>
    <row r="737" spans="1:11" customFormat="1" ht="15.75" hidden="1" x14ac:dyDescent="0.25">
      <c r="A737" s="104" t="s">
        <v>9</v>
      </c>
      <c r="B737" s="113" t="str">
        <f t="shared" si="14"/>
        <v>E0186 - Horn Lake, MS*Interface</v>
      </c>
      <c r="C737" s="113" t="s">
        <v>190</v>
      </c>
      <c r="D737" s="115" t="s">
        <v>9</v>
      </c>
      <c r="E737" s="117" t="str">
        <f>IFERROR(INDEX(Interface!A:A, MATCH($C737,Interface!H:H, 0)), "(Blank)")</f>
        <v>S-000075384</v>
      </c>
      <c r="F737" s="116" t="s">
        <v>363</v>
      </c>
      <c r="G737" s="104" t="str">
        <f>VLOOKUP(C737, 'Sheet1 (2)'!$A$2:$K$341, 2,FALSE )</f>
        <v>Yes</v>
      </c>
      <c r="H737" s="104" t="b">
        <f>ISNUMBER(MATCH(C737, 'Sheet1 (2)'!$A$2:$A$350, 0))</f>
        <v>1</v>
      </c>
      <c r="I737" s="104" t="str">
        <f>VLOOKUP(C737,Print!$A$2:$C$1048576,3,0)</f>
        <v>Yes</v>
      </c>
      <c r="J737" s="104" t="str">
        <f>VLOOKUP($C737,Print!$A$2:$I$1048576,9,0)</f>
        <v>Ready</v>
      </c>
      <c r="K737" s="104" t="str">
        <f>VLOOKUP(C737,'Sheet1 (2)'!$A$2:$K$341, 9, 0)</f>
        <v>C00192</v>
      </c>
    </row>
    <row r="738" spans="1:11" customFormat="1" ht="15.75" hidden="1" x14ac:dyDescent="0.25">
      <c r="A738" s="113" t="s">
        <v>10</v>
      </c>
      <c r="B738" s="113" t="str">
        <f t="shared" si="14"/>
        <v>E0186 - Horn Lake, MS*Sanitation</v>
      </c>
      <c r="C738" s="113" t="s">
        <v>190</v>
      </c>
      <c r="D738" s="114" t="s">
        <v>404</v>
      </c>
      <c r="E738" s="115" t="s">
        <v>946</v>
      </c>
      <c r="F738" s="116">
        <v>9017943800</v>
      </c>
      <c r="G738" s="104" t="str">
        <f>VLOOKUP(C738, 'Sheet1 (2)'!$A$2:$K$341, 2,FALSE )</f>
        <v>Yes</v>
      </c>
      <c r="H738" s="104" t="b">
        <f>ISNUMBER(MATCH(C738, 'Sheet1 (2)'!$A$2:$A$350, 0))</f>
        <v>1</v>
      </c>
      <c r="I738" s="104" t="str">
        <f>VLOOKUP(C738,Print!$A$2:$C$1048576,3,0)</f>
        <v>Yes</v>
      </c>
      <c r="J738" s="104" t="str">
        <f>VLOOKUP($C738,Print!$A$2:$I$1048576,9,0)</f>
        <v>Ready</v>
      </c>
      <c r="K738" s="104" t="str">
        <f>VLOOKUP(C738,'Sheet1 (2)'!$A$2:$K$341, 9, 0)</f>
        <v>C00192</v>
      </c>
    </row>
    <row r="739" spans="1:11" customFormat="1" ht="15.75" hidden="1" x14ac:dyDescent="0.25">
      <c r="A739" s="113" t="s">
        <v>13</v>
      </c>
      <c r="B739" s="113" t="str">
        <f t="shared" si="14"/>
        <v>E0186 - Horn Lake, MS*Water &amp; Sewer</v>
      </c>
      <c r="C739" s="113" t="s">
        <v>190</v>
      </c>
      <c r="D739" s="114" t="s">
        <v>947</v>
      </c>
      <c r="E739" s="115">
        <v>3526</v>
      </c>
      <c r="F739" s="116">
        <v>6627813722</v>
      </c>
      <c r="G739" s="104" t="str">
        <f>VLOOKUP(C739, 'Sheet1 (2)'!$A$2:$K$341, 2,FALSE )</f>
        <v>Yes</v>
      </c>
      <c r="H739" s="104" t="b">
        <f>ISNUMBER(MATCH(C739, 'Sheet1 (2)'!$A$2:$A$350, 0))</f>
        <v>1</v>
      </c>
      <c r="I739" s="104" t="str">
        <f>VLOOKUP(C739,Print!$A$2:$C$1048576,3,0)</f>
        <v>Yes</v>
      </c>
      <c r="J739" s="104" t="str">
        <f>VLOOKUP($C739,Print!$A$2:$I$1048576,9,0)</f>
        <v>Ready</v>
      </c>
      <c r="K739" s="104" t="str">
        <f>VLOOKUP(C739,'Sheet1 (2)'!$A$2:$K$341, 9, 0)</f>
        <v>C00192</v>
      </c>
    </row>
    <row r="740" spans="1:11" customFormat="1" ht="15.75" hidden="1" x14ac:dyDescent="0.25">
      <c r="A740" s="113" t="s">
        <v>14</v>
      </c>
      <c r="B740" s="113" t="str">
        <f t="shared" si="14"/>
        <v>E0186 - Horn Lake, MS*Water &amp; Sewer 2</v>
      </c>
      <c r="C740" s="113" t="s">
        <v>190</v>
      </c>
      <c r="D740" s="114" t="s">
        <v>947</v>
      </c>
      <c r="E740" s="115">
        <v>3535</v>
      </c>
      <c r="F740" s="116">
        <v>6627813722</v>
      </c>
      <c r="G740" s="104" t="str">
        <f>VLOOKUP(C740, 'Sheet1 (2)'!$A$2:$K$341, 2,FALSE )</f>
        <v>Yes</v>
      </c>
      <c r="H740" s="104" t="b">
        <f>ISNUMBER(MATCH(C740, 'Sheet1 (2)'!$A$2:$A$350, 0))</f>
        <v>1</v>
      </c>
      <c r="I740" s="104" t="str">
        <f>VLOOKUP(C740,Print!$A$2:$C$1048576,3,0)</f>
        <v>Yes</v>
      </c>
      <c r="J740" s="104" t="str">
        <f>VLOOKUP($C740,Print!$A$2:$I$1048576,9,0)</f>
        <v>Ready</v>
      </c>
      <c r="K740" s="104" t="str">
        <f>VLOOKUP(C740,'Sheet1 (2)'!$A$2:$K$341, 9, 0)</f>
        <v>C00192</v>
      </c>
    </row>
    <row r="741" spans="1:11" customFormat="1" ht="15.75" hidden="1" x14ac:dyDescent="0.25">
      <c r="A741" s="113" t="s">
        <v>7</v>
      </c>
      <c r="B741" s="113" t="str">
        <f t="shared" ref="B741:B786" si="15">_xlfn.CONCAT(C741,"*",A741)</f>
        <v>E0187 - TN Fayetteville*Electric</v>
      </c>
      <c r="C741" s="113" t="s">
        <v>191</v>
      </c>
      <c r="D741" s="114" t="s">
        <v>948</v>
      </c>
      <c r="E741" s="115">
        <v>41670</v>
      </c>
      <c r="F741" s="116">
        <v>9314331522</v>
      </c>
      <c r="G741" s="104" t="str">
        <f>VLOOKUP(C741, 'Sheet1 (2)'!$A$2:$K$341, 2,FALSE )</f>
        <v>Yes</v>
      </c>
      <c r="H741" s="104" t="b">
        <f>ISNUMBER(MATCH(C741, 'Sheet1 (2)'!$A$2:$A$350, 0))</f>
        <v>1</v>
      </c>
      <c r="I741" s="104" t="str">
        <f>VLOOKUP(C741,Print!$A$2:$C$1048576,3,0)</f>
        <v>Yes</v>
      </c>
      <c r="J741" s="104" t="str">
        <f>VLOOKUP($C741,Print!$A$2:$I$1048576,9,0)</f>
        <v>Ready</v>
      </c>
      <c r="K741" s="104" t="str">
        <f>VLOOKUP(C741,'Sheet1 (2)'!$A$2:$K$341, 9, 0)</f>
        <v>C00232</v>
      </c>
    </row>
    <row r="742" spans="1:11" customFormat="1" ht="15.75" hidden="1" x14ac:dyDescent="0.25">
      <c r="A742" s="104" t="s">
        <v>9</v>
      </c>
      <c r="B742" s="113" t="str">
        <f t="shared" si="15"/>
        <v>E0187 - TN Fayetteville*Interface</v>
      </c>
      <c r="C742" s="113" t="s">
        <v>191</v>
      </c>
      <c r="D742" s="115" t="s">
        <v>9</v>
      </c>
      <c r="E742" s="117" t="str">
        <f>IFERROR(INDEX(Interface!A:A, MATCH($C742,Interface!H:H, 0)), "(Blank)")</f>
        <v>S-000075183</v>
      </c>
      <c r="F742" s="116" t="s">
        <v>363</v>
      </c>
      <c r="G742" s="104" t="str">
        <f>VLOOKUP(C742, 'Sheet1 (2)'!$A$2:$K$341, 2,FALSE )</f>
        <v>Yes</v>
      </c>
      <c r="H742" s="104" t="b">
        <f>ISNUMBER(MATCH(C742, 'Sheet1 (2)'!$A$2:$A$350, 0))</f>
        <v>1</v>
      </c>
      <c r="I742" s="104" t="str">
        <f>VLOOKUP(C742,Print!$A$2:$C$1048576,3,0)</f>
        <v>Yes</v>
      </c>
      <c r="J742" s="104" t="str">
        <f>VLOOKUP($C742,Print!$A$2:$I$1048576,9,0)</f>
        <v>Ready</v>
      </c>
      <c r="K742" s="104" t="str">
        <f>VLOOKUP(C742,'Sheet1 (2)'!$A$2:$K$341, 9, 0)</f>
        <v>C00232</v>
      </c>
    </row>
    <row r="743" spans="1:11" customFormat="1" ht="15.75" hidden="1" x14ac:dyDescent="0.25">
      <c r="A743" s="113" t="s">
        <v>10</v>
      </c>
      <c r="B743" s="113" t="str">
        <f t="shared" si="15"/>
        <v>E0187 - TN Fayetteville*Sanitation</v>
      </c>
      <c r="C743" s="113" t="s">
        <v>191</v>
      </c>
      <c r="D743" s="114" t="s">
        <v>480</v>
      </c>
      <c r="E743" s="115" t="s">
        <v>949</v>
      </c>
      <c r="F743" s="116">
        <v>6158319600</v>
      </c>
      <c r="G743" s="104" t="str">
        <f>VLOOKUP(C743, 'Sheet1 (2)'!$A$2:$K$341, 2,FALSE )</f>
        <v>Yes</v>
      </c>
      <c r="H743" s="104" t="b">
        <f>ISNUMBER(MATCH(C743, 'Sheet1 (2)'!$A$2:$A$350, 0))</f>
        <v>1</v>
      </c>
      <c r="I743" s="104" t="str">
        <f>VLOOKUP(C743,Print!$A$2:$C$1048576,3,0)</f>
        <v>Yes</v>
      </c>
      <c r="J743" s="104" t="str">
        <f>VLOOKUP($C743,Print!$A$2:$I$1048576,9,0)</f>
        <v>Ready</v>
      </c>
      <c r="K743" s="104" t="str">
        <f>VLOOKUP(C743,'Sheet1 (2)'!$A$2:$K$341, 9, 0)</f>
        <v>C00232</v>
      </c>
    </row>
    <row r="744" spans="1:11" customFormat="1" ht="15.75" hidden="1" x14ac:dyDescent="0.25">
      <c r="A744" s="113" t="s">
        <v>13</v>
      </c>
      <c r="B744" s="113" t="str">
        <f t="shared" si="15"/>
        <v>E0187 - TN Fayetteville*Water &amp; Sewer</v>
      </c>
      <c r="C744" s="113" t="s">
        <v>191</v>
      </c>
      <c r="D744" s="114" t="s">
        <v>948</v>
      </c>
      <c r="E744" s="115">
        <v>41670</v>
      </c>
      <c r="F744" s="116">
        <v>9314331522</v>
      </c>
      <c r="G744" s="104" t="str">
        <f>VLOOKUP(C744, 'Sheet1 (2)'!$A$2:$K$341, 2,FALSE )</f>
        <v>Yes</v>
      </c>
      <c r="H744" s="104" t="b">
        <f>ISNUMBER(MATCH(C744, 'Sheet1 (2)'!$A$2:$A$350, 0))</f>
        <v>1</v>
      </c>
      <c r="I744" s="104" t="str">
        <f>VLOOKUP(C744,Print!$A$2:$C$1048576,3,0)</f>
        <v>Yes</v>
      </c>
      <c r="J744" s="104" t="str">
        <f>VLOOKUP($C744,Print!$A$2:$I$1048576,9,0)</f>
        <v>Ready</v>
      </c>
      <c r="K744" s="104" t="str">
        <f>VLOOKUP(C744,'Sheet1 (2)'!$A$2:$K$341, 9, 0)</f>
        <v>C00232</v>
      </c>
    </row>
    <row r="745" spans="1:11" customFormat="1" ht="15.75" hidden="1" x14ac:dyDescent="0.25">
      <c r="A745" s="113" t="s">
        <v>7</v>
      </c>
      <c r="B745" s="113" t="str">
        <f t="shared" si="15"/>
        <v>E0188 - Springfield, TN*Electric</v>
      </c>
      <c r="C745" s="113" t="s">
        <v>192</v>
      </c>
      <c r="D745" s="114" t="s">
        <v>950</v>
      </c>
      <c r="E745" s="117" t="s">
        <v>951</v>
      </c>
      <c r="F745" s="116">
        <v>6153822200</v>
      </c>
      <c r="G745" s="104" t="str">
        <f>VLOOKUP(C745, 'Sheet1 (2)'!$A$2:$K$341, 2,FALSE )</f>
        <v>Yes</v>
      </c>
      <c r="H745" s="104" t="b">
        <f>ISNUMBER(MATCH(C745, 'Sheet1 (2)'!$A$2:$A$350, 0))</f>
        <v>1</v>
      </c>
      <c r="I745" s="104" t="str">
        <f>VLOOKUP(C745,Print!$A$2:$C$1048576,3,0)</f>
        <v>Yes</v>
      </c>
      <c r="J745" s="104" t="str">
        <f>VLOOKUP($C745,Print!$A$2:$I$1048576,9,0)</f>
        <v>Ready</v>
      </c>
      <c r="K745" s="104" t="str">
        <f>VLOOKUP(C745,'Sheet1 (2)'!$A$2:$K$341, 9, 0)</f>
        <v>C00210</v>
      </c>
    </row>
    <row r="746" spans="1:11" customFormat="1" ht="15.75" hidden="1" x14ac:dyDescent="0.25">
      <c r="A746" s="104" t="s">
        <v>9</v>
      </c>
      <c r="B746" s="113" t="str">
        <f t="shared" si="15"/>
        <v>E0188 - Springfield, TN*Interface</v>
      </c>
      <c r="C746" s="113" t="s">
        <v>192</v>
      </c>
      <c r="D746" s="115" t="s">
        <v>9</v>
      </c>
      <c r="E746" s="117" t="str">
        <f>IFERROR(INDEX(Interface!A:A, MATCH($C746,Interface!H:H, 0)), "(Blank)")</f>
        <v>S-000075391</v>
      </c>
      <c r="F746" s="116" t="s">
        <v>363</v>
      </c>
      <c r="G746" s="104" t="str">
        <f>VLOOKUP(C746, 'Sheet1 (2)'!$A$2:$K$341, 2,FALSE )</f>
        <v>Yes</v>
      </c>
      <c r="H746" s="104" t="b">
        <f>ISNUMBER(MATCH(C746, 'Sheet1 (2)'!$A$2:$A$350, 0))</f>
        <v>1</v>
      </c>
      <c r="I746" s="104" t="str">
        <f>VLOOKUP(C746,Print!$A$2:$C$1048576,3,0)</f>
        <v>Yes</v>
      </c>
      <c r="J746" s="104" t="str">
        <f>VLOOKUP($C746,Print!$A$2:$I$1048576,9,0)</f>
        <v>Ready</v>
      </c>
      <c r="K746" s="104" t="str">
        <f>VLOOKUP(C746,'Sheet1 (2)'!$A$2:$K$341, 9, 0)</f>
        <v>C00210</v>
      </c>
    </row>
    <row r="747" spans="1:11" customFormat="1" ht="15.75" hidden="1" x14ac:dyDescent="0.25">
      <c r="A747" s="113" t="s">
        <v>10</v>
      </c>
      <c r="B747" s="113" t="str">
        <f t="shared" si="15"/>
        <v>E0188 - Springfield, TN*Sanitation</v>
      </c>
      <c r="C747" s="113" t="s">
        <v>192</v>
      </c>
      <c r="D747" s="114" t="s">
        <v>480</v>
      </c>
      <c r="E747" s="117" t="s">
        <v>952</v>
      </c>
      <c r="F747" s="116">
        <v>6158319600</v>
      </c>
      <c r="G747" s="104" t="str">
        <f>VLOOKUP(C747, 'Sheet1 (2)'!$A$2:$K$341, 2,FALSE )</f>
        <v>Yes</v>
      </c>
      <c r="H747" s="104" t="b">
        <f>ISNUMBER(MATCH(C747, 'Sheet1 (2)'!$A$2:$A$350, 0))</f>
        <v>1</v>
      </c>
      <c r="I747" s="104" t="str">
        <f>VLOOKUP(C747,Print!$A$2:$C$1048576,3,0)</f>
        <v>Yes</v>
      </c>
      <c r="J747" s="104" t="str">
        <f>VLOOKUP($C747,Print!$A$2:$I$1048576,9,0)</f>
        <v>Ready</v>
      </c>
      <c r="K747" s="104" t="str">
        <f>VLOOKUP(C747,'Sheet1 (2)'!$A$2:$K$341, 9, 0)</f>
        <v>C00210</v>
      </c>
    </row>
    <row r="748" spans="1:11" customFormat="1" ht="15.75" hidden="1" x14ac:dyDescent="0.25">
      <c r="A748" s="113" t="s">
        <v>13</v>
      </c>
      <c r="B748" s="113" t="str">
        <f t="shared" si="15"/>
        <v>E0188 - Springfield, TN*Water &amp; Sewer</v>
      </c>
      <c r="C748" s="113" t="s">
        <v>192</v>
      </c>
      <c r="D748" s="114" t="s">
        <v>950</v>
      </c>
      <c r="E748" s="117" t="s">
        <v>953</v>
      </c>
      <c r="F748" s="116">
        <v>6153822200</v>
      </c>
      <c r="G748" s="104" t="str">
        <f>VLOOKUP(C748, 'Sheet1 (2)'!$A$2:$K$341, 2,FALSE )</f>
        <v>Yes</v>
      </c>
      <c r="H748" s="104" t="b">
        <f>ISNUMBER(MATCH(C748, 'Sheet1 (2)'!$A$2:$A$350, 0))</f>
        <v>1</v>
      </c>
      <c r="I748" s="104" t="str">
        <f>VLOOKUP(C748,Print!$A$2:$C$1048576,3,0)</f>
        <v>Yes</v>
      </c>
      <c r="J748" s="104" t="str">
        <f>VLOOKUP($C748,Print!$A$2:$I$1048576,9,0)</f>
        <v>Ready</v>
      </c>
      <c r="K748" s="104" t="str">
        <f>VLOOKUP(C748,'Sheet1 (2)'!$A$2:$K$341, 9, 0)</f>
        <v>C00210</v>
      </c>
    </row>
    <row r="749" spans="1:11" customFormat="1" ht="15.75" hidden="1" x14ac:dyDescent="0.25">
      <c r="A749" s="113" t="s">
        <v>7</v>
      </c>
      <c r="B749" s="113" t="str">
        <f t="shared" si="15"/>
        <v>E0189 - Athens GA 2 Lexington Rd*Electric</v>
      </c>
      <c r="C749" s="113" t="s">
        <v>193</v>
      </c>
      <c r="D749" s="114" t="s">
        <v>360</v>
      </c>
      <c r="E749" s="115" t="s">
        <v>954</v>
      </c>
      <c r="F749" s="116">
        <v>8886555888</v>
      </c>
      <c r="G749" s="104" t="str">
        <f>VLOOKUP(C749, 'Sheet1 (2)'!$A$2:$K$341, 2,FALSE )</f>
        <v>Yes</v>
      </c>
      <c r="H749" s="104" t="b">
        <f>ISNUMBER(MATCH(C749, 'Sheet1 (2)'!$A$2:$A$350, 0))</f>
        <v>1</v>
      </c>
      <c r="I749" s="104" t="str">
        <f>VLOOKUP(C749,Print!$A$2:$C$1048576,3,0)</f>
        <v>Yes</v>
      </c>
      <c r="J749" s="104" t="str">
        <f>VLOOKUP($C749,Print!$A$2:$I$1048576,9,0)</f>
        <v>Ready</v>
      </c>
      <c r="K749" s="104" t="str">
        <f>VLOOKUP(C749,'Sheet1 (2)'!$A$2:$K$341, 9, 0)</f>
        <v>C00184</v>
      </c>
    </row>
    <row r="750" spans="1:11" customFormat="1" ht="15.75" hidden="1" x14ac:dyDescent="0.25">
      <c r="A750" s="104" t="s">
        <v>9</v>
      </c>
      <c r="B750" s="113" t="str">
        <f t="shared" si="15"/>
        <v>E0189 - Athens GA 2 Lexington Rd*Interface</v>
      </c>
      <c r="C750" s="113" t="s">
        <v>193</v>
      </c>
      <c r="D750" s="115" t="s">
        <v>9</v>
      </c>
      <c r="E750" s="117" t="str">
        <f>IFERROR(INDEX(Interface!A:A, MATCH($C750,Interface!H:H, 0)), "(Blank)")</f>
        <v>S-000075174</v>
      </c>
      <c r="F750" s="116" t="s">
        <v>363</v>
      </c>
      <c r="G750" s="104" t="str">
        <f>VLOOKUP(C750, 'Sheet1 (2)'!$A$2:$K$341, 2,FALSE )</f>
        <v>Yes</v>
      </c>
      <c r="H750" s="104" t="b">
        <f>ISNUMBER(MATCH(C750, 'Sheet1 (2)'!$A$2:$A$350, 0))</f>
        <v>1</v>
      </c>
      <c r="I750" s="104" t="str">
        <f>VLOOKUP(C750,Print!$A$2:$C$1048576,3,0)</f>
        <v>Yes</v>
      </c>
      <c r="J750" s="104" t="str">
        <f>VLOOKUP($C750,Print!$A$2:$I$1048576,9,0)</f>
        <v>Ready</v>
      </c>
      <c r="K750" s="104" t="str">
        <f>VLOOKUP(C750,'Sheet1 (2)'!$A$2:$K$341, 9, 0)</f>
        <v>C00184</v>
      </c>
    </row>
    <row r="751" spans="1:11" customFormat="1" ht="15.75" hidden="1" x14ac:dyDescent="0.25">
      <c r="A751" s="113" t="s">
        <v>10</v>
      </c>
      <c r="B751" s="113" t="str">
        <f t="shared" si="15"/>
        <v>E0189 - Athens GA 2 Lexington Rd*Sanitation</v>
      </c>
      <c r="C751" s="113" t="s">
        <v>193</v>
      </c>
      <c r="D751" s="114" t="s">
        <v>701</v>
      </c>
      <c r="E751" s="119" t="s">
        <v>706</v>
      </c>
      <c r="F751" s="116">
        <v>7707257655</v>
      </c>
      <c r="G751" s="104" t="str">
        <f>VLOOKUP(C751, 'Sheet1 (2)'!$A$2:$K$341, 2,FALSE )</f>
        <v>Yes</v>
      </c>
      <c r="H751" s="104" t="b">
        <f>ISNUMBER(MATCH(C751, 'Sheet1 (2)'!$A$2:$A$350, 0))</f>
        <v>1</v>
      </c>
      <c r="I751" s="104" t="str">
        <f>VLOOKUP(C751,Print!$A$2:$C$1048576,3,0)</f>
        <v>Yes</v>
      </c>
      <c r="J751" s="104" t="str">
        <f>VLOOKUP($C751,Print!$A$2:$I$1048576,9,0)</f>
        <v>Ready</v>
      </c>
      <c r="K751" s="104" t="str">
        <f>VLOOKUP(C751,'Sheet1 (2)'!$A$2:$K$341, 9, 0)</f>
        <v>C00184</v>
      </c>
    </row>
    <row r="752" spans="1:11" customFormat="1" ht="15.75" hidden="1" x14ac:dyDescent="0.25">
      <c r="A752" s="113" t="s">
        <v>13</v>
      </c>
      <c r="B752" s="113" t="str">
        <f t="shared" si="15"/>
        <v>E0189 - Athens GA 2 Lexington Rd*Water &amp; Sewer</v>
      </c>
      <c r="C752" s="113" t="s">
        <v>193</v>
      </c>
      <c r="D752" s="114" t="s">
        <v>702</v>
      </c>
      <c r="E752" s="115" t="s">
        <v>955</v>
      </c>
      <c r="F752" s="116">
        <v>7066133500</v>
      </c>
      <c r="G752" s="104" t="str">
        <f>VLOOKUP(C752, 'Sheet1 (2)'!$A$2:$K$341, 2,FALSE )</f>
        <v>Yes</v>
      </c>
      <c r="H752" s="104" t="b">
        <f>ISNUMBER(MATCH(C752, 'Sheet1 (2)'!$A$2:$A$350, 0))</f>
        <v>1</v>
      </c>
      <c r="I752" s="104" t="str">
        <f>VLOOKUP(C752,Print!$A$2:$C$1048576,3,0)</f>
        <v>Yes</v>
      </c>
      <c r="J752" s="104" t="str">
        <f>VLOOKUP($C752,Print!$A$2:$I$1048576,9,0)</f>
        <v>Ready</v>
      </c>
      <c r="K752" s="104" t="str">
        <f>VLOOKUP(C752,'Sheet1 (2)'!$A$2:$K$341, 9, 0)</f>
        <v>C00184</v>
      </c>
    </row>
    <row r="753" spans="1:11" customFormat="1" ht="15.75" hidden="1" x14ac:dyDescent="0.25">
      <c r="A753" s="113" t="s">
        <v>7</v>
      </c>
      <c r="B753" s="113" t="str">
        <f t="shared" si="15"/>
        <v>E0190 - Fort Dodge, IA*Electric</v>
      </c>
      <c r="C753" s="113" t="s">
        <v>194</v>
      </c>
      <c r="D753" s="114" t="s">
        <v>768</v>
      </c>
      <c r="E753" s="115" t="s">
        <v>956</v>
      </c>
      <c r="F753" s="116">
        <v>8003296261</v>
      </c>
      <c r="G753" s="104" t="str">
        <f>VLOOKUP(C753, 'Sheet1 (2)'!$A$2:$K$341, 2,FALSE )</f>
        <v>Yes</v>
      </c>
      <c r="H753" s="104" t="b">
        <f>ISNUMBER(MATCH(C753, 'Sheet1 (2)'!$A$2:$A$350, 0))</f>
        <v>1</v>
      </c>
      <c r="I753" s="104" t="str">
        <f>VLOOKUP(C753,Print!$A$2:$C$1048576,3,0)</f>
        <v>Yes</v>
      </c>
      <c r="J753" s="104" t="str">
        <f>VLOOKUP($C753,Print!$A$2:$I$1048576,9,0)</f>
        <v>Ready</v>
      </c>
      <c r="K753" s="104" t="str">
        <f>VLOOKUP(C753,'Sheet1 (2)'!$A$2:$K$341, 9, 0)</f>
        <v>C00222</v>
      </c>
    </row>
    <row r="754" spans="1:11" customFormat="1" ht="15.75" hidden="1" x14ac:dyDescent="0.25">
      <c r="A754" s="104" t="s">
        <v>9</v>
      </c>
      <c r="B754" s="113" t="str">
        <f t="shared" si="15"/>
        <v>E0190 - Fort Dodge, IA*Interface</v>
      </c>
      <c r="C754" s="113" t="s">
        <v>194</v>
      </c>
      <c r="D754" s="115" t="s">
        <v>9</v>
      </c>
      <c r="E754" s="117" t="str">
        <f>IFERROR(INDEX(Interface!A:A, MATCH($C754,Interface!H:H, 0)), "(Blank)")</f>
        <v>S-000075181</v>
      </c>
      <c r="F754" s="116" t="s">
        <v>363</v>
      </c>
      <c r="G754" s="104" t="str">
        <f>VLOOKUP(C754, 'Sheet1 (2)'!$A$2:$K$341, 2,FALSE )</f>
        <v>Yes</v>
      </c>
      <c r="H754" s="104" t="b">
        <f>ISNUMBER(MATCH(C754, 'Sheet1 (2)'!$A$2:$A$350, 0))</f>
        <v>1</v>
      </c>
      <c r="I754" s="104" t="str">
        <f>VLOOKUP(C754,Print!$A$2:$C$1048576,3,0)</f>
        <v>Yes</v>
      </c>
      <c r="J754" s="104" t="str">
        <f>VLOOKUP($C754,Print!$A$2:$I$1048576,9,0)</f>
        <v>Ready</v>
      </c>
      <c r="K754" s="104" t="str">
        <f>VLOOKUP(C754,'Sheet1 (2)'!$A$2:$K$341, 9, 0)</f>
        <v>C00222</v>
      </c>
    </row>
    <row r="755" spans="1:11" customFormat="1" ht="15.75" hidden="1" x14ac:dyDescent="0.25">
      <c r="A755" s="113" t="s">
        <v>10</v>
      </c>
      <c r="B755" s="113" t="str">
        <f t="shared" si="15"/>
        <v>E0190 - Fort Dodge, IA*Sanitation</v>
      </c>
      <c r="C755" s="113" t="s">
        <v>194</v>
      </c>
      <c r="D755" s="114" t="s">
        <v>957</v>
      </c>
      <c r="E755" s="117">
        <v>15312</v>
      </c>
      <c r="F755" s="116">
        <v>5159554190</v>
      </c>
      <c r="G755" s="104" t="str">
        <f>VLOOKUP(C755, 'Sheet1 (2)'!$A$2:$K$341, 2,FALSE )</f>
        <v>Yes</v>
      </c>
      <c r="H755" s="104" t="b">
        <f>ISNUMBER(MATCH(C755, 'Sheet1 (2)'!$A$2:$A$350, 0))</f>
        <v>1</v>
      </c>
      <c r="I755" s="104" t="str">
        <f>VLOOKUP(C755,Print!$A$2:$C$1048576,3,0)</f>
        <v>Yes</v>
      </c>
      <c r="J755" s="104" t="str">
        <f>VLOOKUP($C755,Print!$A$2:$I$1048576,9,0)</f>
        <v>Ready</v>
      </c>
      <c r="K755" s="104" t="str">
        <f>VLOOKUP(C755,'Sheet1 (2)'!$A$2:$K$341, 9, 0)</f>
        <v>C00222</v>
      </c>
    </row>
    <row r="756" spans="1:11" customFormat="1" ht="15.75" hidden="1" x14ac:dyDescent="0.25">
      <c r="A756" s="113" t="s">
        <v>13</v>
      </c>
      <c r="B756" s="113" t="str">
        <f t="shared" si="15"/>
        <v>E0190 - Fort Dodge, IA*Water &amp; Sewer</v>
      </c>
      <c r="C756" s="113" t="s">
        <v>194</v>
      </c>
      <c r="D756" s="114" t="s">
        <v>958</v>
      </c>
      <c r="E756" s="115" t="s">
        <v>959</v>
      </c>
      <c r="F756" s="116">
        <v>5155737156</v>
      </c>
      <c r="G756" s="104" t="str">
        <f>VLOOKUP(C756, 'Sheet1 (2)'!$A$2:$K$341, 2,FALSE )</f>
        <v>Yes</v>
      </c>
      <c r="H756" s="104" t="b">
        <f>ISNUMBER(MATCH(C756, 'Sheet1 (2)'!$A$2:$A$350, 0))</f>
        <v>1</v>
      </c>
      <c r="I756" s="104" t="str">
        <f>VLOOKUP(C756,Print!$A$2:$C$1048576,3,0)</f>
        <v>Yes</v>
      </c>
      <c r="J756" s="104" t="str">
        <f>VLOOKUP($C756,Print!$A$2:$I$1048576,9,0)</f>
        <v>Ready</v>
      </c>
      <c r="K756" s="104" t="str">
        <f>VLOOKUP(C756,'Sheet1 (2)'!$A$2:$K$341, 9, 0)</f>
        <v>C00222</v>
      </c>
    </row>
    <row r="757" spans="1:11" customFormat="1" ht="15.75" hidden="1" x14ac:dyDescent="0.25">
      <c r="A757" s="113" t="s">
        <v>7</v>
      </c>
      <c r="B757" s="113" t="str">
        <f t="shared" si="15"/>
        <v>E0191 - Emily Drive*Electric</v>
      </c>
      <c r="C757" s="113" t="s">
        <v>195</v>
      </c>
      <c r="D757" s="114" t="s">
        <v>960</v>
      </c>
      <c r="E757" s="117">
        <v>110159549721</v>
      </c>
      <c r="F757" s="116">
        <v>8006860022</v>
      </c>
      <c r="G757" s="104" t="str">
        <f>VLOOKUP(C757, 'Sheet1 (2)'!$A$2:$K$341, 2,FALSE )</f>
        <v>Yes</v>
      </c>
      <c r="H757" s="104" t="b">
        <f>ISNUMBER(MATCH(C757, 'Sheet1 (2)'!$A$2:$A$350, 0))</f>
        <v>1</v>
      </c>
      <c r="I757" s="104" t="str">
        <f>VLOOKUP(C757,Print!$A$2:$C$1048576,3,0)</f>
        <v>Yes</v>
      </c>
      <c r="J757" s="104" t="str">
        <f>VLOOKUP($C757,Print!$A$2:$I$1048576,9,0)</f>
        <v>Ready</v>
      </c>
      <c r="K757" s="104" t="str">
        <f>VLOOKUP(C757,'Sheet1 (2)'!$A$2:$K$341, 9, 0)</f>
        <v>C00136</v>
      </c>
    </row>
    <row r="758" spans="1:11" customFormat="1" ht="15.75" hidden="1" x14ac:dyDescent="0.25">
      <c r="A758" s="113" t="s">
        <v>8</v>
      </c>
      <c r="B758" s="113" t="str">
        <f t="shared" si="15"/>
        <v>E0191 - Emily Drive*Electric 2</v>
      </c>
      <c r="C758" s="113" t="s">
        <v>195</v>
      </c>
      <c r="D758" s="114" t="s">
        <v>960</v>
      </c>
      <c r="E758" s="117">
        <v>110163642611</v>
      </c>
      <c r="F758" s="116">
        <v>8006860022</v>
      </c>
      <c r="G758" s="104" t="str">
        <f>VLOOKUP(C758, 'Sheet1 (2)'!$A$2:$K$341, 2,FALSE )</f>
        <v>Yes</v>
      </c>
      <c r="H758" s="104" t="b">
        <f>ISNUMBER(MATCH(C758, 'Sheet1 (2)'!$A$2:$A$350, 0))</f>
        <v>1</v>
      </c>
      <c r="I758" s="104" t="str">
        <f>VLOOKUP(C758,Print!$A$2:$C$1048576,3,0)</f>
        <v>Yes</v>
      </c>
      <c r="J758" s="104" t="str">
        <f>VLOOKUP($C758,Print!$A$2:$I$1048576,9,0)</f>
        <v>Ready</v>
      </c>
      <c r="K758" s="104" t="str">
        <f>VLOOKUP(C758,'Sheet1 (2)'!$A$2:$K$341, 9, 0)</f>
        <v>C00136</v>
      </c>
    </row>
    <row r="759" spans="1:11" customFormat="1" ht="15.75" hidden="1" x14ac:dyDescent="0.25">
      <c r="A759" s="104" t="s">
        <v>9</v>
      </c>
      <c r="B759" s="113" t="str">
        <f t="shared" si="15"/>
        <v>E0191 - Emily Drive*Interface</v>
      </c>
      <c r="C759" s="113" t="s">
        <v>195</v>
      </c>
      <c r="D759" s="115" t="s">
        <v>9</v>
      </c>
      <c r="E759" s="117" t="str">
        <f>IFERROR(INDEX(Interface!A:A, MATCH($C759,Interface!H:H, 0)), "(Blank)")</f>
        <v>S-000075168</v>
      </c>
      <c r="F759" s="116" t="s">
        <v>363</v>
      </c>
      <c r="G759" s="104" t="str">
        <f>VLOOKUP(C759, 'Sheet1 (2)'!$A$2:$K$341, 2,FALSE )</f>
        <v>Yes</v>
      </c>
      <c r="H759" s="104" t="b">
        <f>ISNUMBER(MATCH(C759, 'Sheet1 (2)'!$A$2:$A$350, 0))</f>
        <v>1</v>
      </c>
      <c r="I759" s="104" t="str">
        <f>VLOOKUP(C759,Print!$A$2:$C$1048576,3,0)</f>
        <v>Yes</v>
      </c>
      <c r="J759" s="104" t="str">
        <f>VLOOKUP($C759,Print!$A$2:$I$1048576,9,0)</f>
        <v>Ready</v>
      </c>
      <c r="K759" s="104" t="str">
        <f>VLOOKUP(C759,'Sheet1 (2)'!$A$2:$K$341, 9, 0)</f>
        <v>C00136</v>
      </c>
    </row>
    <row r="760" spans="1:11" customFormat="1" ht="15.75" hidden="1" x14ac:dyDescent="0.25">
      <c r="A760" s="113" t="s">
        <v>10</v>
      </c>
      <c r="B760" s="113" t="str">
        <f t="shared" si="15"/>
        <v>E0191 - Emily Drive*Sanitation</v>
      </c>
      <c r="C760" s="113" t="s">
        <v>195</v>
      </c>
      <c r="D760" s="114" t="s">
        <v>480</v>
      </c>
      <c r="E760" s="117" t="s">
        <v>961</v>
      </c>
      <c r="F760" s="116">
        <v>8005939529</v>
      </c>
      <c r="G760" s="104" t="str">
        <f>VLOOKUP(C760, 'Sheet1 (2)'!$A$2:$K$341, 2,FALSE )</f>
        <v>Yes</v>
      </c>
      <c r="H760" s="104" t="b">
        <f>ISNUMBER(MATCH(C760, 'Sheet1 (2)'!$A$2:$A$350, 0))</f>
        <v>1</v>
      </c>
      <c r="I760" s="104" t="str">
        <f>VLOOKUP(C760,Print!$A$2:$C$1048576,3,0)</f>
        <v>Yes</v>
      </c>
      <c r="J760" s="104" t="str">
        <f>VLOOKUP($C760,Print!$A$2:$I$1048576,9,0)</f>
        <v>Ready</v>
      </c>
      <c r="K760" s="104" t="str">
        <f>VLOOKUP(C760,'Sheet1 (2)'!$A$2:$K$341, 9, 0)</f>
        <v>C00136</v>
      </c>
    </row>
    <row r="761" spans="1:11" customFormat="1" ht="15.75" hidden="1" x14ac:dyDescent="0.25">
      <c r="A761" s="113" t="s">
        <v>13</v>
      </c>
      <c r="B761" s="113" t="str">
        <f t="shared" si="15"/>
        <v>E0191 - Emily Drive*Water &amp; Sewer</v>
      </c>
      <c r="C761" s="113" t="s">
        <v>195</v>
      </c>
      <c r="D761" s="114" t="s">
        <v>962</v>
      </c>
      <c r="E761" s="117" t="s">
        <v>963</v>
      </c>
      <c r="F761" s="116">
        <v>3048428220</v>
      </c>
      <c r="G761" s="104" t="str">
        <f>VLOOKUP(C761, 'Sheet1 (2)'!$A$2:$K$341, 2,FALSE )</f>
        <v>Yes</v>
      </c>
      <c r="H761" s="104" t="b">
        <f>ISNUMBER(MATCH(C761, 'Sheet1 (2)'!$A$2:$A$350, 0))</f>
        <v>1</v>
      </c>
      <c r="I761" s="104" t="str">
        <f>VLOOKUP(C761,Print!$A$2:$C$1048576,3,0)</f>
        <v>Yes</v>
      </c>
      <c r="J761" s="104" t="str">
        <f>VLOOKUP($C761,Print!$A$2:$I$1048576,9,0)</f>
        <v>Ready</v>
      </c>
      <c r="K761" s="104" t="str">
        <f>VLOOKUP(C761,'Sheet1 (2)'!$A$2:$K$341, 9, 0)</f>
        <v>C00136</v>
      </c>
    </row>
    <row r="762" spans="1:11" customFormat="1" ht="15.75" hidden="1" x14ac:dyDescent="0.25">
      <c r="A762" s="113" t="s">
        <v>14</v>
      </c>
      <c r="B762" s="113" t="str">
        <f t="shared" si="15"/>
        <v>E0191 - Emily Drive*Water &amp; Sewer 2</v>
      </c>
      <c r="C762" s="113" t="s">
        <v>195</v>
      </c>
      <c r="D762" s="114" t="s">
        <v>964</v>
      </c>
      <c r="E762" s="117" t="s">
        <v>965</v>
      </c>
      <c r="F762" s="116">
        <v>3046227431</v>
      </c>
      <c r="G762" s="104" t="str">
        <f>VLOOKUP(C762, 'Sheet1 (2)'!$A$2:$K$341, 2,FALSE )</f>
        <v>Yes</v>
      </c>
      <c r="H762" s="104" t="b">
        <f>ISNUMBER(MATCH(C762, 'Sheet1 (2)'!$A$2:$A$350, 0))</f>
        <v>1</v>
      </c>
      <c r="I762" s="104" t="str">
        <f>VLOOKUP(C762,Print!$A$2:$C$1048576,3,0)</f>
        <v>Yes</v>
      </c>
      <c r="J762" s="104" t="str">
        <f>VLOOKUP($C762,Print!$A$2:$I$1048576,9,0)</f>
        <v>Ready</v>
      </c>
      <c r="K762" s="104" t="str">
        <f>VLOOKUP(C762,'Sheet1 (2)'!$A$2:$K$341, 9, 0)</f>
        <v>C00136</v>
      </c>
    </row>
    <row r="763" spans="1:11" customFormat="1" ht="15.75" hidden="1" x14ac:dyDescent="0.25">
      <c r="A763" s="113" t="s">
        <v>7</v>
      </c>
      <c r="B763" s="113" t="str">
        <f t="shared" si="15"/>
        <v>E0192 - Clinton Plaza West*Electric</v>
      </c>
      <c r="C763" s="113" t="s">
        <v>196</v>
      </c>
      <c r="D763" s="114" t="s">
        <v>831</v>
      </c>
      <c r="E763" s="115">
        <v>1181840847</v>
      </c>
      <c r="F763" s="116">
        <v>8002554268</v>
      </c>
      <c r="G763" s="104" t="str">
        <f>VLOOKUP(C763, 'Sheet1 (2)'!$A$2:$K$341, 2,FALSE )</f>
        <v>Yes</v>
      </c>
      <c r="H763" s="104" t="b">
        <f>ISNUMBER(MATCH(C763, 'Sheet1 (2)'!$A$2:$A$350, 0))</f>
        <v>1</v>
      </c>
      <c r="I763" s="104" t="str">
        <f>VLOOKUP(C763,Print!$A$2:$C$1048576,3,0)</f>
        <v>Yes</v>
      </c>
      <c r="J763" s="104" t="str">
        <f>VLOOKUP($C763,Print!$A$2:$I$1048576,9,0)</f>
        <v>Ready</v>
      </c>
      <c r="K763" s="104" t="str">
        <f>VLOOKUP(C763,'Sheet1 (2)'!$A$2:$K$341, 9, 0)</f>
        <v>C00420</v>
      </c>
    </row>
    <row r="764" spans="1:11" customFormat="1" ht="15.75" hidden="1" x14ac:dyDescent="0.25">
      <c r="A764" s="104" t="s">
        <v>9</v>
      </c>
      <c r="B764" s="113" t="str">
        <f t="shared" si="15"/>
        <v>E0192 - Clinton Plaza West*Interface</v>
      </c>
      <c r="C764" s="113" t="s">
        <v>196</v>
      </c>
      <c r="D764" s="115" t="s">
        <v>9</v>
      </c>
      <c r="E764" s="117" t="str">
        <f>IFERROR(INDEX(Interface!A:A, MATCH($C764,Interface!H:H, 0)), "(Blank)")</f>
        <v>S-000076301</v>
      </c>
      <c r="F764" s="116" t="s">
        <v>363</v>
      </c>
      <c r="G764" s="104" t="str">
        <f>VLOOKUP(C764, 'Sheet1 (2)'!$A$2:$K$341, 2,FALSE )</f>
        <v>Yes</v>
      </c>
      <c r="H764" s="104" t="b">
        <f>ISNUMBER(MATCH(C764, 'Sheet1 (2)'!$A$2:$A$350, 0))</f>
        <v>1</v>
      </c>
      <c r="I764" s="104" t="str">
        <f>VLOOKUP(C764,Print!$A$2:$C$1048576,3,0)</f>
        <v>Yes</v>
      </c>
      <c r="J764" s="104" t="str">
        <f>VLOOKUP($C764,Print!$A$2:$I$1048576,9,0)</f>
        <v>Ready</v>
      </c>
      <c r="K764" s="104" t="str">
        <f>VLOOKUP(C764,'Sheet1 (2)'!$A$2:$K$341, 9, 0)</f>
        <v>C00420</v>
      </c>
    </row>
    <row r="765" spans="1:11" customFormat="1" ht="15.75" hidden="1" x14ac:dyDescent="0.25">
      <c r="A765" s="113" t="s">
        <v>10</v>
      </c>
      <c r="B765" s="113" t="str">
        <f t="shared" si="15"/>
        <v>E0192 - Clinton Plaza West*Sanitation</v>
      </c>
      <c r="C765" s="113" t="s">
        <v>196</v>
      </c>
      <c r="D765" s="114" t="s">
        <v>404</v>
      </c>
      <c r="E765" s="115" t="s">
        <v>966</v>
      </c>
      <c r="F765" s="116">
        <v>5632422438</v>
      </c>
      <c r="G765" s="104" t="str">
        <f>VLOOKUP(C765, 'Sheet1 (2)'!$A$2:$K$341, 2,FALSE )</f>
        <v>Yes</v>
      </c>
      <c r="H765" s="104" t="b">
        <f>ISNUMBER(MATCH(C765, 'Sheet1 (2)'!$A$2:$A$350, 0))</f>
        <v>1</v>
      </c>
      <c r="I765" s="104" t="str">
        <f>VLOOKUP(C765,Print!$A$2:$C$1048576,3,0)</f>
        <v>Yes</v>
      </c>
      <c r="J765" s="104" t="str">
        <f>VLOOKUP($C765,Print!$A$2:$I$1048576,9,0)</f>
        <v>Ready</v>
      </c>
      <c r="K765" s="104" t="str">
        <f>VLOOKUP(C765,'Sheet1 (2)'!$A$2:$K$341, 9, 0)</f>
        <v>C00420</v>
      </c>
    </row>
    <row r="766" spans="1:11" customFormat="1" ht="15.75" hidden="1" x14ac:dyDescent="0.25">
      <c r="A766" s="113" t="s">
        <v>13</v>
      </c>
      <c r="B766" s="113" t="str">
        <f t="shared" si="15"/>
        <v>E0192 - Clinton Plaza West*Water &amp; Sewer</v>
      </c>
      <c r="C766" s="113" t="s">
        <v>196</v>
      </c>
      <c r="D766" s="114" t="s">
        <v>967</v>
      </c>
      <c r="E766" s="115" t="s">
        <v>968</v>
      </c>
      <c r="F766" s="116">
        <v>8666412108</v>
      </c>
      <c r="G766" s="104" t="str">
        <f>VLOOKUP(C766, 'Sheet1 (2)'!$A$2:$K$341, 2,FALSE )</f>
        <v>Yes</v>
      </c>
      <c r="H766" s="104" t="b">
        <f>ISNUMBER(MATCH(C766, 'Sheet1 (2)'!$A$2:$A$350, 0))</f>
        <v>1</v>
      </c>
      <c r="I766" s="104" t="str">
        <f>VLOOKUP(C766,Print!$A$2:$C$1048576,3,0)</f>
        <v>Yes</v>
      </c>
      <c r="J766" s="104" t="str">
        <f>VLOOKUP($C766,Print!$A$2:$I$1048576,9,0)</f>
        <v>Ready</v>
      </c>
      <c r="K766" s="104" t="str">
        <f>VLOOKUP(C766,'Sheet1 (2)'!$A$2:$K$341, 9, 0)</f>
        <v>C00420</v>
      </c>
    </row>
    <row r="767" spans="1:11" customFormat="1" ht="15.75" hidden="1" x14ac:dyDescent="0.25">
      <c r="A767" s="113" t="s">
        <v>7</v>
      </c>
      <c r="B767" s="113" t="str">
        <f t="shared" si="15"/>
        <v>E0193 - Dahlonega, GA*Electric</v>
      </c>
      <c r="C767" s="113" t="s">
        <v>197</v>
      </c>
      <c r="D767" s="122" t="s">
        <v>360</v>
      </c>
      <c r="E767" s="126">
        <v>4053506044</v>
      </c>
      <c r="F767" s="116">
        <v>8886605890</v>
      </c>
      <c r="G767" s="104" t="str">
        <f>VLOOKUP(C767, 'Sheet1 (2)'!$A$2:$K$341, 2,FALSE )</f>
        <v>Yes</v>
      </c>
      <c r="H767" s="104" t="b">
        <f>ISNUMBER(MATCH(C767, 'Sheet1 (2)'!$A$2:$A$350, 0))</f>
        <v>1</v>
      </c>
      <c r="I767" s="104" t="str">
        <f>VLOOKUP(C767,Print!$A$2:$C$1048576,3,0)</f>
        <v>Yes</v>
      </c>
      <c r="J767" s="104" t="str">
        <f>VLOOKUP($C767,Print!$A$2:$I$1048576,9,0)</f>
        <v>Ready</v>
      </c>
      <c r="K767" s="104" t="str">
        <f>VLOOKUP(C767,'Sheet1 (2)'!$A$2:$K$341, 9, 0)</f>
        <v>C00329</v>
      </c>
    </row>
    <row r="768" spans="1:11" customFormat="1" ht="15.75" hidden="1" x14ac:dyDescent="0.25">
      <c r="A768" s="104" t="s">
        <v>9</v>
      </c>
      <c r="B768" s="113" t="str">
        <f t="shared" si="15"/>
        <v>E0193 - Dahlonega, GA*Interface</v>
      </c>
      <c r="C768" s="113" t="s">
        <v>197</v>
      </c>
      <c r="D768" s="115" t="s">
        <v>9</v>
      </c>
      <c r="E768" s="117" t="str">
        <f>IFERROR(INDEX(Interface!A:A, MATCH($C768,Interface!H:H, 0)), "(Blank)")</f>
        <v>S-000074095</v>
      </c>
      <c r="F768" s="116" t="s">
        <v>363</v>
      </c>
      <c r="G768" s="104" t="str">
        <f>VLOOKUP(C768, 'Sheet1 (2)'!$A$2:$K$341, 2,FALSE )</f>
        <v>Yes</v>
      </c>
      <c r="H768" s="104" t="b">
        <f>ISNUMBER(MATCH(C768, 'Sheet1 (2)'!$A$2:$A$350, 0))</f>
        <v>1</v>
      </c>
      <c r="I768" s="104" t="str">
        <f>VLOOKUP(C768,Print!$A$2:$C$1048576,3,0)</f>
        <v>Yes</v>
      </c>
      <c r="J768" s="104" t="str">
        <f>VLOOKUP($C768,Print!$A$2:$I$1048576,9,0)</f>
        <v>Ready</v>
      </c>
      <c r="K768" s="104" t="str">
        <f>VLOOKUP(C768,'Sheet1 (2)'!$A$2:$K$341, 9, 0)</f>
        <v>C00329</v>
      </c>
    </row>
    <row r="769" spans="1:11" customFormat="1" ht="15.75" hidden="1" x14ac:dyDescent="0.25">
      <c r="A769" s="113" t="s">
        <v>10</v>
      </c>
      <c r="B769" s="113" t="str">
        <f t="shared" si="15"/>
        <v>E0193 - Dahlonega, GA*Sanitation</v>
      </c>
      <c r="C769" s="113" t="s">
        <v>197</v>
      </c>
      <c r="D769" s="122" t="s">
        <v>480</v>
      </c>
      <c r="E769" s="118" t="s">
        <v>4398</v>
      </c>
      <c r="F769" s="116">
        <v>8669094458</v>
      </c>
      <c r="G769" s="104" t="str">
        <f>VLOOKUP(C769, 'Sheet1 (2)'!$A$2:$K$341, 2,FALSE )</f>
        <v>Yes</v>
      </c>
      <c r="H769" s="104" t="b">
        <f>ISNUMBER(MATCH(C769, 'Sheet1 (2)'!$A$2:$A$350, 0))</f>
        <v>1</v>
      </c>
      <c r="I769" s="104" t="str">
        <f>VLOOKUP(C769,Print!$A$2:$C$1048576,3,0)</f>
        <v>Yes</v>
      </c>
      <c r="J769" s="104" t="str">
        <f>VLOOKUP($C769,Print!$A$2:$I$1048576,9,0)</f>
        <v>Ready</v>
      </c>
      <c r="K769" s="104" t="str">
        <f>VLOOKUP(C769,'Sheet1 (2)'!$A$2:$K$341, 9, 0)</f>
        <v>C00329</v>
      </c>
    </row>
    <row r="770" spans="1:11" customFormat="1" ht="15.75" hidden="1" x14ac:dyDescent="0.25">
      <c r="A770" s="113" t="s">
        <v>13</v>
      </c>
      <c r="B770" s="113" t="str">
        <f t="shared" si="15"/>
        <v>E0193 - Dahlonega, GA*Water &amp; Sewer</v>
      </c>
      <c r="C770" s="113" t="s">
        <v>197</v>
      </c>
      <c r="D770" s="122" t="s">
        <v>970</v>
      </c>
      <c r="E770" s="127">
        <v>414085.01</v>
      </c>
      <c r="F770" s="122" t="s">
        <v>971</v>
      </c>
      <c r="G770" s="104" t="str">
        <f>VLOOKUP(C770, 'Sheet1 (2)'!$A$2:$K$341, 2,FALSE )</f>
        <v>Yes</v>
      </c>
      <c r="H770" s="104" t="b">
        <f>ISNUMBER(MATCH(C770, 'Sheet1 (2)'!$A$2:$A$350, 0))</f>
        <v>1</v>
      </c>
      <c r="I770" s="104" t="str">
        <f>VLOOKUP(C770,Print!$A$2:$C$1048576,3,0)</f>
        <v>Yes</v>
      </c>
      <c r="J770" s="104" t="str">
        <f>VLOOKUP($C770,Print!$A$2:$I$1048576,9,0)</f>
        <v>Ready</v>
      </c>
      <c r="K770" s="104" t="str">
        <f>VLOOKUP(C770,'Sheet1 (2)'!$A$2:$K$341, 9, 0)</f>
        <v>C00329</v>
      </c>
    </row>
    <row r="771" spans="1:11" customFormat="1" ht="15.75" hidden="1" x14ac:dyDescent="0.25">
      <c r="A771" s="113" t="s">
        <v>7</v>
      </c>
      <c r="B771" s="113" t="str">
        <f t="shared" si="15"/>
        <v>E0194 - Jefferson City, MO*Electric</v>
      </c>
      <c r="C771" s="113" t="s">
        <v>198</v>
      </c>
      <c r="D771" s="114" t="s">
        <v>823</v>
      </c>
      <c r="E771" s="118" t="s">
        <v>972</v>
      </c>
      <c r="F771" s="116">
        <v>8774263736</v>
      </c>
      <c r="G771" s="104" t="str">
        <f>VLOOKUP(C771, 'Sheet1 (2)'!$A$2:$K$341, 2,FALSE )</f>
        <v>Yes</v>
      </c>
      <c r="H771" s="104" t="b">
        <f>ISNUMBER(MATCH(C771, 'Sheet1 (2)'!$A$2:$A$350, 0))</f>
        <v>1</v>
      </c>
      <c r="I771" s="104" t="str">
        <f>VLOOKUP(C771,Print!$A$2:$C$1048576,3,0)</f>
        <v>Yes</v>
      </c>
      <c r="J771" s="104" t="str">
        <f>VLOOKUP($C771,Print!$A$2:$I$1048576,9,0)</f>
        <v>Ready</v>
      </c>
      <c r="K771" s="104" t="str">
        <f>VLOOKUP(C771,'Sheet1 (2)'!$A$2:$K$341, 9, 0)</f>
        <v>C00263</v>
      </c>
    </row>
    <row r="772" spans="1:11" customFormat="1" ht="15.75" hidden="1" x14ac:dyDescent="0.25">
      <c r="A772" s="104" t="s">
        <v>9</v>
      </c>
      <c r="B772" s="113" t="str">
        <f t="shared" si="15"/>
        <v>E0194 - Jefferson City, MO*Interface</v>
      </c>
      <c r="C772" s="113" t="s">
        <v>198</v>
      </c>
      <c r="D772" s="115" t="s">
        <v>9</v>
      </c>
      <c r="E772" s="117" t="str">
        <f>IFERROR(INDEX(Interface!A:A, MATCH($C772,Interface!H:H, 0)), "(Blank)")</f>
        <v>S-000075166</v>
      </c>
      <c r="F772" s="116" t="s">
        <v>363</v>
      </c>
      <c r="G772" s="104" t="str">
        <f>VLOOKUP(C772, 'Sheet1 (2)'!$A$2:$K$341, 2,FALSE )</f>
        <v>Yes</v>
      </c>
      <c r="H772" s="104" t="b">
        <f>ISNUMBER(MATCH(C772, 'Sheet1 (2)'!$A$2:$A$350, 0))</f>
        <v>1</v>
      </c>
      <c r="I772" s="104" t="str">
        <f>VLOOKUP(C772,Print!$A$2:$C$1048576,3,0)</f>
        <v>Yes</v>
      </c>
      <c r="J772" s="104" t="str">
        <f>VLOOKUP($C772,Print!$A$2:$I$1048576,9,0)</f>
        <v>Ready</v>
      </c>
      <c r="K772" s="104" t="str">
        <f>VLOOKUP(C772,'Sheet1 (2)'!$A$2:$K$341, 9, 0)</f>
        <v>C00263</v>
      </c>
    </row>
    <row r="773" spans="1:11" customFormat="1" ht="15.75" hidden="1" x14ac:dyDescent="0.25">
      <c r="A773" s="113" t="s">
        <v>10</v>
      </c>
      <c r="B773" s="113" t="str">
        <f t="shared" si="15"/>
        <v>E0194 - Jefferson City, MO*Sanitation</v>
      </c>
      <c r="C773" s="113" t="s">
        <v>198</v>
      </c>
      <c r="D773" s="114" t="s">
        <v>404</v>
      </c>
      <c r="E773" s="117" t="s">
        <v>973</v>
      </c>
      <c r="F773" s="116">
        <v>5736358805</v>
      </c>
      <c r="G773" s="104" t="str">
        <f>VLOOKUP(C773, 'Sheet1 (2)'!$A$2:$K$341, 2,FALSE )</f>
        <v>Yes</v>
      </c>
      <c r="H773" s="104" t="b">
        <f>ISNUMBER(MATCH(C773, 'Sheet1 (2)'!$A$2:$A$350, 0))</f>
        <v>1</v>
      </c>
      <c r="I773" s="104" t="str">
        <f>VLOOKUP(C773,Print!$A$2:$C$1048576,3,0)</f>
        <v>Yes</v>
      </c>
      <c r="J773" s="104" t="str">
        <f>VLOOKUP($C773,Print!$A$2:$I$1048576,9,0)</f>
        <v>Ready</v>
      </c>
      <c r="K773" s="104" t="str">
        <f>VLOOKUP(C773,'Sheet1 (2)'!$A$2:$K$341, 9, 0)</f>
        <v>C00263</v>
      </c>
    </row>
    <row r="774" spans="1:11" customFormat="1" ht="15.75" hidden="1" x14ac:dyDescent="0.25">
      <c r="A774" s="113" t="s">
        <v>13</v>
      </c>
      <c r="B774" s="113" t="str">
        <f t="shared" si="15"/>
        <v>E0194 - Jefferson City, MO*Water &amp; Sewer</v>
      </c>
      <c r="C774" s="113" t="s">
        <v>198</v>
      </c>
      <c r="D774" s="114" t="s">
        <v>974</v>
      </c>
      <c r="E774" s="118" t="s">
        <v>975</v>
      </c>
      <c r="F774" s="116">
        <v>5736346328</v>
      </c>
      <c r="G774" s="104" t="str">
        <f>VLOOKUP(C774, 'Sheet1 (2)'!$A$2:$K$341, 2,FALSE )</f>
        <v>Yes</v>
      </c>
      <c r="H774" s="104" t="b">
        <f>ISNUMBER(MATCH(C774, 'Sheet1 (2)'!$A$2:$A$350, 0))</f>
        <v>1</v>
      </c>
      <c r="I774" s="104" t="str">
        <f>VLOOKUP(C774,Print!$A$2:$C$1048576,3,0)</f>
        <v>Yes</v>
      </c>
      <c r="J774" s="104" t="str">
        <f>VLOOKUP($C774,Print!$A$2:$I$1048576,9,0)</f>
        <v>Ready</v>
      </c>
      <c r="K774" s="104" t="str">
        <f>VLOOKUP(C774,'Sheet1 (2)'!$A$2:$K$341, 9, 0)</f>
        <v>C00263</v>
      </c>
    </row>
    <row r="775" spans="1:11" customFormat="1" ht="15.75" hidden="1" x14ac:dyDescent="0.25">
      <c r="A775" s="113" t="s">
        <v>14</v>
      </c>
      <c r="B775" s="113" t="str">
        <f t="shared" si="15"/>
        <v>E0194 - Jefferson City, MO*Water &amp; Sewer 2</v>
      </c>
      <c r="C775" s="113" t="s">
        <v>198</v>
      </c>
      <c r="D775" s="114" t="s">
        <v>976</v>
      </c>
      <c r="E775" s="117" t="s">
        <v>977</v>
      </c>
      <c r="F775" s="116">
        <v>8664300820</v>
      </c>
      <c r="G775" s="104" t="str">
        <f>VLOOKUP(C775, 'Sheet1 (2)'!$A$2:$K$341, 2,FALSE )</f>
        <v>Yes</v>
      </c>
      <c r="H775" s="104" t="b">
        <f>ISNUMBER(MATCH(C775, 'Sheet1 (2)'!$A$2:$A$350, 0))</f>
        <v>1</v>
      </c>
      <c r="I775" s="104" t="str">
        <f>VLOOKUP(C775,Print!$A$2:$C$1048576,3,0)</f>
        <v>Yes</v>
      </c>
      <c r="J775" s="104" t="str">
        <f>VLOOKUP($C775,Print!$A$2:$I$1048576,9,0)</f>
        <v>Ready</v>
      </c>
      <c r="K775" s="104" t="str">
        <f>VLOOKUP(C775,'Sheet1 (2)'!$A$2:$K$341, 9, 0)</f>
        <v>C00263</v>
      </c>
    </row>
    <row r="776" spans="1:11" customFormat="1" ht="15.75" hidden="1" x14ac:dyDescent="0.25">
      <c r="A776" s="113" t="s">
        <v>15</v>
      </c>
      <c r="B776" s="113" t="str">
        <f t="shared" si="15"/>
        <v>E0194 - Jefferson City, MO*Water &amp; Sewer 3</v>
      </c>
      <c r="C776" s="113" t="s">
        <v>198</v>
      </c>
      <c r="D776" s="114" t="s">
        <v>976</v>
      </c>
      <c r="E776" s="117" t="s">
        <v>978</v>
      </c>
      <c r="F776" s="116">
        <v>8664300820</v>
      </c>
      <c r="G776" s="104" t="str">
        <f>VLOOKUP(C776, 'Sheet1 (2)'!$A$2:$K$341, 2,FALSE )</f>
        <v>Yes</v>
      </c>
      <c r="H776" s="104" t="b">
        <f>ISNUMBER(MATCH(C776, 'Sheet1 (2)'!$A$2:$A$350, 0))</f>
        <v>1</v>
      </c>
      <c r="I776" s="104" t="str">
        <f>VLOOKUP(C776,Print!$A$2:$C$1048576,3,0)</f>
        <v>Yes</v>
      </c>
      <c r="J776" s="104" t="str">
        <f>VLOOKUP($C776,Print!$A$2:$I$1048576,9,0)</f>
        <v>Ready</v>
      </c>
      <c r="K776" s="104" t="str">
        <f>VLOOKUP(C776,'Sheet1 (2)'!$A$2:$K$341, 9, 0)</f>
        <v>C00263</v>
      </c>
    </row>
    <row r="777" spans="1:11" customFormat="1" ht="15.75" hidden="1" x14ac:dyDescent="0.25">
      <c r="A777" s="113" t="s">
        <v>7</v>
      </c>
      <c r="B777" s="113" t="str">
        <f t="shared" si="15"/>
        <v>E0195 - Florence, AL*Electric</v>
      </c>
      <c r="C777" s="113" t="s">
        <v>199</v>
      </c>
      <c r="D777" s="114" t="s">
        <v>979</v>
      </c>
      <c r="E777" s="115">
        <v>141022</v>
      </c>
      <c r="F777" s="116">
        <v>2567606512</v>
      </c>
      <c r="G777" s="104" t="str">
        <f>VLOOKUP(C777, 'Sheet1 (2)'!$A$2:$K$341, 2,FALSE )</f>
        <v>Yes</v>
      </c>
      <c r="H777" s="104" t="b">
        <f>ISNUMBER(MATCH(C777, 'Sheet1 (2)'!$A$2:$A$350, 0))</f>
        <v>1</v>
      </c>
      <c r="I777" s="104" t="str">
        <f>VLOOKUP(C777,Print!$A$2:$C$1048576,3,0)</f>
        <v>Yes</v>
      </c>
      <c r="J777" s="104" t="str">
        <f>VLOOKUP($C777,Print!$A$2:$I$1048576,9,0)</f>
        <v>Ready</v>
      </c>
      <c r="K777" s="104" t="str">
        <f>VLOOKUP(C777,'Sheet1 (2)'!$A$2:$K$341, 9, 0)</f>
        <v>C00152</v>
      </c>
    </row>
    <row r="778" spans="1:11" customFormat="1" ht="15.75" hidden="1" x14ac:dyDescent="0.25">
      <c r="A778" s="104" t="s">
        <v>9</v>
      </c>
      <c r="B778" s="113" t="str">
        <f t="shared" si="15"/>
        <v>E0195 - Florence, AL*Interface</v>
      </c>
      <c r="C778" s="113" t="s">
        <v>199</v>
      </c>
      <c r="D778" s="115" t="s">
        <v>9</v>
      </c>
      <c r="E778" s="117" t="str">
        <f>IFERROR(INDEX(Interface!A:A, MATCH($C778,Interface!H:H, 0)), "(Blank)")</f>
        <v>S-000075172</v>
      </c>
      <c r="F778" s="116" t="s">
        <v>363</v>
      </c>
      <c r="G778" s="104" t="str">
        <f>VLOOKUP(C778, 'Sheet1 (2)'!$A$2:$K$341, 2,FALSE )</f>
        <v>Yes</v>
      </c>
      <c r="H778" s="104" t="b">
        <f>ISNUMBER(MATCH(C778, 'Sheet1 (2)'!$A$2:$A$350, 0))</f>
        <v>1</v>
      </c>
      <c r="I778" s="104" t="str">
        <f>VLOOKUP(C778,Print!$A$2:$C$1048576,3,0)</f>
        <v>Yes</v>
      </c>
      <c r="J778" s="104" t="str">
        <f>VLOOKUP($C778,Print!$A$2:$I$1048576,9,0)</f>
        <v>Ready</v>
      </c>
      <c r="K778" s="104" t="str">
        <f>VLOOKUP(C778,'Sheet1 (2)'!$A$2:$K$341, 9, 0)</f>
        <v>C00152</v>
      </c>
    </row>
    <row r="779" spans="1:11" customFormat="1" ht="15.75" hidden="1" x14ac:dyDescent="0.25">
      <c r="A779" s="113" t="s">
        <v>10</v>
      </c>
      <c r="B779" s="113" t="str">
        <f t="shared" si="15"/>
        <v>E0195 - Florence, AL*Sanitation</v>
      </c>
      <c r="C779" s="113" t="s">
        <v>199</v>
      </c>
      <c r="D779" s="114" t="s">
        <v>979</v>
      </c>
      <c r="E779" s="115">
        <v>141022</v>
      </c>
      <c r="F779" s="116">
        <v>2567606512</v>
      </c>
      <c r="G779" s="104" t="str">
        <f>VLOOKUP(C779, 'Sheet1 (2)'!$A$2:$K$341, 2,FALSE )</f>
        <v>Yes</v>
      </c>
      <c r="H779" s="104" t="b">
        <f>ISNUMBER(MATCH(C779, 'Sheet1 (2)'!$A$2:$A$350, 0))</f>
        <v>1</v>
      </c>
      <c r="I779" s="104" t="str">
        <f>VLOOKUP(C779,Print!$A$2:$C$1048576,3,0)</f>
        <v>Yes</v>
      </c>
      <c r="J779" s="104" t="str">
        <f>VLOOKUP($C779,Print!$A$2:$I$1048576,9,0)</f>
        <v>Ready</v>
      </c>
      <c r="K779" s="104" t="str">
        <f>VLOOKUP(C779,'Sheet1 (2)'!$A$2:$K$341, 9, 0)</f>
        <v>C00152</v>
      </c>
    </row>
    <row r="780" spans="1:11" customFormat="1" ht="15.75" hidden="1" x14ac:dyDescent="0.25">
      <c r="A780" s="113" t="s">
        <v>13</v>
      </c>
      <c r="B780" s="113" t="str">
        <f t="shared" si="15"/>
        <v>E0195 - Florence, AL*Water &amp; Sewer</v>
      </c>
      <c r="C780" s="113" t="s">
        <v>199</v>
      </c>
      <c r="D780" s="114" t="s">
        <v>979</v>
      </c>
      <c r="E780" s="115">
        <v>141022</v>
      </c>
      <c r="F780" s="116">
        <v>2567606512</v>
      </c>
      <c r="G780" s="104" t="str">
        <f>VLOOKUP(C780, 'Sheet1 (2)'!$A$2:$K$341, 2,FALSE )</f>
        <v>Yes</v>
      </c>
      <c r="H780" s="104" t="b">
        <f>ISNUMBER(MATCH(C780, 'Sheet1 (2)'!$A$2:$A$350, 0))</f>
        <v>1</v>
      </c>
      <c r="I780" s="104" t="str">
        <f>VLOOKUP(C780,Print!$A$2:$C$1048576,3,0)</f>
        <v>Yes</v>
      </c>
      <c r="J780" s="104" t="str">
        <f>VLOOKUP($C780,Print!$A$2:$I$1048576,9,0)</f>
        <v>Ready</v>
      </c>
      <c r="K780" s="104" t="str">
        <f>VLOOKUP(C780,'Sheet1 (2)'!$A$2:$K$341, 9, 0)</f>
        <v>C00152</v>
      </c>
    </row>
    <row r="781" spans="1:11" customFormat="1" ht="15.75" hidden="1" x14ac:dyDescent="0.25">
      <c r="A781" s="113" t="s">
        <v>7</v>
      </c>
      <c r="B781" s="113" t="str">
        <f t="shared" si="15"/>
        <v>E0196 - Theydon Bend*Electric</v>
      </c>
      <c r="C781" s="113" t="s">
        <v>200</v>
      </c>
      <c r="D781" s="114" t="s">
        <v>980</v>
      </c>
      <c r="E781" s="117">
        <v>17418912002</v>
      </c>
      <c r="F781" s="116">
        <v>8036844248</v>
      </c>
      <c r="G781" s="104" t="str">
        <f>VLOOKUP(C781, 'Sheet1 (2)'!$A$2:$K$341, 2,FALSE )</f>
        <v>Yes</v>
      </c>
      <c r="H781" s="104" t="b">
        <f>ISNUMBER(MATCH(C781, 'Sheet1 (2)'!$A$2:$A$350, 0))</f>
        <v>1</v>
      </c>
      <c r="I781" s="104" t="str">
        <f>VLOOKUP(C781,Print!$A$2:$C$1048576,3,0)</f>
        <v>Yes</v>
      </c>
      <c r="J781" s="104" t="str">
        <f>VLOOKUP($C781,Print!$A$2:$I$1048576,9,0)</f>
        <v>Ready</v>
      </c>
      <c r="K781" s="104" t="str">
        <f>VLOOKUP(C781,'Sheet1 (2)'!$A$2:$K$341, 9, 0)</f>
        <v>C00144</v>
      </c>
    </row>
    <row r="782" spans="1:11" customFormat="1" ht="15.75" hidden="1" x14ac:dyDescent="0.25">
      <c r="A782" s="104" t="s">
        <v>9</v>
      </c>
      <c r="B782" s="113" t="str">
        <f t="shared" si="15"/>
        <v>E0196 - Theydon Bend*Interface</v>
      </c>
      <c r="C782" s="113" t="s">
        <v>200</v>
      </c>
      <c r="D782" s="115" t="s">
        <v>9</v>
      </c>
      <c r="E782" s="117" t="str">
        <f>IFERROR(INDEX(Interface!A:A, MATCH($C782,Interface!H:H, 0)), "(Blank)")</f>
        <v>S-000075386</v>
      </c>
      <c r="F782" s="116" t="s">
        <v>363</v>
      </c>
      <c r="G782" s="104" t="str">
        <f>VLOOKUP(C782, 'Sheet1 (2)'!$A$2:$K$341, 2,FALSE )</f>
        <v>Yes</v>
      </c>
      <c r="H782" s="104" t="b">
        <f>ISNUMBER(MATCH(C782, 'Sheet1 (2)'!$A$2:$A$350, 0))</f>
        <v>1</v>
      </c>
      <c r="I782" s="104" t="str">
        <f>VLOOKUP(C782,Print!$A$2:$C$1048576,3,0)</f>
        <v>Yes</v>
      </c>
      <c r="J782" s="104" t="str">
        <f>VLOOKUP($C782,Print!$A$2:$I$1048576,9,0)</f>
        <v>Ready</v>
      </c>
      <c r="K782" s="104" t="str">
        <f>VLOOKUP(C782,'Sheet1 (2)'!$A$2:$K$341, 9, 0)</f>
        <v>C00144</v>
      </c>
    </row>
    <row r="783" spans="1:11" customFormat="1" ht="15.75" hidden="1" x14ac:dyDescent="0.25">
      <c r="A783" s="113" t="s">
        <v>10</v>
      </c>
      <c r="B783" s="113" t="str">
        <f t="shared" si="15"/>
        <v>E0196 - Theydon Bend*Sanitation</v>
      </c>
      <c r="C783" s="113" t="s">
        <v>200</v>
      </c>
      <c r="D783" s="114" t="s">
        <v>480</v>
      </c>
      <c r="E783" s="117" t="s">
        <v>981</v>
      </c>
      <c r="F783" s="116">
        <v>8663195397</v>
      </c>
      <c r="G783" s="104" t="str">
        <f>VLOOKUP(C783, 'Sheet1 (2)'!$A$2:$K$341, 2,FALSE )</f>
        <v>Yes</v>
      </c>
      <c r="H783" s="104" t="b">
        <f>ISNUMBER(MATCH(C783, 'Sheet1 (2)'!$A$2:$A$350, 0))</f>
        <v>1</v>
      </c>
      <c r="I783" s="104" t="str">
        <f>VLOOKUP(C783,Print!$A$2:$C$1048576,3,0)</f>
        <v>Yes</v>
      </c>
      <c r="J783" s="104" t="str">
        <f>VLOOKUP($C783,Print!$A$2:$I$1048576,9,0)</f>
        <v>Ready</v>
      </c>
      <c r="K783" s="104" t="str">
        <f>VLOOKUP(C783,'Sheet1 (2)'!$A$2:$K$341, 9, 0)</f>
        <v>C00144</v>
      </c>
    </row>
    <row r="784" spans="1:11" customFormat="1" ht="15.75" hidden="1" x14ac:dyDescent="0.25">
      <c r="A784" s="113" t="s">
        <v>13</v>
      </c>
      <c r="B784" s="113" t="str">
        <f t="shared" si="15"/>
        <v>E0196 - Theydon Bend*Water &amp; Sewer</v>
      </c>
      <c r="C784" s="113" t="s">
        <v>200</v>
      </c>
      <c r="D784" s="114" t="s">
        <v>982</v>
      </c>
      <c r="E784" s="117">
        <v>123480143</v>
      </c>
      <c r="F784" s="116">
        <v>8033278639</v>
      </c>
      <c r="G784" s="104" t="str">
        <f>VLOOKUP(C784, 'Sheet1 (2)'!$A$2:$K$341, 2,FALSE )</f>
        <v>Yes</v>
      </c>
      <c r="H784" s="104" t="b">
        <f>ISNUMBER(MATCH(C784, 'Sheet1 (2)'!$A$2:$A$350, 0))</f>
        <v>1</v>
      </c>
      <c r="I784" s="104" t="str">
        <f>VLOOKUP(C784,Print!$A$2:$C$1048576,3,0)</f>
        <v>Yes</v>
      </c>
      <c r="J784" s="104" t="str">
        <f>VLOOKUP($C784,Print!$A$2:$I$1048576,9,0)</f>
        <v>Ready</v>
      </c>
      <c r="K784" s="104" t="str">
        <f>VLOOKUP(C784,'Sheet1 (2)'!$A$2:$K$341, 9, 0)</f>
        <v>C00144</v>
      </c>
    </row>
    <row r="785" spans="1:11" customFormat="1" ht="15.75" hidden="1" x14ac:dyDescent="0.25">
      <c r="A785" s="113" t="s">
        <v>7</v>
      </c>
      <c r="B785" s="113" t="str">
        <f t="shared" si="15"/>
        <v>E0197 - Timothy*Electric</v>
      </c>
      <c r="C785" s="113" t="s">
        <v>201</v>
      </c>
      <c r="D785" s="128" t="s">
        <v>983</v>
      </c>
      <c r="E785" s="117">
        <v>1031800001</v>
      </c>
      <c r="F785" s="116">
        <v>7702672505</v>
      </c>
      <c r="G785" s="104" t="str">
        <f>VLOOKUP(C785, 'Sheet1 (2)'!$A$2:$K$341, 2,FALSE )</f>
        <v>Yes</v>
      </c>
      <c r="H785" s="104" t="b">
        <f>ISNUMBER(MATCH(C785, 'Sheet1 (2)'!$A$2:$A$350, 0))</f>
        <v>1</v>
      </c>
      <c r="I785" s="104" t="str">
        <f>VLOOKUP(C785,Print!$A$2:$C$1048576,3,0)</f>
        <v>No</v>
      </c>
      <c r="J785" s="104" t="str">
        <f>VLOOKUP($C785,Print!$A$2:$I$1048576,9,0)</f>
        <v>Ready</v>
      </c>
      <c r="K785" s="104" t="str">
        <f>VLOOKUP(C785,'Sheet1 (2)'!$A$2:$K$341, 9, 0)</f>
        <v>C00219</v>
      </c>
    </row>
    <row r="786" spans="1:11" customFormat="1" ht="15.75" hidden="1" x14ac:dyDescent="0.25">
      <c r="A786" s="104" t="s">
        <v>9</v>
      </c>
      <c r="B786" s="113" t="str">
        <f t="shared" si="15"/>
        <v>E0197 - Timothy*Interface</v>
      </c>
      <c r="C786" s="113" t="s">
        <v>201</v>
      </c>
      <c r="D786" s="115" t="s">
        <v>9</v>
      </c>
      <c r="E786" s="117" t="str">
        <f>IFERROR(INDEX(Interface!A:A, MATCH($C786,Interface!H:H, 0)), "(Blank)")</f>
        <v>S-000075180</v>
      </c>
      <c r="F786" s="116" t="s">
        <v>363</v>
      </c>
      <c r="G786" s="104" t="str">
        <f>VLOOKUP(C786, 'Sheet1 (2)'!$A$2:$K$341, 2,FALSE )</f>
        <v>Yes</v>
      </c>
      <c r="H786" s="104" t="b">
        <f>ISNUMBER(MATCH(C786, 'Sheet1 (2)'!$A$2:$A$350, 0))</f>
        <v>1</v>
      </c>
      <c r="I786" s="104" t="str">
        <f>VLOOKUP(C786,Print!$A$2:$C$1048576,3,0)</f>
        <v>No</v>
      </c>
      <c r="J786" s="104" t="str">
        <f>VLOOKUP($C786,Print!$A$2:$I$1048576,9,0)</f>
        <v>Ready</v>
      </c>
      <c r="K786" s="104" t="str">
        <f>VLOOKUP(C786,'Sheet1 (2)'!$A$2:$K$341, 9, 0)</f>
        <v>C00219</v>
      </c>
    </row>
    <row r="787" spans="1:11" customFormat="1" ht="15.75" hidden="1" x14ac:dyDescent="0.25">
      <c r="A787" s="113" t="s">
        <v>10</v>
      </c>
      <c r="B787" s="113" t="str">
        <f t="shared" ref="B787:B796" si="16">_xlfn.CONCAT(C787,"*",A787)</f>
        <v>E0197 - Timothy*Sanitation</v>
      </c>
      <c r="C787" s="129" t="s">
        <v>201</v>
      </c>
      <c r="D787" s="115" t="s">
        <v>701</v>
      </c>
      <c r="E787" s="118" t="s">
        <v>706</v>
      </c>
      <c r="F787" s="116">
        <v>7707257655</v>
      </c>
      <c r="G787" s="104" t="str">
        <f>VLOOKUP(C787, 'Sheet1 (2)'!$A$2:$K$341, 2,FALSE )</f>
        <v>Yes</v>
      </c>
      <c r="H787" s="104" t="b">
        <f>ISNUMBER(MATCH(C787, 'Sheet1 (2)'!$A$2:$A$350, 0))</f>
        <v>1</v>
      </c>
      <c r="I787" s="104" t="str">
        <f>VLOOKUP(C787,Print!$A$2:$C$1048576,3,0)</f>
        <v>No</v>
      </c>
      <c r="J787" s="104" t="str">
        <f>VLOOKUP($C787,Print!$A$2:$I$1048576,9,0)</f>
        <v>Ready</v>
      </c>
      <c r="K787" s="104" t="str">
        <f>VLOOKUP(C787,'Sheet1 (2)'!$A$2:$K$341, 9, 0)</f>
        <v>C00219</v>
      </c>
    </row>
    <row r="788" spans="1:11" customFormat="1" ht="15.75" hidden="1" x14ac:dyDescent="0.25">
      <c r="A788" s="113" t="s">
        <v>13</v>
      </c>
      <c r="B788" s="113" t="str">
        <f t="shared" si="16"/>
        <v>E0197 - Timothy*Water &amp; Sewer</v>
      </c>
      <c r="C788" s="113" t="s">
        <v>201</v>
      </c>
      <c r="D788" s="128" t="s">
        <v>984</v>
      </c>
      <c r="E788" s="117" t="s">
        <v>4356</v>
      </c>
      <c r="F788" s="124" t="s">
        <v>985</v>
      </c>
      <c r="G788" s="104" t="str">
        <f>VLOOKUP(C788, 'Sheet1 (2)'!$A$2:$K$341, 2,FALSE )</f>
        <v>Yes</v>
      </c>
      <c r="H788" s="104" t="b">
        <f>ISNUMBER(MATCH(C788, 'Sheet1 (2)'!$A$2:$A$350, 0))</f>
        <v>1</v>
      </c>
      <c r="I788" s="104" t="str">
        <f>VLOOKUP(C788,Print!$A$2:$C$1048576,3,0)</f>
        <v>No</v>
      </c>
      <c r="J788" s="104" t="str">
        <f>VLOOKUP($C788,Print!$A$2:$I$1048576,9,0)</f>
        <v>Ready</v>
      </c>
      <c r="K788" s="104" t="str">
        <f>VLOOKUP(C788,'Sheet1 (2)'!$A$2:$K$341, 9, 0)</f>
        <v>C00219</v>
      </c>
    </row>
    <row r="789" spans="1:11" customFormat="1" ht="15.75" hidden="1" x14ac:dyDescent="0.25">
      <c r="A789" s="104" t="s">
        <v>9</v>
      </c>
      <c r="B789" s="113" t="str">
        <f t="shared" si="16"/>
        <v>E0198 - Wesleyan Road*Interface</v>
      </c>
      <c r="C789" s="113" t="s">
        <v>202</v>
      </c>
      <c r="D789" s="115" t="s">
        <v>9</v>
      </c>
      <c r="E789" s="117" t="str">
        <f>IFERROR(INDEX(Interface!A:A, MATCH($C789,Interface!H:H, 0)), "(Blank)")</f>
        <v>S-000075400</v>
      </c>
      <c r="F789" s="116" t="s">
        <v>363</v>
      </c>
      <c r="G789" s="104" t="str">
        <f>VLOOKUP(C789, 'Sheet1 (2)'!$A$2:$K$341, 2,FALSE )</f>
        <v>Yes</v>
      </c>
      <c r="H789" s="104" t="b">
        <f>ISNUMBER(MATCH(C789, 'Sheet1 (2)'!$A$2:$A$350, 0))</f>
        <v>1</v>
      </c>
      <c r="I789" s="104" t="str">
        <f>VLOOKUP(C789,Print!$A$2:$C$1048576,3,0)</f>
        <v>No</v>
      </c>
      <c r="J789" s="104" t="str">
        <f>VLOOKUP($C789,Print!$A$2:$I$1048576,9,0)</f>
        <v>Missing</v>
      </c>
      <c r="K789" s="104" t="str">
        <f>VLOOKUP(C789,'Sheet1 (2)'!$A$2:$K$341, 9, 0)</f>
        <v>C00241</v>
      </c>
    </row>
    <row r="790" spans="1:11" customFormat="1" ht="15.75" hidden="1" x14ac:dyDescent="0.25">
      <c r="A790" s="154" t="s">
        <v>7</v>
      </c>
      <c r="B790" s="113" t="str">
        <f t="shared" si="16"/>
        <v>E0198 - Wesleyan Road*Electric</v>
      </c>
      <c r="C790" s="113" t="s">
        <v>202</v>
      </c>
      <c r="D790" s="130" t="s">
        <v>986</v>
      </c>
      <c r="E790" s="117"/>
      <c r="F790" s="116"/>
      <c r="G790" s="104" t="str">
        <f>VLOOKUP(C790, 'Sheet1 (2)'!$A$2:$K$341, 2,FALSE )</f>
        <v>Yes</v>
      </c>
      <c r="H790" s="104" t="b">
        <f>ISNUMBER(MATCH(C790, 'Sheet1 (2)'!$A$2:$A$350, 0))</f>
        <v>1</v>
      </c>
      <c r="I790" s="104" t="str">
        <f>VLOOKUP(C790,Print!$A$2:$C$1048576,3,0)</f>
        <v>No</v>
      </c>
      <c r="J790" s="104" t="str">
        <f>VLOOKUP($C790,Print!$A$2:$I$1048576,9,0)</f>
        <v>Missing</v>
      </c>
      <c r="K790" s="104" t="str">
        <f>VLOOKUP(C790,'Sheet1 (2)'!$A$2:$K$341, 9, 0)</f>
        <v>C00241</v>
      </c>
    </row>
    <row r="791" spans="1:11" customFormat="1" ht="15.75" hidden="1" x14ac:dyDescent="0.25">
      <c r="A791" s="104" t="s">
        <v>10</v>
      </c>
      <c r="B791" s="113" t="str">
        <f t="shared" si="16"/>
        <v>E0198 - Wesleyan Road*Sanitation</v>
      </c>
      <c r="C791" s="113" t="s">
        <v>202</v>
      </c>
      <c r="D791" s="130" t="s">
        <v>480</v>
      </c>
      <c r="E791" s="131" t="s">
        <v>4813</v>
      </c>
      <c r="F791" s="156"/>
      <c r="G791" s="104" t="str">
        <f>VLOOKUP(C791, 'Sheet1 (2)'!$A$2:$K$341, 2,FALSE )</f>
        <v>Yes</v>
      </c>
      <c r="H791" s="104" t="b">
        <f>ISNUMBER(MATCH(C791, 'Sheet1 (2)'!$A$2:$A$350, 0))</f>
        <v>1</v>
      </c>
      <c r="I791" s="104" t="str">
        <f>VLOOKUP(C791,Print!$A$2:$C$1048576,3,0)</f>
        <v>No</v>
      </c>
      <c r="J791" s="104" t="str">
        <f>VLOOKUP($C791,Print!$A$2:$I$1048576,9,0)</f>
        <v>Missing</v>
      </c>
      <c r="K791" s="104" t="str">
        <f>VLOOKUP(C791,'Sheet1 (2)'!$A$2:$K$341, 9, 0)</f>
        <v>C00241</v>
      </c>
    </row>
    <row r="792" spans="1:11" customFormat="1" ht="15.75" hidden="1" x14ac:dyDescent="0.25">
      <c r="A792" s="154" t="s">
        <v>13</v>
      </c>
      <c r="B792" s="113" t="str">
        <f t="shared" si="16"/>
        <v>E0198 - Wesleyan Road*Water &amp; Sewer</v>
      </c>
      <c r="C792" s="113" t="s">
        <v>202</v>
      </c>
      <c r="D792" s="130" t="s">
        <v>987</v>
      </c>
      <c r="E792" s="131">
        <v>4690240103</v>
      </c>
      <c r="F792" s="156" t="s">
        <v>988</v>
      </c>
      <c r="G792" s="104" t="str">
        <f>VLOOKUP(C792, 'Sheet1 (2)'!$A$2:$K$341, 2,FALSE )</f>
        <v>Yes</v>
      </c>
      <c r="H792" s="104" t="b">
        <f>ISNUMBER(MATCH(C792, 'Sheet1 (2)'!$A$2:$A$350, 0))</f>
        <v>1</v>
      </c>
      <c r="I792" s="104" t="str">
        <f>VLOOKUP(C792,Print!$A$2:$C$1048576,3,0)</f>
        <v>No</v>
      </c>
      <c r="J792" s="104" t="str">
        <f>VLOOKUP($C792,Print!$A$2:$I$1048576,9,0)</f>
        <v>Missing</v>
      </c>
      <c r="K792" s="104" t="str">
        <f>VLOOKUP(C792,'Sheet1 (2)'!$A$2:$K$341, 9, 0)</f>
        <v>C00241</v>
      </c>
    </row>
    <row r="793" spans="1:11" customFormat="1" ht="15.75" hidden="1" x14ac:dyDescent="0.25">
      <c r="A793" s="113" t="s">
        <v>7</v>
      </c>
      <c r="B793" s="113" t="str">
        <f t="shared" si="16"/>
        <v>E0199 - Searcy, AR*Electric</v>
      </c>
      <c r="C793" s="113" t="s">
        <v>203</v>
      </c>
      <c r="D793" s="128" t="s">
        <v>763</v>
      </c>
      <c r="E793" s="117">
        <v>198379141</v>
      </c>
      <c r="F793" s="124" t="s">
        <v>989</v>
      </c>
      <c r="G793" s="104" t="str">
        <f>VLOOKUP(C793, 'Sheet1 (2)'!$A$2:$K$341, 2,FALSE )</f>
        <v>Yes</v>
      </c>
      <c r="H793" s="104" t="b">
        <f>ISNUMBER(MATCH(C793, 'Sheet1 (2)'!$A$2:$A$350, 0))</f>
        <v>1</v>
      </c>
      <c r="I793" s="104" t="str">
        <f>VLOOKUP(C793,Print!$A$2:$C$1048576,3,0)</f>
        <v>Yes</v>
      </c>
      <c r="J793" s="104" t="str">
        <f>VLOOKUP($C793,Print!$A$2:$I$1048576,9,0)</f>
        <v>Ready</v>
      </c>
      <c r="K793" s="104" t="str">
        <f>VLOOKUP(C793,'Sheet1 (2)'!$A$2:$K$341, 9, 0)</f>
        <v>C00138</v>
      </c>
    </row>
    <row r="794" spans="1:11" customFormat="1" ht="15.75" hidden="1" x14ac:dyDescent="0.25">
      <c r="A794" s="104" t="s">
        <v>9</v>
      </c>
      <c r="B794" s="113" t="str">
        <f t="shared" si="16"/>
        <v>E0199 - Searcy, AR*Interface</v>
      </c>
      <c r="C794" s="113" t="s">
        <v>203</v>
      </c>
      <c r="D794" s="115" t="s">
        <v>9</v>
      </c>
      <c r="E794" s="117" t="str">
        <f>IFERROR(INDEX(Interface!A:A, MATCH($C794,Interface!H:H, 0)), "(Blank)")</f>
        <v>S-000075165</v>
      </c>
      <c r="F794" s="116" t="s">
        <v>363</v>
      </c>
      <c r="G794" s="104" t="str">
        <f>VLOOKUP(C794, 'Sheet1 (2)'!$A$2:$K$341, 2,FALSE )</f>
        <v>Yes</v>
      </c>
      <c r="H794" s="104" t="b">
        <f>ISNUMBER(MATCH(C794, 'Sheet1 (2)'!$A$2:$A$350, 0))</f>
        <v>1</v>
      </c>
      <c r="I794" s="104" t="str">
        <f>VLOOKUP(C794,Print!$A$2:$C$1048576,3,0)</f>
        <v>Yes</v>
      </c>
      <c r="J794" s="104" t="str">
        <f>VLOOKUP($C794,Print!$A$2:$I$1048576,9,0)</f>
        <v>Ready</v>
      </c>
      <c r="K794" s="104" t="str">
        <f>VLOOKUP(C794,'Sheet1 (2)'!$A$2:$K$341, 9, 0)</f>
        <v>C00138</v>
      </c>
    </row>
    <row r="795" spans="1:11" customFormat="1" ht="15.75" hidden="1" x14ac:dyDescent="0.25">
      <c r="A795" s="113" t="s">
        <v>10</v>
      </c>
      <c r="B795" s="113" t="str">
        <f t="shared" si="16"/>
        <v>E0199 - Searcy, AR*Sanitation</v>
      </c>
      <c r="C795" s="113" t="s">
        <v>203</v>
      </c>
      <c r="D795" s="132" t="s">
        <v>4814</v>
      </c>
      <c r="E795" s="117">
        <v>483710</v>
      </c>
      <c r="F795" s="116" t="s">
        <v>991</v>
      </c>
      <c r="G795" s="104" t="str">
        <f>VLOOKUP(C795, 'Sheet1 (2)'!$A$2:$K$341, 2,FALSE )</f>
        <v>Yes</v>
      </c>
      <c r="H795" s="104" t="b">
        <f>ISNUMBER(MATCH(C795, 'Sheet1 (2)'!$A$2:$A$350, 0))</f>
        <v>1</v>
      </c>
      <c r="I795" s="104" t="str">
        <f>VLOOKUP(C795,Print!$A$2:$C$1048576,3,0)</f>
        <v>Yes</v>
      </c>
      <c r="J795" s="104" t="str">
        <f>VLOOKUP($C795,Print!$A$2:$I$1048576,9,0)</f>
        <v>Ready</v>
      </c>
      <c r="K795" s="104" t="str">
        <f>VLOOKUP(C795,'Sheet1 (2)'!$A$2:$K$341, 9, 0)</f>
        <v>C00138</v>
      </c>
    </row>
    <row r="796" spans="1:11" customFormat="1" ht="15.75" hidden="1" x14ac:dyDescent="0.25">
      <c r="A796" s="113" t="s">
        <v>13</v>
      </c>
      <c r="B796" s="113" t="str">
        <f t="shared" si="16"/>
        <v>E0199 - Searcy, AR*Water &amp; Sewer</v>
      </c>
      <c r="C796" s="113" t="s">
        <v>203</v>
      </c>
      <c r="D796" s="132" t="s">
        <v>4814</v>
      </c>
      <c r="E796" s="117">
        <v>483710</v>
      </c>
      <c r="F796" s="116" t="s">
        <v>991</v>
      </c>
      <c r="G796" s="104" t="str">
        <f>VLOOKUP(C796, 'Sheet1 (2)'!$A$2:$K$341, 2,FALSE )</f>
        <v>Yes</v>
      </c>
      <c r="H796" s="104" t="b">
        <f>ISNUMBER(MATCH(C796, 'Sheet1 (2)'!$A$2:$A$350, 0))</f>
        <v>1</v>
      </c>
      <c r="I796" s="104" t="str">
        <f>VLOOKUP(C796,Print!$A$2:$C$1048576,3,0)</f>
        <v>Yes</v>
      </c>
      <c r="J796" s="104" t="str">
        <f>VLOOKUP($C796,Print!$A$2:$I$1048576,9,0)</f>
        <v>Ready</v>
      </c>
      <c r="K796" s="104" t="str">
        <f>VLOOKUP(C796,'Sheet1 (2)'!$A$2:$K$341, 9, 0)</f>
        <v>C00138</v>
      </c>
    </row>
    <row r="797" spans="1:11" customFormat="1" ht="15.75" hidden="1" x14ac:dyDescent="0.25">
      <c r="A797" s="113" t="s">
        <v>14</v>
      </c>
      <c r="B797" s="113"/>
      <c r="C797" s="113" t="s">
        <v>203</v>
      </c>
      <c r="D797" s="132" t="s">
        <v>4815</v>
      </c>
      <c r="E797" s="117"/>
      <c r="F797" s="116"/>
      <c r="G797" s="104" t="str">
        <f>VLOOKUP(C797, 'Sheet1 (2)'!$A$2:$K$341, 2,FALSE )</f>
        <v>Yes</v>
      </c>
      <c r="H797" s="104" t="b">
        <f>ISNUMBER(MATCH(C797, 'Sheet1 (2)'!$A$2:$A$350, 0))</f>
        <v>1</v>
      </c>
      <c r="I797" s="104" t="str">
        <f>VLOOKUP(C797,Print!$A$2:$C$1048576,3,0)</f>
        <v>Yes</v>
      </c>
      <c r="J797" s="104" t="str">
        <f>VLOOKUP($C797,Print!$A$2:$I$1048576,9,0)</f>
        <v>Ready</v>
      </c>
      <c r="K797" s="104" t="str">
        <f>VLOOKUP(C797,'Sheet1 (2)'!$A$2:$K$341, 9, 0)</f>
        <v>C00138</v>
      </c>
    </row>
    <row r="798" spans="1:11" ht="15.75" hidden="1" x14ac:dyDescent="0.25">
      <c r="A798" s="113" t="s">
        <v>7</v>
      </c>
      <c r="B798" s="113" t="str">
        <f t="shared" ref="B798:B829" si="17">_xlfn.CONCAT(C798,"*",A798)</f>
        <v>E0200 - Kings Mill*Electric</v>
      </c>
      <c r="C798" s="113" t="s">
        <v>204</v>
      </c>
      <c r="D798" s="139" t="s">
        <v>378</v>
      </c>
      <c r="E798" s="117"/>
      <c r="F798" s="124" t="s">
        <v>992</v>
      </c>
      <c r="G798" s="104" t="str">
        <f>VLOOKUP(C798, 'Sheet1 (2)'!$A$2:$K$341, 2,FALSE )</f>
        <v>No</v>
      </c>
      <c r="H798" s="104" t="b">
        <f>ISNUMBER(MATCH(C798, 'Sheet1 (2)'!$A$2:$A$350, 0))</f>
        <v>1</v>
      </c>
      <c r="I798" s="104" t="str">
        <f>VLOOKUP(C798,Print!$A$2:$C$1048576,3,0)</f>
        <v>No</v>
      </c>
      <c r="J798" s="104" t="str">
        <f>VLOOKUP($C798,Print!$A$2:$I$1048576,9,0)</f>
        <v>Missing</v>
      </c>
      <c r="K798" s="104" t="str">
        <f>VLOOKUP(C798,'Sheet1 (2)'!$A$2:$K$341, 9, 0)</f>
        <v>C00252</v>
      </c>
    </row>
    <row r="799" spans="1:11" customFormat="1" ht="15.75" hidden="1" x14ac:dyDescent="0.25">
      <c r="A799" s="104" t="s">
        <v>9</v>
      </c>
      <c r="B799" s="113" t="str">
        <f t="shared" si="17"/>
        <v>E0200 - Kings Mill*Interface</v>
      </c>
      <c r="C799" s="113" t="s">
        <v>204</v>
      </c>
      <c r="D799" s="115" t="s">
        <v>9</v>
      </c>
      <c r="E799" s="117" t="str">
        <f>IFERROR(INDEX(Interface!A:A, MATCH($C799,Interface!H:H, 0)), "(Blank)")</f>
        <v>(Blank)</v>
      </c>
      <c r="F799" s="116" t="s">
        <v>363</v>
      </c>
      <c r="G799" s="104" t="str">
        <f>VLOOKUP(C799, 'Sheet1 (2)'!$A$2:$K$341, 2,FALSE )</f>
        <v>No</v>
      </c>
      <c r="H799" s="104" t="b">
        <f>ISNUMBER(MATCH(C799, 'Sheet1 (2)'!$A$2:$A$350, 0))</f>
        <v>1</v>
      </c>
      <c r="I799" s="104" t="str">
        <f>VLOOKUP(C799,Print!$A$2:$C$1048576,3,0)</f>
        <v>No</v>
      </c>
      <c r="J799" s="104" t="str">
        <f>VLOOKUP($C799,Print!$A$2:$I$1048576,9,0)</f>
        <v>Missing</v>
      </c>
      <c r="K799" s="104" t="str">
        <f>VLOOKUP(C799,'Sheet1 (2)'!$A$2:$K$341, 9, 0)</f>
        <v>C00252</v>
      </c>
    </row>
    <row r="800" spans="1:11" ht="15.75" hidden="1" x14ac:dyDescent="0.25">
      <c r="A800" s="113" t="s">
        <v>10</v>
      </c>
      <c r="B800" s="113" t="str">
        <f t="shared" si="17"/>
        <v>E0200 - Kings Mill*Sanitation</v>
      </c>
      <c r="C800" s="113" t="s">
        <v>204</v>
      </c>
      <c r="D800" s="115"/>
      <c r="E800" s="117"/>
      <c r="F800" s="142"/>
      <c r="G800" s="104" t="str">
        <f>VLOOKUP(C800, 'Sheet1 (2)'!$A$2:$K$341, 2,FALSE )</f>
        <v>No</v>
      </c>
      <c r="H800" s="104" t="b">
        <f>ISNUMBER(MATCH(C800, 'Sheet1 (2)'!$A$2:$A$350, 0))</f>
        <v>1</v>
      </c>
      <c r="I800" s="104" t="str">
        <f>VLOOKUP(C800,Print!$A$2:$C$1048576,3,0)</f>
        <v>No</v>
      </c>
      <c r="J800" s="104" t="str">
        <f>VLOOKUP($C800,Print!$A$2:$I$1048576,9,0)</f>
        <v>Missing</v>
      </c>
      <c r="K800" s="104" t="str">
        <f>VLOOKUP(C800,'Sheet1 (2)'!$A$2:$K$341, 9, 0)</f>
        <v>C00252</v>
      </c>
    </row>
    <row r="801" spans="1:11" customFormat="1" ht="15.75" hidden="1" x14ac:dyDescent="0.25">
      <c r="A801" s="113" t="s">
        <v>13</v>
      </c>
      <c r="B801" s="113" t="str">
        <f t="shared" si="17"/>
        <v>E0200 - Kings Mill*Water &amp; Sewer</v>
      </c>
      <c r="C801" s="113" t="s">
        <v>204</v>
      </c>
      <c r="D801" s="115"/>
      <c r="E801" s="117"/>
      <c r="F801" s="142"/>
      <c r="G801" s="104" t="str">
        <f>VLOOKUP(C801, 'Sheet1 (2)'!$A$2:$K$341, 2,FALSE )</f>
        <v>No</v>
      </c>
      <c r="H801" s="104" t="b">
        <f>ISNUMBER(MATCH(C801, 'Sheet1 (2)'!$A$2:$A$350, 0))</f>
        <v>1</v>
      </c>
      <c r="I801" s="104" t="str">
        <f>VLOOKUP(C801,Print!$A$2:$C$1048576,3,0)</f>
        <v>No</v>
      </c>
      <c r="J801" s="104" t="str">
        <f>VLOOKUP($C801,Print!$A$2:$I$1048576,9,0)</f>
        <v>Missing</v>
      </c>
      <c r="K801" s="104" t="str">
        <f>VLOOKUP(C801,'Sheet1 (2)'!$A$2:$K$341, 9, 0)</f>
        <v>C00252</v>
      </c>
    </row>
    <row r="802" spans="1:11" customFormat="1" ht="15.75" hidden="1" x14ac:dyDescent="0.25">
      <c r="A802" s="104" t="s">
        <v>9</v>
      </c>
      <c r="B802" s="113" t="str">
        <f t="shared" si="17"/>
        <v>E0201 - Culpeper, VA*Interface</v>
      </c>
      <c r="C802" s="113" t="s">
        <v>205</v>
      </c>
      <c r="D802" s="115" t="s">
        <v>9</v>
      </c>
      <c r="E802" s="117" t="str">
        <f>IFERROR(INDEX(Interface!A:A, MATCH($C802,Interface!H:H, 0)), "(Blank)")</f>
        <v>S-000075401</v>
      </c>
      <c r="F802" s="116" t="s">
        <v>363</v>
      </c>
      <c r="G802" s="104" t="str">
        <f>VLOOKUP(C802, 'Sheet1 (2)'!$A$2:$K$341, 2,FALSE )</f>
        <v>Yes</v>
      </c>
      <c r="H802" s="104" t="b">
        <f>ISNUMBER(MATCH(C802, 'Sheet1 (2)'!$A$2:$A$350, 0))</f>
        <v>1</v>
      </c>
      <c r="I802" s="104" t="str">
        <f>VLOOKUP(C802,Print!$A$2:$C$1048576,3,0)</f>
        <v>No</v>
      </c>
      <c r="J802" s="104" t="str">
        <f>VLOOKUP($C802,Print!$A$2:$I$1048576,9,0)</f>
        <v>Ready</v>
      </c>
      <c r="K802" s="104" t="str">
        <f>VLOOKUP(C802,'Sheet1 (2)'!$A$2:$K$341, 9, 0)</f>
        <v>C00169</v>
      </c>
    </row>
    <row r="803" spans="1:11" ht="15.75" hidden="1" x14ac:dyDescent="0.25">
      <c r="A803" s="104" t="s">
        <v>14</v>
      </c>
      <c r="B803" s="113" t="str">
        <f t="shared" si="17"/>
        <v>E0202 - Petoskey, MI*Water &amp; Sewer 2</v>
      </c>
      <c r="C803" s="113" t="s">
        <v>206</v>
      </c>
      <c r="D803" s="130" t="s">
        <v>997</v>
      </c>
      <c r="E803" s="117"/>
      <c r="F803" s="131" t="s">
        <v>998</v>
      </c>
      <c r="G803" s="104" t="str">
        <f>VLOOKUP(C803, 'Sheet1 (2)'!$A$2:$K$341, 2,FALSE )</f>
        <v>No</v>
      </c>
      <c r="H803" s="104" t="b">
        <f>ISNUMBER(MATCH(C803, 'Sheet1 (2)'!$A$2:$A$350, 0))</f>
        <v>1</v>
      </c>
      <c r="I803" s="104" t="str">
        <f>VLOOKUP(C803,Print!$A$2:$C$1048576,3,0)</f>
        <v>No</v>
      </c>
      <c r="J803" s="104" t="str">
        <f>VLOOKUP($C803,Print!$A$2:$I$1048576,9,0)</f>
        <v>Missing</v>
      </c>
      <c r="K803" s="104" t="str">
        <f>VLOOKUP(C803,'Sheet1 (2)'!$A$2:$K$341, 9, 0)</f>
        <v>C00301</v>
      </c>
    </row>
    <row r="804" spans="1:11" ht="15.75" hidden="1" x14ac:dyDescent="0.25">
      <c r="A804" s="104" t="s">
        <v>13</v>
      </c>
      <c r="B804" s="113" t="str">
        <f t="shared" si="17"/>
        <v>E0202 - Petoskey, MI*Water &amp; Sewer</v>
      </c>
      <c r="C804" s="113" t="s">
        <v>206</v>
      </c>
      <c r="D804" s="130" t="s">
        <v>999</v>
      </c>
      <c r="E804" s="117"/>
      <c r="F804" s="131" t="s">
        <v>1000</v>
      </c>
      <c r="G804" s="104" t="str">
        <f>VLOOKUP(C804, 'Sheet1 (2)'!$A$2:$K$341, 2,FALSE )</f>
        <v>No</v>
      </c>
      <c r="H804" s="104" t="b">
        <f>ISNUMBER(MATCH(C804, 'Sheet1 (2)'!$A$2:$A$350, 0))</f>
        <v>1</v>
      </c>
      <c r="I804" s="104" t="str">
        <f>VLOOKUP(C804,Print!$A$2:$C$1048576,3,0)</f>
        <v>No</v>
      </c>
      <c r="J804" s="104" t="str">
        <f>VLOOKUP($C804,Print!$A$2:$I$1048576,9,0)</f>
        <v>Missing</v>
      </c>
      <c r="K804" s="104" t="str">
        <f>VLOOKUP(C804,'Sheet1 (2)'!$A$2:$K$341, 9, 0)</f>
        <v>C00301</v>
      </c>
    </row>
    <row r="805" spans="1:11" ht="15.75" hidden="1" x14ac:dyDescent="0.25">
      <c r="A805" s="104" t="s">
        <v>9</v>
      </c>
      <c r="B805" s="113" t="str">
        <f t="shared" si="17"/>
        <v>E0202 - Petoskey, MI*Interface</v>
      </c>
      <c r="C805" s="113" t="s">
        <v>206</v>
      </c>
      <c r="D805" s="115" t="s">
        <v>9</v>
      </c>
      <c r="E805" s="117" t="str">
        <f>IFERROR(INDEX(Interface!A:A, MATCH($C805,Interface!H:H, 0)), "(Blank)")</f>
        <v>S-000075393</v>
      </c>
      <c r="F805" s="116" t="s">
        <v>363</v>
      </c>
      <c r="G805" s="104" t="str">
        <f>VLOOKUP(C805, 'Sheet1 (2)'!$A$2:$K$341, 2,FALSE )</f>
        <v>No</v>
      </c>
      <c r="H805" s="104" t="b">
        <f>ISNUMBER(MATCH(C805, 'Sheet1 (2)'!$A$2:$A$350, 0))</f>
        <v>1</v>
      </c>
      <c r="I805" s="104" t="str">
        <f>VLOOKUP(C805,Print!$A$2:$C$1048576,3,0)</f>
        <v>No</v>
      </c>
      <c r="J805" s="104" t="str">
        <f>VLOOKUP($C805,Print!$A$2:$I$1048576,9,0)</f>
        <v>Missing</v>
      </c>
      <c r="K805" s="104" t="str">
        <f>VLOOKUP(C805,'Sheet1 (2)'!$A$2:$K$341, 9, 0)</f>
        <v>C00301</v>
      </c>
    </row>
    <row r="806" spans="1:11" customFormat="1" ht="15.75" hidden="1" x14ac:dyDescent="0.25">
      <c r="A806" s="104" t="s">
        <v>7</v>
      </c>
      <c r="B806" s="113" t="str">
        <f t="shared" si="17"/>
        <v>E0202 - Petoskey, MI*Electric</v>
      </c>
      <c r="C806" s="113" t="s">
        <v>206</v>
      </c>
      <c r="D806" s="130" t="s">
        <v>995</v>
      </c>
      <c r="E806" s="117">
        <v>624414</v>
      </c>
      <c r="F806" s="130" t="s">
        <v>996</v>
      </c>
      <c r="G806" s="104" t="str">
        <f>VLOOKUP(C806, 'Sheet1 (2)'!$A$2:$K$341, 2,FALSE )</f>
        <v>No</v>
      </c>
      <c r="H806" s="104" t="b">
        <f>ISNUMBER(MATCH(C806, 'Sheet1 (2)'!$A$2:$A$350, 0))</f>
        <v>1</v>
      </c>
      <c r="I806" s="104" t="str">
        <f>VLOOKUP(C806,Print!$A$2:$C$1048576,3,0)</f>
        <v>No</v>
      </c>
      <c r="J806" s="104" t="str">
        <f>VLOOKUP($C806,Print!$A$2:$I$1048576,9,0)</f>
        <v>Missing</v>
      </c>
      <c r="K806" s="104" t="str">
        <f>VLOOKUP(C806,'Sheet1 (2)'!$A$2:$K$341, 9, 0)</f>
        <v>C00301</v>
      </c>
    </row>
    <row r="807" spans="1:11" customFormat="1" ht="15.75" hidden="1" x14ac:dyDescent="0.25">
      <c r="A807" s="104" t="s">
        <v>10</v>
      </c>
      <c r="B807" s="113" t="str">
        <f t="shared" si="17"/>
        <v>E0202 - Petoskey, MI*Sanitation</v>
      </c>
      <c r="C807" s="113" t="s">
        <v>206</v>
      </c>
      <c r="D807" s="115" t="s">
        <v>480</v>
      </c>
      <c r="E807" s="117" t="s">
        <v>4779</v>
      </c>
      <c r="F807" s="142"/>
      <c r="G807" s="104" t="str">
        <f>VLOOKUP(C807, 'Sheet1 (2)'!$A$2:$K$341, 2,FALSE )</f>
        <v>No</v>
      </c>
      <c r="H807" s="104" t="b">
        <f>ISNUMBER(MATCH(C807, 'Sheet1 (2)'!$A$2:$A$350, 0))</f>
        <v>1</v>
      </c>
      <c r="I807" s="104" t="str">
        <f>VLOOKUP(C807,Print!$A$2:$C$1048576,3,0)</f>
        <v>No</v>
      </c>
      <c r="J807" s="104" t="str">
        <f>VLOOKUP($C807,Print!$A$2:$I$1048576,9,0)</f>
        <v>Missing</v>
      </c>
      <c r="K807" s="104" t="str">
        <f>VLOOKUP(C807,'Sheet1 (2)'!$A$2:$K$341, 9, 0)</f>
        <v>C00301</v>
      </c>
    </row>
    <row r="808" spans="1:11" customFormat="1" ht="15.75" hidden="1" x14ac:dyDescent="0.25">
      <c r="A808" s="154" t="s">
        <v>7</v>
      </c>
      <c r="B808" s="113" t="str">
        <f t="shared" si="17"/>
        <v>E0203 - Walton Court*Electric</v>
      </c>
      <c r="C808" s="113" t="s">
        <v>207</v>
      </c>
      <c r="D808" s="130" t="s">
        <v>983</v>
      </c>
      <c r="E808" s="117"/>
      <c r="F808" s="156" t="s">
        <v>1001</v>
      </c>
      <c r="G808" s="104" t="str">
        <f>VLOOKUP(C808, 'Sheet1 (2)'!$A$2:$K$341, 2,FALSE )</f>
        <v>Yes</v>
      </c>
      <c r="H808" s="104" t="b">
        <f>ISNUMBER(MATCH(C808, 'Sheet1 (2)'!$A$2:$A$350, 0))</f>
        <v>1</v>
      </c>
      <c r="I808" s="104" t="str">
        <f>VLOOKUP(C808,Print!$A$2:$C$1048576,3,0)</f>
        <v>No</v>
      </c>
      <c r="J808" s="104" t="str">
        <f>VLOOKUP($C808,Print!$A$2:$I$1048576,9,0)</f>
        <v>Missing</v>
      </c>
      <c r="K808" s="104" t="str">
        <f>VLOOKUP(C808,'Sheet1 (2)'!$A$2:$K$341, 9, 0)</f>
        <v>C00411</v>
      </c>
    </row>
    <row r="809" spans="1:11" ht="15.75" hidden="1" x14ac:dyDescent="0.25">
      <c r="A809" s="154" t="s">
        <v>10</v>
      </c>
      <c r="B809" s="113" t="str">
        <f t="shared" si="17"/>
        <v>E0203 - Walton Court*Sanitation</v>
      </c>
      <c r="C809" s="113" t="s">
        <v>207</v>
      </c>
      <c r="D809" s="115"/>
      <c r="E809" s="117"/>
      <c r="F809" s="116"/>
      <c r="G809" s="104" t="str">
        <f>VLOOKUP(C809, 'Sheet1 (2)'!$A$2:$K$341, 2,FALSE )</f>
        <v>Yes</v>
      </c>
      <c r="H809" s="104" t="b">
        <f>ISNUMBER(MATCH(C809, 'Sheet1 (2)'!$A$2:$A$350, 0))</f>
        <v>1</v>
      </c>
      <c r="I809" s="104" t="str">
        <f>VLOOKUP(C809,Print!$A$2:$C$1048576,3,0)</f>
        <v>No</v>
      </c>
      <c r="J809" s="104" t="str">
        <f>VLOOKUP($C809,Print!$A$2:$I$1048576,9,0)</f>
        <v>Missing</v>
      </c>
      <c r="K809" s="104" t="str">
        <f>VLOOKUP(C809,'Sheet1 (2)'!$A$2:$K$341, 9, 0)</f>
        <v>C00411</v>
      </c>
    </row>
    <row r="810" spans="1:11" ht="15.75" hidden="1" x14ac:dyDescent="0.25">
      <c r="A810" s="104" t="s">
        <v>9</v>
      </c>
      <c r="B810" s="113" t="str">
        <f t="shared" si="17"/>
        <v>E0203 - Walton Court*Interface</v>
      </c>
      <c r="C810" s="113" t="s">
        <v>207</v>
      </c>
      <c r="D810" s="115" t="s">
        <v>9</v>
      </c>
      <c r="E810" s="117" t="str">
        <f>IFERROR(INDEX(Interface!A:A, MATCH($C810,Interface!H:H, 0)), "(Blank)")</f>
        <v>S-000076291</v>
      </c>
      <c r="F810" s="116" t="s">
        <v>363</v>
      </c>
      <c r="G810" s="104" t="str">
        <f>VLOOKUP(C810, 'Sheet1 (2)'!$A$2:$K$341, 2,FALSE )</f>
        <v>Yes</v>
      </c>
      <c r="H810" s="104" t="b">
        <f>ISNUMBER(MATCH(C810, 'Sheet1 (2)'!$A$2:$A$350, 0))</f>
        <v>1</v>
      </c>
      <c r="I810" s="104" t="str">
        <f>VLOOKUP(C810,Print!$A$2:$C$1048576,3,0)</f>
        <v>No</v>
      </c>
      <c r="J810" s="104" t="str">
        <f>VLOOKUP($C810,Print!$A$2:$I$1048576,9,0)</f>
        <v>Missing</v>
      </c>
      <c r="K810" s="104" t="str">
        <f>VLOOKUP(C810,'Sheet1 (2)'!$A$2:$K$341, 9, 0)</f>
        <v>C00411</v>
      </c>
    </row>
    <row r="811" spans="1:11" customFormat="1" ht="15.75" hidden="1" x14ac:dyDescent="0.25">
      <c r="A811" s="154" t="s">
        <v>13</v>
      </c>
      <c r="B811" s="113" t="str">
        <f t="shared" si="17"/>
        <v>E0203 - Walton Court*Water &amp; Sewer</v>
      </c>
      <c r="C811" s="113" t="s">
        <v>207</v>
      </c>
      <c r="D811" s="130" t="s">
        <v>1002</v>
      </c>
      <c r="E811" s="117">
        <v>20992705</v>
      </c>
      <c r="F811" s="156" t="s">
        <v>1003</v>
      </c>
      <c r="G811" s="104" t="str">
        <f>VLOOKUP(C811, 'Sheet1 (2)'!$A$2:$K$341, 2,FALSE )</f>
        <v>Yes</v>
      </c>
      <c r="H811" s="104" t="b">
        <f>ISNUMBER(MATCH(C811, 'Sheet1 (2)'!$A$2:$A$350, 0))</f>
        <v>1</v>
      </c>
      <c r="I811" s="104" t="str">
        <f>VLOOKUP(C811,Print!$A$2:$C$1048576,3,0)</f>
        <v>No</v>
      </c>
      <c r="J811" s="104" t="str">
        <f>VLOOKUP($C811,Print!$A$2:$I$1048576,9,0)</f>
        <v>Missing</v>
      </c>
      <c r="K811" s="104" t="str">
        <f>VLOOKUP(C811,'Sheet1 (2)'!$A$2:$K$341, 9, 0)</f>
        <v>C00411</v>
      </c>
    </row>
    <row r="812" spans="1:11" customFormat="1" ht="15.75" hidden="1" x14ac:dyDescent="0.25">
      <c r="A812" s="104" t="s">
        <v>7</v>
      </c>
      <c r="B812" s="113" t="str">
        <f t="shared" si="17"/>
        <v>E0204 - Bartlesville, OK*Electric</v>
      </c>
      <c r="C812" s="113" t="s">
        <v>208</v>
      </c>
      <c r="D812" s="130" t="s">
        <v>888</v>
      </c>
      <c r="E812" s="117" t="s">
        <v>5199</v>
      </c>
      <c r="F812" s="116">
        <v>8888326279</v>
      </c>
      <c r="G812" s="104" t="str">
        <f>VLOOKUP(C812, 'Sheet1 (2)'!$A$2:$K$341, 2,FALSE )</f>
        <v>Yes</v>
      </c>
      <c r="H812" s="104" t="b">
        <f>ISNUMBER(MATCH(C812, 'Sheet1 (2)'!$A$2:$A$350, 0))</f>
        <v>1</v>
      </c>
      <c r="I812" s="104" t="str">
        <f>VLOOKUP(C812,Print!$A$2:$C$1048576,3,0)</f>
        <v>No</v>
      </c>
      <c r="J812" s="104" t="str">
        <f>VLOOKUP($C812,Print!$A$2:$I$1048576,9,0)</f>
        <v>Missing</v>
      </c>
      <c r="K812" s="104" t="str">
        <f>VLOOKUP(C812,'Sheet1 (2)'!$A$2:$K$341, 9, 0)</f>
        <v>C00292</v>
      </c>
    </row>
    <row r="813" spans="1:11" customFormat="1" ht="15.75" hidden="1" x14ac:dyDescent="0.25">
      <c r="A813" s="104" t="s">
        <v>9</v>
      </c>
      <c r="B813" s="113" t="str">
        <f t="shared" si="17"/>
        <v>E0204 - Bartlesville, OK*Interface</v>
      </c>
      <c r="C813" s="113" t="s">
        <v>208</v>
      </c>
      <c r="D813" s="115" t="s">
        <v>9</v>
      </c>
      <c r="E813" s="117" t="str">
        <f>IFERROR(INDEX(Interface!A:A, MATCH($C813,Interface!H:H, 0)), "(Blank)")</f>
        <v>S-000076298</v>
      </c>
      <c r="F813" s="116" t="s">
        <v>363</v>
      </c>
      <c r="G813" s="104" t="str">
        <f>VLOOKUP(C813, 'Sheet1 (2)'!$A$2:$K$341, 2,FALSE )</f>
        <v>Yes</v>
      </c>
      <c r="H813" s="104" t="b">
        <f>ISNUMBER(MATCH(C813, 'Sheet1 (2)'!$A$2:$A$350, 0))</f>
        <v>1</v>
      </c>
      <c r="I813" s="104" t="str">
        <f>VLOOKUP(C813,Print!$A$2:$C$1048576,3,0)</f>
        <v>No</v>
      </c>
      <c r="J813" s="104" t="str">
        <f>VLOOKUP($C813,Print!$A$2:$I$1048576,9,0)</f>
        <v>Missing</v>
      </c>
      <c r="K813" s="104" t="str">
        <f>VLOOKUP(C813,'Sheet1 (2)'!$A$2:$K$341, 9, 0)</f>
        <v>C00292</v>
      </c>
    </row>
    <row r="814" spans="1:11" customFormat="1" ht="15.75" hidden="1" x14ac:dyDescent="0.25">
      <c r="A814" s="154" t="s">
        <v>10</v>
      </c>
      <c r="B814" s="113" t="str">
        <f t="shared" si="17"/>
        <v>E0204 - Bartlesville, OK*Sanitation</v>
      </c>
      <c r="C814" s="113" t="s">
        <v>208</v>
      </c>
      <c r="D814" s="104" t="s">
        <v>1005</v>
      </c>
      <c r="E814" s="117"/>
      <c r="F814" s="116"/>
      <c r="G814" s="104" t="str">
        <f>VLOOKUP(C814, 'Sheet1 (2)'!$A$2:$K$341, 2,FALSE )</f>
        <v>Yes</v>
      </c>
      <c r="H814" s="104" t="b">
        <f>ISNUMBER(MATCH(C814, 'Sheet1 (2)'!$A$2:$A$350, 0))</f>
        <v>1</v>
      </c>
      <c r="I814" s="104" t="str">
        <f>VLOOKUP(C814,Print!$A$2:$C$1048576,3,0)</f>
        <v>No</v>
      </c>
      <c r="J814" s="104" t="str">
        <f>VLOOKUP($C814,Print!$A$2:$I$1048576,9,0)</f>
        <v>Missing</v>
      </c>
      <c r="K814" s="104" t="str">
        <f>VLOOKUP(C814,'Sheet1 (2)'!$A$2:$K$341, 9, 0)</f>
        <v>C00292</v>
      </c>
    </row>
    <row r="815" spans="1:11" customFormat="1" ht="15.75" hidden="1" x14ac:dyDescent="0.25">
      <c r="A815" s="104" t="s">
        <v>13</v>
      </c>
      <c r="B815" s="113" t="str">
        <f t="shared" si="17"/>
        <v>E0204 - Bartlesville, OK*Water &amp; Sewer</v>
      </c>
      <c r="C815" s="113" t="s">
        <v>208</v>
      </c>
      <c r="D815" s="136" t="s">
        <v>1006</v>
      </c>
      <c r="E815" s="117" t="s">
        <v>4378</v>
      </c>
      <c r="F815" s="116">
        <v>9183384224</v>
      </c>
      <c r="G815" s="104" t="str">
        <f>VLOOKUP(C815, 'Sheet1 (2)'!$A$2:$K$341, 2,FALSE )</f>
        <v>Yes</v>
      </c>
      <c r="H815" s="104" t="b">
        <f>ISNUMBER(MATCH(C815, 'Sheet1 (2)'!$A$2:$A$350, 0))</f>
        <v>1</v>
      </c>
      <c r="I815" s="104" t="str">
        <f>VLOOKUP(C815,Print!$A$2:$C$1048576,3,0)</f>
        <v>No</v>
      </c>
      <c r="J815" s="104" t="str">
        <f>VLOOKUP($C815,Print!$A$2:$I$1048576,9,0)</f>
        <v>Missing</v>
      </c>
      <c r="K815" s="104" t="str">
        <f>VLOOKUP(C815,'Sheet1 (2)'!$A$2:$K$341, 9, 0)</f>
        <v>C00292</v>
      </c>
    </row>
    <row r="816" spans="1:11" ht="15.75" hidden="1" x14ac:dyDescent="0.25">
      <c r="A816" s="104" t="s">
        <v>7</v>
      </c>
      <c r="B816" s="113" t="str">
        <f t="shared" si="17"/>
        <v>E0205 - Beltline Road SW*Electric</v>
      </c>
      <c r="C816" s="113" t="s">
        <v>209</v>
      </c>
      <c r="D816" s="104" t="s">
        <v>1007</v>
      </c>
      <c r="E816" s="117"/>
      <c r="F816" s="156" t="s">
        <v>4466</v>
      </c>
      <c r="G816" s="104" t="str">
        <f>VLOOKUP(C816, 'Sheet1 (2)'!$A$2:$K$341, 2,FALSE )</f>
        <v>Yes</v>
      </c>
      <c r="H816" s="104" t="b">
        <f>ISNUMBER(MATCH(C816, 'Sheet1 (2)'!$A$2:$A$350, 0))</f>
        <v>1</v>
      </c>
      <c r="I816" s="104" t="str">
        <f>VLOOKUP(C816,Print!$A$2:$C$1048576,3,0)</f>
        <v>No</v>
      </c>
      <c r="J816" s="104" t="str">
        <f>VLOOKUP($C816,Print!$A$2:$I$1048576,9,0)</f>
        <v>Missing</v>
      </c>
      <c r="K816" s="104" t="str">
        <f>VLOOKUP(C816,'Sheet1 (2)'!$A$2:$K$341, 9, 0)</f>
        <v>C00410</v>
      </c>
    </row>
    <row r="817" spans="1:11" ht="15.75" hidden="1" x14ac:dyDescent="0.25">
      <c r="A817" s="104" t="s">
        <v>10</v>
      </c>
      <c r="B817" s="113" t="str">
        <f t="shared" si="17"/>
        <v>E0205 - Beltline Road SW*Sanitation</v>
      </c>
      <c r="C817" s="113" t="s">
        <v>209</v>
      </c>
      <c r="D817" s="104" t="s">
        <v>969</v>
      </c>
      <c r="E817" s="117" t="s">
        <v>4772</v>
      </c>
      <c r="F817" s="116"/>
      <c r="G817" s="104" t="str">
        <f>VLOOKUP(C817, 'Sheet1 (2)'!$A$2:$K$341, 2,FALSE )</f>
        <v>Yes</v>
      </c>
      <c r="H817" s="104" t="b">
        <f>ISNUMBER(MATCH(C817, 'Sheet1 (2)'!$A$2:$A$350, 0))</f>
        <v>1</v>
      </c>
      <c r="I817" s="104" t="str">
        <f>VLOOKUP(C817,Print!$A$2:$C$1048576,3,0)</f>
        <v>No</v>
      </c>
      <c r="J817" s="104" t="str">
        <f>VLOOKUP($C817,Print!$A$2:$I$1048576,9,0)</f>
        <v>Missing</v>
      </c>
      <c r="K817" s="104" t="str">
        <f>VLOOKUP(C817,'Sheet1 (2)'!$A$2:$K$341, 9, 0)</f>
        <v>C00410</v>
      </c>
    </row>
    <row r="818" spans="1:11" customFormat="1" ht="15.75" hidden="1" x14ac:dyDescent="0.25">
      <c r="A818" s="104" t="s">
        <v>9</v>
      </c>
      <c r="B818" s="113" t="str">
        <f t="shared" si="17"/>
        <v>E0205 - Beltline Road SW*Interface</v>
      </c>
      <c r="C818" s="113" t="s">
        <v>209</v>
      </c>
      <c r="D818" s="115" t="s">
        <v>9</v>
      </c>
      <c r="E818" s="117" t="str">
        <f>IFERROR(INDEX(Interface!A:A, MATCH($C818,Interface!H:H, 0)), "(Blank)")</f>
        <v>S-000076299</v>
      </c>
      <c r="F818" s="116" t="s">
        <v>363</v>
      </c>
      <c r="G818" s="104" t="str">
        <f>VLOOKUP(C818, 'Sheet1 (2)'!$A$2:$K$341, 2,FALSE )</f>
        <v>Yes</v>
      </c>
      <c r="H818" s="104" t="b">
        <f>ISNUMBER(MATCH(C818, 'Sheet1 (2)'!$A$2:$A$350, 0))</f>
        <v>1</v>
      </c>
      <c r="I818" s="104" t="str">
        <f>VLOOKUP(C818,Print!$A$2:$C$1048576,3,0)</f>
        <v>No</v>
      </c>
      <c r="J818" s="104" t="str">
        <f>VLOOKUP($C818,Print!$A$2:$I$1048576,9,0)</f>
        <v>Missing</v>
      </c>
      <c r="K818" s="104" t="str">
        <f>VLOOKUP(C818,'Sheet1 (2)'!$A$2:$K$341, 9, 0)</f>
        <v>C00410</v>
      </c>
    </row>
    <row r="819" spans="1:11" customFormat="1" ht="15.75" hidden="1" x14ac:dyDescent="0.25">
      <c r="A819" s="104" t="s">
        <v>13</v>
      </c>
      <c r="B819" s="113" t="str">
        <f t="shared" si="17"/>
        <v>E0205 - Beltline Road SW*Water &amp; Sewer</v>
      </c>
      <c r="C819" s="113" t="s">
        <v>209</v>
      </c>
      <c r="D819" s="104" t="s">
        <v>1007</v>
      </c>
      <c r="E819" s="117"/>
      <c r="F819" s="116" t="s">
        <v>4466</v>
      </c>
      <c r="G819" s="104" t="str">
        <f>VLOOKUP(C819, 'Sheet1 (2)'!$A$2:$K$341, 2,FALSE )</f>
        <v>Yes</v>
      </c>
      <c r="H819" s="104" t="b">
        <f>ISNUMBER(MATCH(C819, 'Sheet1 (2)'!$A$2:$A$350, 0))</f>
        <v>1</v>
      </c>
      <c r="I819" s="104" t="str">
        <f>VLOOKUP(C819,Print!$A$2:$C$1048576,3,0)</f>
        <v>No</v>
      </c>
      <c r="J819" s="104" t="str">
        <f>VLOOKUP($C819,Print!$A$2:$I$1048576,9,0)</f>
        <v>Missing</v>
      </c>
      <c r="K819" s="104" t="str">
        <f>VLOOKUP(C819,'Sheet1 (2)'!$A$2:$K$341, 9, 0)</f>
        <v>C00410</v>
      </c>
    </row>
    <row r="820" spans="1:11" ht="15.75" hidden="1" x14ac:dyDescent="0.25">
      <c r="A820" s="113" t="s">
        <v>7</v>
      </c>
      <c r="B820" s="113" t="str">
        <f t="shared" si="17"/>
        <v>E0207 - Lawrenceburg, IN*Electric</v>
      </c>
      <c r="C820" s="113" t="s">
        <v>210</v>
      </c>
      <c r="D820" s="139" t="s">
        <v>1008</v>
      </c>
      <c r="E820" s="117">
        <v>22648194</v>
      </c>
      <c r="F820" s="124">
        <v>8125323500</v>
      </c>
      <c r="G820" s="104" t="str">
        <f>VLOOKUP(C820, 'Sheet1 (2)'!$A$2:$K$341, 2,FALSE )</f>
        <v>Yes</v>
      </c>
      <c r="H820" s="104" t="b">
        <f>ISNUMBER(MATCH(C820, 'Sheet1 (2)'!$A$2:$A$350, 0))</f>
        <v>1</v>
      </c>
      <c r="I820" s="104" t="str">
        <f>VLOOKUP(C820,Print!$A$2:$C$1048576,3,0)</f>
        <v>No</v>
      </c>
      <c r="J820" s="104" t="str">
        <f>VLOOKUP($C820,Print!$A$2:$I$1048576,9,0)</f>
        <v>Missing</v>
      </c>
      <c r="K820" s="104" t="str">
        <f>VLOOKUP(C820,'Sheet1 (2)'!$A$2:$K$341, 9, 0)</f>
        <v>C00358</v>
      </c>
    </row>
    <row r="821" spans="1:11" customFormat="1" ht="15.75" hidden="1" x14ac:dyDescent="0.25">
      <c r="A821" s="104" t="s">
        <v>9</v>
      </c>
      <c r="B821" s="113" t="str">
        <f t="shared" si="17"/>
        <v>E0207 - Lawrenceburg, IN*Interface</v>
      </c>
      <c r="C821" s="113" t="s">
        <v>210</v>
      </c>
      <c r="D821" s="115" t="s">
        <v>9</v>
      </c>
      <c r="E821" s="117" t="str">
        <f>IFERROR(INDEX(Interface!A:A, MATCH($C821,Interface!H:H, 0)), "(Blank)")</f>
        <v>S-000075899</v>
      </c>
      <c r="F821" s="116" t="s">
        <v>363</v>
      </c>
      <c r="G821" s="104" t="str">
        <f>VLOOKUP(C821, 'Sheet1 (2)'!$A$2:$K$341, 2,FALSE )</f>
        <v>Yes</v>
      </c>
      <c r="H821" s="104" t="b">
        <f>ISNUMBER(MATCH(C821, 'Sheet1 (2)'!$A$2:$A$350, 0))</f>
        <v>1</v>
      </c>
      <c r="I821" s="104" t="str">
        <f>VLOOKUP(C821,Print!$A$2:$C$1048576,3,0)</f>
        <v>No</v>
      </c>
      <c r="J821" s="104" t="str">
        <f>VLOOKUP($C821,Print!$A$2:$I$1048576,9,0)</f>
        <v>Missing</v>
      </c>
      <c r="K821" s="104" t="str">
        <f>VLOOKUP(C821,'Sheet1 (2)'!$A$2:$K$341, 9, 0)</f>
        <v>C00358</v>
      </c>
    </row>
    <row r="822" spans="1:11" customFormat="1" ht="15.75" hidden="1" x14ac:dyDescent="0.25">
      <c r="A822" s="113" t="s">
        <v>10</v>
      </c>
      <c r="B822" s="113" t="str">
        <f t="shared" si="17"/>
        <v>E0207 - Lawrenceburg, IN*Sanitation</v>
      </c>
      <c r="C822" s="113" t="s">
        <v>210</v>
      </c>
      <c r="D822" s="113" t="s">
        <v>4773</v>
      </c>
      <c r="E822" s="117"/>
      <c r="F822" s="116"/>
      <c r="G822" s="104" t="str">
        <f>VLOOKUP(C822, 'Sheet1 (2)'!$A$2:$K$341, 2,FALSE )</f>
        <v>Yes</v>
      </c>
      <c r="H822" s="104" t="b">
        <f>ISNUMBER(MATCH(C822, 'Sheet1 (2)'!$A$2:$A$350, 0))</f>
        <v>1</v>
      </c>
      <c r="I822" s="104" t="str">
        <f>VLOOKUP(C822,Print!$A$2:$C$1048576,3,0)</f>
        <v>No</v>
      </c>
      <c r="J822" s="104" t="str">
        <f>VLOOKUP($C822,Print!$A$2:$I$1048576,9,0)</f>
        <v>Missing</v>
      </c>
      <c r="K822" s="104" t="str">
        <f>VLOOKUP(C822,'Sheet1 (2)'!$A$2:$K$341, 9, 0)</f>
        <v>C00358</v>
      </c>
    </row>
    <row r="823" spans="1:11" customFormat="1" ht="15.75" hidden="1" x14ac:dyDescent="0.25">
      <c r="A823" s="113" t="s">
        <v>13</v>
      </c>
      <c r="B823" s="113" t="str">
        <f t="shared" si="17"/>
        <v>E0207 - Lawrenceburg, IN*Water &amp; Sewer</v>
      </c>
      <c r="C823" s="113" t="s">
        <v>210</v>
      </c>
      <c r="D823" s="139" t="s">
        <v>1008</v>
      </c>
      <c r="E823" s="117">
        <v>22648194</v>
      </c>
      <c r="F823" s="124">
        <v>8125323500</v>
      </c>
      <c r="G823" s="104" t="str">
        <f>VLOOKUP(C823, 'Sheet1 (2)'!$A$2:$K$341, 2,FALSE )</f>
        <v>Yes</v>
      </c>
      <c r="H823" s="104" t="b">
        <f>ISNUMBER(MATCH(C823, 'Sheet1 (2)'!$A$2:$A$350, 0))</f>
        <v>1</v>
      </c>
      <c r="I823" s="104" t="str">
        <f>VLOOKUP(C823,Print!$A$2:$C$1048576,3,0)</f>
        <v>No</v>
      </c>
      <c r="J823" s="104" t="str">
        <f>VLOOKUP($C823,Print!$A$2:$I$1048576,9,0)</f>
        <v>Missing</v>
      </c>
      <c r="K823" s="104" t="str">
        <f>VLOOKUP(C823,'Sheet1 (2)'!$A$2:$K$341, 9, 0)</f>
        <v>C00358</v>
      </c>
    </row>
    <row r="824" spans="1:11" customFormat="1" ht="15.75" hidden="1" x14ac:dyDescent="0.25">
      <c r="A824" s="104" t="s">
        <v>13</v>
      </c>
      <c r="B824" s="113" t="str">
        <f t="shared" si="17"/>
        <v>E0217 - Grant Avenue*Water &amp; Sewer</v>
      </c>
      <c r="C824" s="113" t="s">
        <v>218</v>
      </c>
      <c r="D824" s="134" t="s">
        <v>1043</v>
      </c>
      <c r="E824" s="117"/>
      <c r="F824" s="135">
        <v>3152554142</v>
      </c>
      <c r="G824" s="104" t="str">
        <f>VLOOKUP(C824, 'Sheet1 (2)'!$A$2:$K$341, 2,FALSE )</f>
        <v>No</v>
      </c>
      <c r="H824" s="104" t="b">
        <f>ISNUMBER(MATCH(C824, 'Sheet1 (2)'!$A$2:$A$350, 0))</f>
        <v>1</v>
      </c>
      <c r="I824" s="104" t="str">
        <f>VLOOKUP(C824,Print!$A$2:$C$1048576,3,0)</f>
        <v>No</v>
      </c>
      <c r="J824" s="104" t="str">
        <f>VLOOKUP($C824,Print!$A$2:$I$1048576,9,0)</f>
        <v>Missing</v>
      </c>
      <c r="K824" s="104" t="str">
        <f>VLOOKUP(C824,'Sheet1 (2)'!$A$2:$K$341, 9, 0)</f>
        <v>C00267</v>
      </c>
    </row>
    <row r="825" spans="1:11" customFormat="1" ht="15.75" hidden="1" x14ac:dyDescent="0.25">
      <c r="A825" s="104" t="s">
        <v>10</v>
      </c>
      <c r="B825" s="113" t="str">
        <f t="shared" si="17"/>
        <v>E0230 - 34th Street*Sanitation</v>
      </c>
      <c r="C825" s="113" t="s">
        <v>231</v>
      </c>
      <c r="D825" s="115" t="s">
        <v>4418</v>
      </c>
      <c r="E825" s="117" t="s">
        <v>4419</v>
      </c>
      <c r="F825" s="116">
        <v>7278937341</v>
      </c>
      <c r="G825" s="104" t="str">
        <f>VLOOKUP(C825, 'Sheet1 (2)'!$A$2:$K$341, 2,FALSE )</f>
        <v>Yes</v>
      </c>
      <c r="H825" s="104" t="b">
        <f>ISNUMBER(MATCH(C825, 'Sheet1 (2)'!$A$2:$A$350, 0))</f>
        <v>1</v>
      </c>
      <c r="I825" s="104" t="str">
        <f>VLOOKUP(C825,Print!$A$2:$C$1048576,3,0)</f>
        <v>No</v>
      </c>
      <c r="J825" s="104" t="str">
        <f>VLOOKUP($C825,Print!$A$2:$I$1048576,9,0)</f>
        <v>Ready</v>
      </c>
      <c r="K825" s="104" t="str">
        <f>VLOOKUP(C825,'Sheet1 (2)'!$A$2:$K$341, 9, 0)</f>
        <v>C00164</v>
      </c>
    </row>
    <row r="826" spans="1:11" ht="15.75" hidden="1" x14ac:dyDescent="0.25">
      <c r="A826" s="104" t="s">
        <v>10</v>
      </c>
      <c r="B826" s="113" t="str">
        <f t="shared" si="17"/>
        <v>E0217 - Grant Avenue*Sanitation</v>
      </c>
      <c r="C826" s="113" t="s">
        <v>218</v>
      </c>
      <c r="D826" s="115"/>
      <c r="E826" s="117"/>
      <c r="F826" s="142"/>
      <c r="G826" s="104" t="str">
        <f>VLOOKUP(C826, 'Sheet1 (2)'!$A$2:$K$341, 2,FALSE )</f>
        <v>No</v>
      </c>
      <c r="H826" s="104" t="b">
        <f>ISNUMBER(MATCH(C826, 'Sheet1 (2)'!$A$2:$A$350, 0))</f>
        <v>1</v>
      </c>
      <c r="I826" s="104" t="str">
        <f>VLOOKUP(C826,Print!$A$2:$C$1048576,3,0)</f>
        <v>No</v>
      </c>
      <c r="J826" s="104" t="str">
        <f>VLOOKUP($C826,Print!$A$2:$I$1048576,9,0)</f>
        <v>Missing</v>
      </c>
      <c r="K826" s="104" t="str">
        <f>VLOOKUP(C826,'Sheet1 (2)'!$A$2:$K$341, 9, 0)</f>
        <v>C00267</v>
      </c>
    </row>
    <row r="827" spans="1:11" customFormat="1" ht="15.75" hidden="1" x14ac:dyDescent="0.25">
      <c r="A827" s="113" t="s">
        <v>7</v>
      </c>
      <c r="B827" s="113" t="str">
        <f t="shared" si="17"/>
        <v>E0209 - Tarboro, NC*Electric</v>
      </c>
      <c r="C827" s="113" t="s">
        <v>211</v>
      </c>
      <c r="D827" s="114" t="s">
        <v>1010</v>
      </c>
      <c r="E827" s="117" t="s">
        <v>1011</v>
      </c>
      <c r="F827" s="116">
        <v>2526414220</v>
      </c>
      <c r="G827" s="104" t="str">
        <f>VLOOKUP(C827, 'Sheet1 (2)'!$A$2:$K$341, 2,FALSE )</f>
        <v>Yes</v>
      </c>
      <c r="H827" s="104" t="b">
        <f>ISNUMBER(MATCH(C827, 'Sheet1 (2)'!$A$2:$A$350, 0))</f>
        <v>1</v>
      </c>
      <c r="I827" s="104" t="str">
        <f>VLOOKUP(C827,Print!$A$2:$C$1048576,3,0)</f>
        <v>Yes</v>
      </c>
      <c r="J827" s="104" t="str">
        <f>VLOOKUP($C827,Print!$A$2:$I$1048576,9,0)</f>
        <v>Ready</v>
      </c>
      <c r="K827" s="104" t="str">
        <f>VLOOKUP(C827,'Sheet1 (2)'!$A$2:$K$341, 9, 0)</f>
        <v>C00302</v>
      </c>
    </row>
    <row r="828" spans="1:11" customFormat="1" ht="15.75" hidden="1" x14ac:dyDescent="0.25">
      <c r="A828" s="104" t="s">
        <v>9</v>
      </c>
      <c r="B828" s="113" t="str">
        <f t="shared" si="17"/>
        <v>E0209 - Tarboro, NC*Interface</v>
      </c>
      <c r="C828" s="113" t="s">
        <v>211</v>
      </c>
      <c r="D828" s="115" t="s">
        <v>9</v>
      </c>
      <c r="E828" s="117" t="str">
        <f>IFERROR(INDEX(Interface!A:A, MATCH($C828,Interface!H:H, 0)), "(Blank)")</f>
        <v>S-000075897</v>
      </c>
      <c r="F828" s="116" t="s">
        <v>363</v>
      </c>
      <c r="G828" s="104" t="str">
        <f>VLOOKUP(C828, 'Sheet1 (2)'!$A$2:$K$341, 2,FALSE )</f>
        <v>Yes</v>
      </c>
      <c r="H828" s="104" t="b">
        <f>ISNUMBER(MATCH(C828, 'Sheet1 (2)'!$A$2:$A$350, 0))</f>
        <v>1</v>
      </c>
      <c r="I828" s="104" t="str">
        <f>VLOOKUP(C828,Print!$A$2:$C$1048576,3,0)</f>
        <v>Yes</v>
      </c>
      <c r="J828" s="104" t="str">
        <f>VLOOKUP($C828,Print!$A$2:$I$1048576,9,0)</f>
        <v>Ready</v>
      </c>
      <c r="K828" s="104" t="str">
        <f>VLOOKUP(C828,'Sheet1 (2)'!$A$2:$K$341, 9, 0)</f>
        <v>C00302</v>
      </c>
    </row>
    <row r="829" spans="1:11" customFormat="1" ht="15.75" hidden="1" x14ac:dyDescent="0.25">
      <c r="A829" s="113" t="s">
        <v>10</v>
      </c>
      <c r="B829" s="113" t="str">
        <f t="shared" si="17"/>
        <v>E0209 - Tarboro, NC*Sanitation</v>
      </c>
      <c r="C829" s="113" t="s">
        <v>211</v>
      </c>
      <c r="D829" s="114" t="s">
        <v>410</v>
      </c>
      <c r="E829" s="118" t="s">
        <v>1012</v>
      </c>
      <c r="F829" s="116">
        <v>2522916635</v>
      </c>
      <c r="G829" s="104" t="str">
        <f>VLOOKUP(C829, 'Sheet1 (2)'!$A$2:$K$341, 2,FALSE )</f>
        <v>Yes</v>
      </c>
      <c r="H829" s="104" t="b">
        <f>ISNUMBER(MATCH(C829, 'Sheet1 (2)'!$A$2:$A$350, 0))</f>
        <v>1</v>
      </c>
      <c r="I829" s="104" t="str">
        <f>VLOOKUP(C829,Print!$A$2:$C$1048576,3,0)</f>
        <v>Yes</v>
      </c>
      <c r="J829" s="104" t="str">
        <f>VLOOKUP($C829,Print!$A$2:$I$1048576,9,0)</f>
        <v>Ready</v>
      </c>
      <c r="K829" s="104" t="str">
        <f>VLOOKUP(C829,'Sheet1 (2)'!$A$2:$K$341, 9, 0)</f>
        <v>C00302</v>
      </c>
    </row>
    <row r="830" spans="1:11" customFormat="1" ht="15.75" hidden="1" x14ac:dyDescent="0.25">
      <c r="A830" s="113" t="s">
        <v>13</v>
      </c>
      <c r="B830" s="113" t="str">
        <f t="shared" ref="B830:B861" si="18">_xlfn.CONCAT(C830,"*",A830)</f>
        <v>E0209 - Tarboro, NC*Water &amp; Sewer</v>
      </c>
      <c r="C830" s="113" t="s">
        <v>211</v>
      </c>
      <c r="D830" s="114" t="s">
        <v>1010</v>
      </c>
      <c r="E830" s="117" t="s">
        <v>1011</v>
      </c>
      <c r="F830" s="116">
        <v>2526414220</v>
      </c>
      <c r="G830" s="104" t="str">
        <f>VLOOKUP(C830, 'Sheet1 (2)'!$A$2:$K$341, 2,FALSE )</f>
        <v>Yes</v>
      </c>
      <c r="H830" s="104" t="b">
        <f>ISNUMBER(MATCH(C830, 'Sheet1 (2)'!$A$2:$A$350, 0))</f>
        <v>1</v>
      </c>
      <c r="I830" s="104" t="str">
        <f>VLOOKUP(C830,Print!$A$2:$C$1048576,3,0)</f>
        <v>Yes</v>
      </c>
      <c r="J830" s="104" t="str">
        <f>VLOOKUP($C830,Print!$A$2:$I$1048576,9,0)</f>
        <v>Ready</v>
      </c>
      <c r="K830" s="104" t="str">
        <f>VLOOKUP(C830,'Sheet1 (2)'!$A$2:$K$341, 9, 0)</f>
        <v>C00302</v>
      </c>
    </row>
    <row r="831" spans="1:11" customFormat="1" ht="15.75" hidden="1" x14ac:dyDescent="0.25">
      <c r="A831" s="113" t="s">
        <v>7</v>
      </c>
      <c r="B831" s="113" t="str">
        <f t="shared" si="18"/>
        <v>E0210 - Center Avenue*Electric</v>
      </c>
      <c r="C831" s="113" t="s">
        <v>212</v>
      </c>
      <c r="D831" s="114" t="s">
        <v>1013</v>
      </c>
      <c r="E831" s="117">
        <v>100155848862</v>
      </c>
      <c r="F831" s="116">
        <v>8005457741</v>
      </c>
      <c r="G831" s="104" t="str">
        <f>VLOOKUP(C831, 'Sheet1 (2)'!$A$2:$K$341, 2,FALSE )</f>
        <v>Yes</v>
      </c>
      <c r="H831" s="104" t="b">
        <f>ISNUMBER(MATCH(C831, 'Sheet1 (2)'!$A$2:$A$350, 0))</f>
        <v>1</v>
      </c>
      <c r="I831" s="104" t="str">
        <f>VLOOKUP(C831,Print!$A$2:$C$1048576,3,0)</f>
        <v>Yes</v>
      </c>
      <c r="J831" s="104" t="str">
        <f>VLOOKUP($C831,Print!$A$2:$I$1048576,9,0)</f>
        <v>Ready</v>
      </c>
      <c r="K831" s="104" t="str">
        <f>VLOOKUP(C831,'Sheet1 (2)'!$A$2:$K$341, 9, 0)</f>
        <v>C00109</v>
      </c>
    </row>
    <row r="832" spans="1:11" customFormat="1" ht="15.75" hidden="1" x14ac:dyDescent="0.25">
      <c r="A832" s="104" t="s">
        <v>9</v>
      </c>
      <c r="B832" s="113" t="str">
        <f t="shared" si="18"/>
        <v>E0210 - Center Avenue*Interface</v>
      </c>
      <c r="C832" s="113" t="s">
        <v>212</v>
      </c>
      <c r="D832" s="115" t="s">
        <v>9</v>
      </c>
      <c r="E832" s="117" t="str">
        <f>IFERROR(INDEX(Interface!A:A, MATCH($C832,Interface!H:H, 0)), "(Blank)")</f>
        <v>S-000073781</v>
      </c>
      <c r="F832" s="116" t="s">
        <v>363</v>
      </c>
      <c r="G832" s="104" t="str">
        <f>VLOOKUP(C832, 'Sheet1 (2)'!$A$2:$K$341, 2,FALSE )</f>
        <v>Yes</v>
      </c>
      <c r="H832" s="104" t="b">
        <f>ISNUMBER(MATCH(C832, 'Sheet1 (2)'!$A$2:$A$350, 0))</f>
        <v>1</v>
      </c>
      <c r="I832" s="104" t="str">
        <f>VLOOKUP(C832,Print!$A$2:$C$1048576,3,0)</f>
        <v>Yes</v>
      </c>
      <c r="J832" s="104" t="str">
        <f>VLOOKUP($C832,Print!$A$2:$I$1048576,9,0)</f>
        <v>Ready</v>
      </c>
      <c r="K832" s="104" t="str">
        <f>VLOOKUP(C832,'Sheet1 (2)'!$A$2:$K$341, 9, 0)</f>
        <v>C00109</v>
      </c>
    </row>
    <row r="833" spans="1:11" customFormat="1" ht="15.75" hidden="1" x14ac:dyDescent="0.25">
      <c r="A833" s="113" t="s">
        <v>10</v>
      </c>
      <c r="B833" s="113" t="str">
        <f t="shared" si="18"/>
        <v>E0210 - Center Avenue*Sanitation</v>
      </c>
      <c r="C833" s="113" t="s">
        <v>212</v>
      </c>
      <c r="D833" s="114" t="s">
        <v>480</v>
      </c>
      <c r="E833" s="115" t="s">
        <v>1014</v>
      </c>
      <c r="F833" s="116">
        <v>8006774884</v>
      </c>
      <c r="G833" s="104" t="str">
        <f>VLOOKUP(C833, 'Sheet1 (2)'!$A$2:$K$341, 2,FALSE )</f>
        <v>Yes</v>
      </c>
      <c r="H833" s="104" t="b">
        <f>ISNUMBER(MATCH(C833, 'Sheet1 (2)'!$A$2:$A$350, 0))</f>
        <v>1</v>
      </c>
      <c r="I833" s="104" t="str">
        <f>VLOOKUP(C833,Print!$A$2:$C$1048576,3,0)</f>
        <v>Yes</v>
      </c>
      <c r="J833" s="104" t="str">
        <f>VLOOKUP($C833,Print!$A$2:$I$1048576,9,0)</f>
        <v>Ready</v>
      </c>
      <c r="K833" s="104" t="str">
        <f>VLOOKUP(C833,'Sheet1 (2)'!$A$2:$K$341, 9, 0)</f>
        <v>C00109</v>
      </c>
    </row>
    <row r="834" spans="1:11" customFormat="1" ht="15.75" hidden="1" x14ac:dyDescent="0.25">
      <c r="A834" s="113" t="s">
        <v>13</v>
      </c>
      <c r="B834" s="113" t="str">
        <f t="shared" si="18"/>
        <v>E0210 - Center Avenue*Water &amp; Sewer</v>
      </c>
      <c r="C834" s="113" t="s">
        <v>212</v>
      </c>
      <c r="D834" s="120" t="s">
        <v>1015</v>
      </c>
      <c r="E834" s="120">
        <v>403230</v>
      </c>
      <c r="F834" s="124">
        <v>8144455842</v>
      </c>
      <c r="G834" s="104" t="str">
        <f>VLOOKUP(C834, 'Sheet1 (2)'!$A$2:$K$341, 2,FALSE )</f>
        <v>Yes</v>
      </c>
      <c r="H834" s="104" t="b">
        <f>ISNUMBER(MATCH(C834, 'Sheet1 (2)'!$A$2:$A$350, 0))</f>
        <v>1</v>
      </c>
      <c r="I834" s="104" t="str">
        <f>VLOOKUP(C834,Print!$A$2:$C$1048576,3,0)</f>
        <v>Yes</v>
      </c>
      <c r="J834" s="104" t="str">
        <f>VLOOKUP($C834,Print!$A$2:$I$1048576,9,0)</f>
        <v>Ready</v>
      </c>
      <c r="K834" s="104" t="str">
        <f>VLOOKUP(C834,'Sheet1 (2)'!$A$2:$K$341, 9, 0)</f>
        <v>C00109</v>
      </c>
    </row>
    <row r="835" spans="1:11" customFormat="1" ht="15.75" hidden="1" x14ac:dyDescent="0.25">
      <c r="A835" s="113" t="s">
        <v>14</v>
      </c>
      <c r="B835" s="113" t="str">
        <f t="shared" si="18"/>
        <v>E0210 - Center Avenue*Water &amp; Sewer 2</v>
      </c>
      <c r="C835" s="113" t="s">
        <v>212</v>
      </c>
      <c r="D835" s="120" t="s">
        <v>1015</v>
      </c>
      <c r="E835" s="120">
        <v>403220</v>
      </c>
      <c r="F835" s="124" t="s">
        <v>1016</v>
      </c>
      <c r="G835" s="104" t="str">
        <f>VLOOKUP(C835, 'Sheet1 (2)'!$A$2:$K$341, 2,FALSE )</f>
        <v>Yes</v>
      </c>
      <c r="H835" s="104" t="b">
        <f>ISNUMBER(MATCH(C835, 'Sheet1 (2)'!$A$2:$A$350, 0))</f>
        <v>1</v>
      </c>
      <c r="I835" s="104" t="str">
        <f>VLOOKUP(C835,Print!$A$2:$C$1048576,3,0)</f>
        <v>Yes</v>
      </c>
      <c r="J835" s="104" t="str">
        <f>VLOOKUP($C835,Print!$A$2:$I$1048576,9,0)</f>
        <v>Ready</v>
      </c>
      <c r="K835" s="104" t="str">
        <f>VLOOKUP(C835,'Sheet1 (2)'!$A$2:$K$341, 9, 0)</f>
        <v>C00109</v>
      </c>
    </row>
    <row r="836" spans="1:11" customFormat="1" ht="15.75" hidden="1" x14ac:dyDescent="0.25">
      <c r="A836" s="113" t="s">
        <v>7</v>
      </c>
      <c r="B836" s="113" t="str">
        <f t="shared" si="18"/>
        <v>E0211 - Hamilton Crossing*Electric</v>
      </c>
      <c r="C836" s="113" t="s">
        <v>213</v>
      </c>
      <c r="D836" s="114" t="s">
        <v>1017</v>
      </c>
      <c r="E836" s="115" t="s">
        <v>1018</v>
      </c>
      <c r="F836" s="116">
        <v>8653804700</v>
      </c>
      <c r="G836" s="104" t="str">
        <f>VLOOKUP(C836, 'Sheet1 (2)'!$A$2:$K$341, 2,FALSE )</f>
        <v>Yes</v>
      </c>
      <c r="H836" s="104" t="b">
        <f>ISNUMBER(MATCH(C836, 'Sheet1 (2)'!$A$2:$A$350, 0))</f>
        <v>1</v>
      </c>
      <c r="I836" s="104" t="str">
        <f>VLOOKUP(C836,Print!$A$2:$C$1048576,3,0)</f>
        <v>Yes</v>
      </c>
      <c r="J836" s="104" t="str">
        <f>VLOOKUP($C836,Print!$A$2:$I$1048576,9,0)</f>
        <v>Ready</v>
      </c>
      <c r="K836" s="104" t="str">
        <f>VLOOKUP(C836,'Sheet1 (2)'!$A$2:$K$341, 9, 0)</f>
        <v>C00260</v>
      </c>
    </row>
    <row r="837" spans="1:11" customFormat="1" ht="15.75" hidden="1" x14ac:dyDescent="0.25">
      <c r="A837" s="104" t="s">
        <v>9</v>
      </c>
      <c r="B837" s="113" t="str">
        <f t="shared" si="18"/>
        <v>E0211 - Hamilton Crossing*Interface</v>
      </c>
      <c r="C837" s="113" t="s">
        <v>213</v>
      </c>
      <c r="D837" s="115" t="s">
        <v>9</v>
      </c>
      <c r="E837" s="117" t="str">
        <f>IFERROR(INDEX(Interface!A:A, MATCH($C837,Interface!H:H, 0)), "(Blank)")</f>
        <v>S-000075167</v>
      </c>
      <c r="F837" s="116" t="s">
        <v>363</v>
      </c>
      <c r="G837" s="104" t="str">
        <f>VLOOKUP(C837, 'Sheet1 (2)'!$A$2:$K$341, 2,FALSE )</f>
        <v>Yes</v>
      </c>
      <c r="H837" s="104" t="b">
        <f>ISNUMBER(MATCH(C837, 'Sheet1 (2)'!$A$2:$A$350, 0))</f>
        <v>1</v>
      </c>
      <c r="I837" s="104" t="str">
        <f>VLOOKUP(C837,Print!$A$2:$C$1048576,3,0)</f>
        <v>Yes</v>
      </c>
      <c r="J837" s="104" t="str">
        <f>VLOOKUP($C837,Print!$A$2:$I$1048576,9,0)</f>
        <v>Ready</v>
      </c>
      <c r="K837" s="104" t="str">
        <f>VLOOKUP(C837,'Sheet1 (2)'!$A$2:$K$341, 9, 0)</f>
        <v>C00260</v>
      </c>
    </row>
    <row r="838" spans="1:11" customFormat="1" ht="15.75" hidden="1" x14ac:dyDescent="0.25">
      <c r="A838" s="113" t="s">
        <v>10</v>
      </c>
      <c r="B838" s="113" t="str">
        <f t="shared" si="18"/>
        <v>E0211 - Hamilton Crossing*Sanitation</v>
      </c>
      <c r="C838" s="113" t="s">
        <v>213</v>
      </c>
      <c r="D838" s="114" t="s">
        <v>480</v>
      </c>
      <c r="E838" s="115" t="s">
        <v>1019</v>
      </c>
      <c r="F838" s="116">
        <v>8655250529</v>
      </c>
      <c r="G838" s="104" t="str">
        <f>VLOOKUP(C838, 'Sheet1 (2)'!$A$2:$K$341, 2,FALSE )</f>
        <v>Yes</v>
      </c>
      <c r="H838" s="104" t="b">
        <f>ISNUMBER(MATCH(C838, 'Sheet1 (2)'!$A$2:$A$350, 0))</f>
        <v>1</v>
      </c>
      <c r="I838" s="104" t="str">
        <f>VLOOKUP(C838,Print!$A$2:$C$1048576,3,0)</f>
        <v>Yes</v>
      </c>
      <c r="J838" s="104" t="str">
        <f>VLOOKUP($C838,Print!$A$2:$I$1048576,9,0)</f>
        <v>Ready</v>
      </c>
      <c r="K838" s="104" t="str">
        <f>VLOOKUP(C838,'Sheet1 (2)'!$A$2:$K$341, 9, 0)</f>
        <v>C00260</v>
      </c>
    </row>
    <row r="839" spans="1:11" customFormat="1" ht="15.75" hidden="1" x14ac:dyDescent="0.25">
      <c r="A839" s="113" t="s">
        <v>13</v>
      </c>
      <c r="B839" s="113" t="str">
        <f t="shared" si="18"/>
        <v>E0211 - Hamilton Crossing*Water &amp; Sewer</v>
      </c>
      <c r="C839" s="113" t="s">
        <v>213</v>
      </c>
      <c r="D839" s="114" t="s">
        <v>1017</v>
      </c>
      <c r="E839" s="115" t="s">
        <v>1020</v>
      </c>
      <c r="F839" s="116">
        <v>8653804700</v>
      </c>
      <c r="G839" s="104" t="str">
        <f>VLOOKUP(C839, 'Sheet1 (2)'!$A$2:$K$341, 2,FALSE )</f>
        <v>Yes</v>
      </c>
      <c r="H839" s="104" t="b">
        <f>ISNUMBER(MATCH(C839, 'Sheet1 (2)'!$A$2:$A$350, 0))</f>
        <v>1</v>
      </c>
      <c r="I839" s="104" t="str">
        <f>VLOOKUP(C839,Print!$A$2:$C$1048576,3,0)</f>
        <v>Yes</v>
      </c>
      <c r="J839" s="104" t="str">
        <f>VLOOKUP($C839,Print!$A$2:$I$1048576,9,0)</f>
        <v>Ready</v>
      </c>
      <c r="K839" s="104" t="str">
        <f>VLOOKUP(C839,'Sheet1 (2)'!$A$2:$K$341, 9, 0)</f>
        <v>C00260</v>
      </c>
    </row>
    <row r="840" spans="1:11" customFormat="1" ht="15.75" hidden="1" x14ac:dyDescent="0.25">
      <c r="A840" s="113" t="s">
        <v>7</v>
      </c>
      <c r="B840" s="113" t="str">
        <f t="shared" si="18"/>
        <v>E0212 - Vickridge Park*Electric</v>
      </c>
      <c r="C840" s="113" t="s">
        <v>214</v>
      </c>
      <c r="D840" s="120" t="s">
        <v>1021</v>
      </c>
      <c r="E840" s="86">
        <v>8351239644</v>
      </c>
      <c r="F840" s="124" t="s">
        <v>1022</v>
      </c>
      <c r="G840" s="104" t="str">
        <f>VLOOKUP(C840, 'Sheet1 (2)'!$A$2:$K$341, 2,FALSE )</f>
        <v>Yes</v>
      </c>
      <c r="H840" s="104" t="b">
        <f>ISNUMBER(MATCH(C840, 'Sheet1 (2)'!$A$2:$A$350, 0))</f>
        <v>1</v>
      </c>
      <c r="I840" s="104" t="str">
        <f>VLOOKUP(C840,Print!$A$2:$C$1048576,3,0)</f>
        <v>Yes</v>
      </c>
      <c r="J840" s="104" t="str">
        <f>VLOOKUP($C840,Print!$A$2:$I$1048576,9,0)</f>
        <v>Ready</v>
      </c>
      <c r="K840" s="104" t="str">
        <f>VLOOKUP(C840,'Sheet1 (2)'!$A$2:$K$341, 9, 0)</f>
        <v>C00364</v>
      </c>
    </row>
    <row r="841" spans="1:11" customFormat="1" ht="15.75" hidden="1" x14ac:dyDescent="0.25">
      <c r="A841" s="104" t="s">
        <v>9</v>
      </c>
      <c r="B841" s="113" t="str">
        <f t="shared" si="18"/>
        <v>E0212 - Vickridge Park*Interface</v>
      </c>
      <c r="C841" s="113" t="s">
        <v>214</v>
      </c>
      <c r="D841" s="115" t="s">
        <v>9</v>
      </c>
      <c r="E841" s="117" t="str">
        <f>IFERROR(INDEX(Interface!A:A, MATCH($C841,Interface!H:H, 0)), "(Blank)")</f>
        <v>S-000075395</v>
      </c>
      <c r="F841" s="116" t="s">
        <v>363</v>
      </c>
      <c r="G841" s="104" t="str">
        <f>VLOOKUP(C841, 'Sheet1 (2)'!$A$2:$K$341, 2,FALSE )</f>
        <v>Yes</v>
      </c>
      <c r="H841" s="104" t="b">
        <f>ISNUMBER(MATCH(C841, 'Sheet1 (2)'!$A$2:$A$350, 0))</f>
        <v>1</v>
      </c>
      <c r="I841" s="104" t="str">
        <f>VLOOKUP(C841,Print!$A$2:$C$1048576,3,0)</f>
        <v>Yes</v>
      </c>
      <c r="J841" s="104" t="str">
        <f>VLOOKUP($C841,Print!$A$2:$I$1048576,9,0)</f>
        <v>Ready</v>
      </c>
      <c r="K841" s="104" t="str">
        <f>VLOOKUP(C841,'Sheet1 (2)'!$A$2:$K$341, 9, 0)</f>
        <v>C00364</v>
      </c>
    </row>
    <row r="842" spans="1:11" customFormat="1" ht="15.75" hidden="1" x14ac:dyDescent="0.25">
      <c r="A842" s="113" t="s">
        <v>10</v>
      </c>
      <c r="B842" s="113" t="str">
        <f t="shared" si="18"/>
        <v>E0212 - Vickridge Park*Sanitation</v>
      </c>
      <c r="C842" s="113" t="s">
        <v>214</v>
      </c>
      <c r="D842" s="114" t="s">
        <v>480</v>
      </c>
      <c r="E842" s="117" t="s">
        <v>1023</v>
      </c>
      <c r="F842" s="116">
        <v>8006313301</v>
      </c>
      <c r="G842" s="104" t="str">
        <f>VLOOKUP(C842, 'Sheet1 (2)'!$A$2:$K$341, 2,FALSE )</f>
        <v>Yes</v>
      </c>
      <c r="H842" s="104" t="b">
        <f>ISNUMBER(MATCH(C842, 'Sheet1 (2)'!$A$2:$A$350, 0))</f>
        <v>1</v>
      </c>
      <c r="I842" s="104" t="str">
        <f>VLOOKUP(C842,Print!$A$2:$C$1048576,3,0)</f>
        <v>Yes</v>
      </c>
      <c r="J842" s="104" t="str">
        <f>VLOOKUP($C842,Print!$A$2:$I$1048576,9,0)</f>
        <v>Ready</v>
      </c>
      <c r="K842" s="104" t="str">
        <f>VLOOKUP(C842,'Sheet1 (2)'!$A$2:$K$341, 9, 0)</f>
        <v>C00364</v>
      </c>
    </row>
    <row r="843" spans="1:11" customFormat="1" ht="15.75" hidden="1" x14ac:dyDescent="0.25">
      <c r="A843" s="113" t="s">
        <v>13</v>
      </c>
      <c r="B843" s="113" t="str">
        <f t="shared" si="18"/>
        <v>E0212 - Vickridge Park*Water &amp; Sewer</v>
      </c>
      <c r="C843" s="113" t="s">
        <v>214</v>
      </c>
      <c r="D843" s="120" t="s">
        <v>1024</v>
      </c>
      <c r="E843" s="117">
        <v>405563902</v>
      </c>
      <c r="F843" s="124" t="s">
        <v>1025</v>
      </c>
      <c r="G843" s="104" t="str">
        <f>VLOOKUP(C843, 'Sheet1 (2)'!$A$2:$K$341, 2,FALSE )</f>
        <v>Yes</v>
      </c>
      <c r="H843" s="104" t="b">
        <f>ISNUMBER(MATCH(C843, 'Sheet1 (2)'!$A$2:$A$350, 0))</f>
        <v>1</v>
      </c>
      <c r="I843" s="104" t="str">
        <f>VLOOKUP(C843,Print!$A$2:$C$1048576,3,0)</f>
        <v>Yes</v>
      </c>
      <c r="J843" s="104" t="str">
        <f>VLOOKUP($C843,Print!$A$2:$I$1048576,9,0)</f>
        <v>Ready</v>
      </c>
      <c r="K843" s="104" t="str">
        <f>VLOOKUP(C843,'Sheet1 (2)'!$A$2:$K$341, 9, 0)</f>
        <v>C00364</v>
      </c>
    </row>
    <row r="844" spans="1:11" customFormat="1" ht="15.75" hidden="1" x14ac:dyDescent="0.25">
      <c r="A844" s="113" t="s">
        <v>14</v>
      </c>
      <c r="B844" s="113" t="str">
        <f t="shared" si="18"/>
        <v>E0212 - Vickridge Park*Water &amp; Sewer 2</v>
      </c>
      <c r="C844" s="113" t="s">
        <v>214</v>
      </c>
      <c r="D844" s="120" t="s">
        <v>1026</v>
      </c>
      <c r="E844" s="117">
        <v>400104812981</v>
      </c>
      <c r="F844" s="124">
        <v>9137158500</v>
      </c>
      <c r="G844" s="104" t="str">
        <f>VLOOKUP(C844, 'Sheet1 (2)'!$A$2:$K$341, 2,FALSE )</f>
        <v>Yes</v>
      </c>
      <c r="H844" s="104" t="b">
        <f>ISNUMBER(MATCH(C844, 'Sheet1 (2)'!$A$2:$A$350, 0))</f>
        <v>1</v>
      </c>
      <c r="I844" s="104" t="str">
        <f>VLOOKUP(C844,Print!$A$2:$C$1048576,3,0)</f>
        <v>Yes</v>
      </c>
      <c r="J844" s="104" t="str">
        <f>VLOOKUP($C844,Print!$A$2:$I$1048576,9,0)</f>
        <v>Ready</v>
      </c>
      <c r="K844" s="104" t="str">
        <f>VLOOKUP(C844,'Sheet1 (2)'!$A$2:$K$341, 9, 0)</f>
        <v>C00364</v>
      </c>
    </row>
    <row r="845" spans="1:11" customFormat="1" ht="15.75" hidden="1" x14ac:dyDescent="0.25">
      <c r="A845" s="113" t="s">
        <v>7</v>
      </c>
      <c r="B845" s="113" t="str">
        <f t="shared" si="18"/>
        <v>E0213 - Millington, TN*Electric</v>
      </c>
      <c r="C845" s="113" t="s">
        <v>215</v>
      </c>
      <c r="D845" s="115" t="s">
        <v>1027</v>
      </c>
      <c r="E845" s="132" t="s">
        <v>1028</v>
      </c>
      <c r="F845" s="116">
        <v>9015284465</v>
      </c>
      <c r="G845" s="104" t="str">
        <f>VLOOKUP(C845, 'Sheet1 (2)'!$A$2:$K$341, 2,FALSE )</f>
        <v>Yes</v>
      </c>
      <c r="H845" s="104" t="b">
        <f>ISNUMBER(MATCH(C845, 'Sheet1 (2)'!$A$2:$A$350, 0))</f>
        <v>1</v>
      </c>
      <c r="I845" s="104" t="str">
        <f>VLOOKUP(C845,Print!$A$2:$C$1048576,3,0)</f>
        <v>Yes</v>
      </c>
      <c r="J845" s="104" t="str">
        <f>VLOOKUP($C845,Print!$A$2:$I$1048576,9,0)</f>
        <v>Ready</v>
      </c>
      <c r="K845" s="104" t="str">
        <f>VLOOKUP(C845,'Sheet1 (2)'!$A$2:$K$341, 9, 0)</f>
        <v>C00423</v>
      </c>
    </row>
    <row r="846" spans="1:11" customFormat="1" ht="15.75" hidden="1" x14ac:dyDescent="0.25">
      <c r="A846" s="104" t="s">
        <v>9</v>
      </c>
      <c r="B846" s="113" t="str">
        <f t="shared" si="18"/>
        <v>E0213 - Millington, TN*Interface</v>
      </c>
      <c r="C846" s="113" t="s">
        <v>215</v>
      </c>
      <c r="D846" s="115" t="s">
        <v>9</v>
      </c>
      <c r="E846" s="117" t="str">
        <f>IFERROR(INDEX(Interface!A:A, MATCH($C846,Interface!H:H, 0)), "(Blank)")</f>
        <v>S-000076282</v>
      </c>
      <c r="F846" s="116" t="s">
        <v>363</v>
      </c>
      <c r="G846" s="104" t="str">
        <f>VLOOKUP(C846, 'Sheet1 (2)'!$A$2:$K$341, 2,FALSE )</f>
        <v>Yes</v>
      </c>
      <c r="H846" s="104" t="b">
        <f>ISNUMBER(MATCH(C846, 'Sheet1 (2)'!$A$2:$A$350, 0))</f>
        <v>1</v>
      </c>
      <c r="I846" s="104" t="str">
        <f>VLOOKUP(C846,Print!$A$2:$C$1048576,3,0)</f>
        <v>Yes</v>
      </c>
      <c r="J846" s="104" t="str">
        <f>VLOOKUP($C846,Print!$A$2:$I$1048576,9,0)</f>
        <v>Ready</v>
      </c>
      <c r="K846" s="104" t="str">
        <f>VLOOKUP(C846,'Sheet1 (2)'!$A$2:$K$341, 9, 0)</f>
        <v>C00423</v>
      </c>
    </row>
    <row r="847" spans="1:11" customFormat="1" ht="15.75" hidden="1" x14ac:dyDescent="0.25">
      <c r="A847" s="113" t="s">
        <v>10</v>
      </c>
      <c r="B847" s="113" t="str">
        <f t="shared" si="18"/>
        <v>E0213 - Millington, TN*Sanitation</v>
      </c>
      <c r="C847" s="113" t="s">
        <v>215</v>
      </c>
      <c r="D847" s="114" t="s">
        <v>480</v>
      </c>
      <c r="E847" s="117" t="s">
        <v>1029</v>
      </c>
      <c r="F847" s="116">
        <v>8662377019</v>
      </c>
      <c r="G847" s="104" t="str">
        <f>VLOOKUP(C847, 'Sheet1 (2)'!$A$2:$K$341, 2,FALSE )</f>
        <v>Yes</v>
      </c>
      <c r="H847" s="104" t="b">
        <f>ISNUMBER(MATCH(C847, 'Sheet1 (2)'!$A$2:$A$350, 0))</f>
        <v>1</v>
      </c>
      <c r="I847" s="104" t="str">
        <f>VLOOKUP(C847,Print!$A$2:$C$1048576,3,0)</f>
        <v>Yes</v>
      </c>
      <c r="J847" s="104" t="str">
        <f>VLOOKUP($C847,Print!$A$2:$I$1048576,9,0)</f>
        <v>Ready</v>
      </c>
      <c r="K847" s="104" t="str">
        <f>VLOOKUP(C847,'Sheet1 (2)'!$A$2:$K$341, 9, 0)</f>
        <v>C00423</v>
      </c>
    </row>
    <row r="848" spans="1:11" customFormat="1" ht="15.75" hidden="1" x14ac:dyDescent="0.25">
      <c r="A848" s="113" t="s">
        <v>13</v>
      </c>
      <c r="B848" s="113" t="str">
        <f t="shared" si="18"/>
        <v>E0213 - Millington, TN*Water &amp; Sewer</v>
      </c>
      <c r="C848" s="113" t="s">
        <v>215</v>
      </c>
      <c r="D848" s="115" t="s">
        <v>1030</v>
      </c>
      <c r="E848" s="132" t="s">
        <v>1031</v>
      </c>
      <c r="F848" s="116" t="s">
        <v>1032</v>
      </c>
      <c r="G848" s="104" t="str">
        <f>VLOOKUP(C848, 'Sheet1 (2)'!$A$2:$K$341, 2,FALSE )</f>
        <v>Yes</v>
      </c>
      <c r="H848" s="104" t="b">
        <f>ISNUMBER(MATCH(C848, 'Sheet1 (2)'!$A$2:$A$350, 0))</f>
        <v>1</v>
      </c>
      <c r="I848" s="104" t="str">
        <f>VLOOKUP(C848,Print!$A$2:$C$1048576,3,0)</f>
        <v>Yes</v>
      </c>
      <c r="J848" s="104" t="str">
        <f>VLOOKUP($C848,Print!$A$2:$I$1048576,9,0)</f>
        <v>Ready</v>
      </c>
      <c r="K848" s="104" t="str">
        <f>VLOOKUP(C848,'Sheet1 (2)'!$A$2:$K$341, 9, 0)</f>
        <v>C00423</v>
      </c>
    </row>
    <row r="849" spans="1:11" customFormat="1" ht="15.75" hidden="1" x14ac:dyDescent="0.25">
      <c r="A849" s="113" t="s">
        <v>14</v>
      </c>
      <c r="B849" s="113" t="str">
        <f t="shared" si="18"/>
        <v>E0213 - Millington, TN*Water &amp; Sewer 2</v>
      </c>
      <c r="C849" s="113" t="s">
        <v>215</v>
      </c>
      <c r="D849" s="115" t="s">
        <v>1030</v>
      </c>
      <c r="E849" s="132" t="s">
        <v>1033</v>
      </c>
      <c r="F849" s="116" t="s">
        <v>1032</v>
      </c>
      <c r="G849" s="104" t="str">
        <f>VLOOKUP(C849, 'Sheet1 (2)'!$A$2:$K$341, 2,FALSE )</f>
        <v>Yes</v>
      </c>
      <c r="H849" s="104" t="b">
        <f>ISNUMBER(MATCH(C849, 'Sheet1 (2)'!$A$2:$A$350, 0))</f>
        <v>1</v>
      </c>
      <c r="I849" s="104" t="str">
        <f>VLOOKUP(C849,Print!$A$2:$C$1048576,3,0)</f>
        <v>Yes</v>
      </c>
      <c r="J849" s="104" t="str">
        <f>VLOOKUP($C849,Print!$A$2:$I$1048576,9,0)</f>
        <v>Ready</v>
      </c>
      <c r="K849" s="104" t="str">
        <f>VLOOKUP(C849,'Sheet1 (2)'!$A$2:$K$341, 9, 0)</f>
        <v>C00423</v>
      </c>
    </row>
    <row r="850" spans="1:11" customFormat="1" ht="15.75" hidden="1" x14ac:dyDescent="0.25">
      <c r="A850" s="104" t="s">
        <v>9</v>
      </c>
      <c r="B850" s="113" t="str">
        <f t="shared" si="18"/>
        <v>E0214 - Doe Run Blvd*Interface</v>
      </c>
      <c r="C850" s="113" t="s">
        <v>216</v>
      </c>
      <c r="D850" s="115" t="s">
        <v>9</v>
      </c>
      <c r="E850" s="117" t="str">
        <f>IFERROR(INDEX(Interface!A:A, MATCH($C850,Interface!H:H, 0)), "(Blank)")</f>
        <v>S-000076290</v>
      </c>
      <c r="F850" s="116" t="s">
        <v>363</v>
      </c>
      <c r="G850" s="104" t="str">
        <f>VLOOKUP(C850, 'Sheet1 (2)'!$A$2:$K$341, 2,FALSE )</f>
        <v>Yes</v>
      </c>
      <c r="H850" s="104" t="b">
        <f>ISNUMBER(MATCH(C850, 'Sheet1 (2)'!$A$2:$A$350, 0))</f>
        <v>1</v>
      </c>
      <c r="I850" s="104" t="str">
        <f>VLOOKUP(C850,Print!$A$2:$C$1048576,3,0)</f>
        <v>No</v>
      </c>
      <c r="J850" s="104" t="str">
        <f>VLOOKUP($C850,Print!$A$2:$I$1048576,9,0)</f>
        <v>Ready</v>
      </c>
      <c r="K850" s="104" t="str">
        <f>VLOOKUP(C850,'Sheet1 (2)'!$A$2:$K$341, 9, 0)</f>
        <v>C00450</v>
      </c>
    </row>
    <row r="851" spans="1:11" customFormat="1" ht="15.75" hidden="1" x14ac:dyDescent="0.25">
      <c r="A851" s="104" t="s">
        <v>7</v>
      </c>
      <c r="B851" s="113" t="str">
        <f t="shared" si="18"/>
        <v>E0214 - Doe Run Blvd*Electric</v>
      </c>
      <c r="C851" s="113" t="s">
        <v>216</v>
      </c>
      <c r="D851" s="115" t="s">
        <v>1034</v>
      </c>
      <c r="E851" s="134" t="s">
        <v>1035</v>
      </c>
      <c r="F851" s="116"/>
      <c r="G851" s="104" t="str">
        <f>VLOOKUP(C851, 'Sheet1 (2)'!$A$2:$K$341, 2,FALSE )</f>
        <v>Yes</v>
      </c>
      <c r="H851" s="104" t="b">
        <f>ISNUMBER(MATCH(C851, 'Sheet1 (2)'!$A$2:$A$350, 0))</f>
        <v>1</v>
      </c>
      <c r="I851" s="104" t="str">
        <f>VLOOKUP(C851,Print!$A$2:$C$1048576,3,0)</f>
        <v>No</v>
      </c>
      <c r="J851" s="104" t="str">
        <f>VLOOKUP($C851,Print!$A$2:$I$1048576,9,0)</f>
        <v>Ready</v>
      </c>
      <c r="K851" s="104" t="str">
        <f>VLOOKUP(C851,'Sheet1 (2)'!$A$2:$K$341, 9, 0)</f>
        <v>C00450</v>
      </c>
    </row>
    <row r="852" spans="1:11" customFormat="1" ht="15.75" hidden="1" x14ac:dyDescent="0.25">
      <c r="A852" s="104" t="s">
        <v>10</v>
      </c>
      <c r="B852" s="113" t="str">
        <f t="shared" si="18"/>
        <v>E0201 - Culpeper, VA*Sanitation</v>
      </c>
      <c r="C852" s="129" t="s">
        <v>205</v>
      </c>
      <c r="D852" s="113" t="s">
        <v>480</v>
      </c>
      <c r="E852" s="117" t="s">
        <v>4770</v>
      </c>
      <c r="F852" s="116" t="s">
        <v>4771</v>
      </c>
      <c r="G852" s="104" t="str">
        <f>VLOOKUP(C852, 'Sheet1 (2)'!$A$2:$K$341, 2,FALSE )</f>
        <v>Yes</v>
      </c>
      <c r="H852" s="104" t="b">
        <f>ISNUMBER(MATCH(C852, 'Sheet1 (2)'!$A$2:$A$350, 0))</f>
        <v>1</v>
      </c>
      <c r="I852" s="104" t="str">
        <f>VLOOKUP(C852,Print!$A$2:$C$1048576,3,0)</f>
        <v>No</v>
      </c>
      <c r="J852" s="104" t="str">
        <f>VLOOKUP($C852,Print!$A$2:$I$1048576,9,0)</f>
        <v>Ready</v>
      </c>
      <c r="K852" s="104" t="str">
        <f>VLOOKUP(C852,'Sheet1 (2)'!$A$2:$K$341, 9, 0)</f>
        <v>C00169</v>
      </c>
    </row>
    <row r="853" spans="1:11" customFormat="1" ht="15.75" hidden="1" x14ac:dyDescent="0.25">
      <c r="A853" s="104" t="s">
        <v>14</v>
      </c>
      <c r="B853" s="113" t="str">
        <f t="shared" si="18"/>
        <v>E0214 - Doe Run Blvd*Water &amp; Sewer 2</v>
      </c>
      <c r="C853" s="113" t="s">
        <v>216</v>
      </c>
      <c r="D853" s="134" t="s">
        <v>1036</v>
      </c>
      <c r="E853" s="117" t="s">
        <v>4359</v>
      </c>
      <c r="F853" s="116"/>
      <c r="G853" s="104" t="str">
        <f>VLOOKUP(C853, 'Sheet1 (2)'!$A$2:$K$341, 2,FALSE )</f>
        <v>Yes</v>
      </c>
      <c r="H853" s="104" t="b">
        <f>ISNUMBER(MATCH(C853, 'Sheet1 (2)'!$A$2:$A$350, 0))</f>
        <v>1</v>
      </c>
      <c r="I853" s="104" t="str">
        <f>VLOOKUP(C853,Print!$A$2:$C$1048576,3,0)</f>
        <v>No</v>
      </c>
      <c r="J853" s="104" t="str">
        <f>VLOOKUP($C853,Print!$A$2:$I$1048576,9,0)</f>
        <v>Ready</v>
      </c>
      <c r="K853" s="104" t="str">
        <f>VLOOKUP(C853,'Sheet1 (2)'!$A$2:$K$341, 9, 0)</f>
        <v>C00450</v>
      </c>
    </row>
    <row r="854" spans="1:11" customFormat="1" ht="15.75" hidden="1" x14ac:dyDescent="0.25">
      <c r="A854" s="104" t="s">
        <v>13</v>
      </c>
      <c r="B854" s="113" t="str">
        <f t="shared" si="18"/>
        <v>E0214 - Doe Run Blvd*Water &amp; Sewer</v>
      </c>
      <c r="C854" s="113" t="s">
        <v>216</v>
      </c>
      <c r="D854" s="134" t="s">
        <v>1034</v>
      </c>
      <c r="E854" s="117">
        <v>110048700</v>
      </c>
      <c r="F854" s="116"/>
      <c r="G854" s="104" t="str">
        <f>VLOOKUP(C854, 'Sheet1 (2)'!$A$2:$K$341, 2,FALSE )</f>
        <v>Yes</v>
      </c>
      <c r="H854" s="104" t="b">
        <f>ISNUMBER(MATCH(C854, 'Sheet1 (2)'!$A$2:$A$350, 0))</f>
        <v>1</v>
      </c>
      <c r="I854" s="104" t="str">
        <f>VLOOKUP(C854,Print!$A$2:$C$1048576,3,0)</f>
        <v>No</v>
      </c>
      <c r="J854" s="104" t="str">
        <f>VLOOKUP($C854,Print!$A$2:$I$1048576,9,0)</f>
        <v>Ready</v>
      </c>
      <c r="K854" s="104" t="str">
        <f>VLOOKUP(C854,'Sheet1 (2)'!$A$2:$K$341, 9, 0)</f>
        <v>C00450</v>
      </c>
    </row>
    <row r="855" spans="1:11" customFormat="1" ht="15.75" hidden="1" x14ac:dyDescent="0.25">
      <c r="A855" s="113" t="s">
        <v>7</v>
      </c>
      <c r="B855" s="113" t="str">
        <f t="shared" si="18"/>
        <v>E0216 - West Manheim*Electric</v>
      </c>
      <c r="C855" s="113" t="s">
        <v>217</v>
      </c>
      <c r="D855" s="114" t="s">
        <v>1037</v>
      </c>
      <c r="E855" s="117">
        <v>100154892010</v>
      </c>
      <c r="F855" s="116">
        <v>8005457741</v>
      </c>
      <c r="G855" s="104" t="str">
        <f>VLOOKUP(C855, 'Sheet1 (2)'!$A$2:$K$341, 2,FALSE )</f>
        <v>Yes</v>
      </c>
      <c r="H855" s="104" t="b">
        <f>ISNUMBER(MATCH(C855, 'Sheet1 (2)'!$A$2:$A$350, 0))</f>
        <v>1</v>
      </c>
      <c r="I855" s="104" t="str">
        <f>VLOOKUP(C855,Print!$A$2:$C$1048576,3,0)</f>
        <v>Yes</v>
      </c>
      <c r="J855" s="104" t="str">
        <f>VLOOKUP($C855,Print!$A$2:$I$1048576,9,0)</f>
        <v>Ready</v>
      </c>
      <c r="K855" s="104" t="str">
        <f>VLOOKUP(C855,'Sheet1 (2)'!$A$2:$K$341, 9, 0)</f>
        <v>C00137</v>
      </c>
    </row>
    <row r="856" spans="1:11" customFormat="1" ht="15.75" hidden="1" x14ac:dyDescent="0.25">
      <c r="A856" s="104" t="s">
        <v>9</v>
      </c>
      <c r="B856" s="113" t="str">
        <f t="shared" si="18"/>
        <v>E0216 - West Manheim*Interface</v>
      </c>
      <c r="C856" s="113" t="s">
        <v>217</v>
      </c>
      <c r="D856" s="115" t="s">
        <v>9</v>
      </c>
      <c r="E856" s="117" t="str">
        <f>IFERROR(INDEX(Interface!A:A, MATCH($C856,Interface!H:H, 0)), "(Blank)")</f>
        <v>S-000076303</v>
      </c>
      <c r="F856" s="116" t="s">
        <v>363</v>
      </c>
      <c r="G856" s="104" t="str">
        <f>VLOOKUP(C856, 'Sheet1 (2)'!$A$2:$K$341, 2,FALSE )</f>
        <v>Yes</v>
      </c>
      <c r="H856" s="104" t="b">
        <f>ISNUMBER(MATCH(C856, 'Sheet1 (2)'!$A$2:$A$350, 0))</f>
        <v>1</v>
      </c>
      <c r="I856" s="104" t="str">
        <f>VLOOKUP(C856,Print!$A$2:$C$1048576,3,0)</f>
        <v>Yes</v>
      </c>
      <c r="J856" s="104" t="str">
        <f>VLOOKUP($C856,Print!$A$2:$I$1048576,9,0)</f>
        <v>Ready</v>
      </c>
      <c r="K856" s="104" t="str">
        <f>VLOOKUP(C856,'Sheet1 (2)'!$A$2:$K$341, 9, 0)</f>
        <v>C00137</v>
      </c>
    </row>
    <row r="857" spans="1:11" customFormat="1" ht="15.75" hidden="1" x14ac:dyDescent="0.25">
      <c r="A857" s="113" t="s">
        <v>10</v>
      </c>
      <c r="B857" s="113" t="str">
        <f t="shared" si="18"/>
        <v>E0216 - West Manheim*Sanitation</v>
      </c>
      <c r="C857" s="113" t="s">
        <v>217</v>
      </c>
      <c r="D857" s="114" t="s">
        <v>480</v>
      </c>
      <c r="E857" s="117" t="s">
        <v>1038</v>
      </c>
      <c r="F857" s="116">
        <v>8006428850</v>
      </c>
      <c r="G857" s="104" t="str">
        <f>VLOOKUP(C857, 'Sheet1 (2)'!$A$2:$K$341, 2,FALSE )</f>
        <v>Yes</v>
      </c>
      <c r="H857" s="104" t="b">
        <f>ISNUMBER(MATCH(C857, 'Sheet1 (2)'!$A$2:$A$350, 0))</f>
        <v>1</v>
      </c>
      <c r="I857" s="104" t="str">
        <f>VLOOKUP(C857,Print!$A$2:$C$1048576,3,0)</f>
        <v>Yes</v>
      </c>
      <c r="J857" s="104" t="str">
        <f>VLOOKUP($C857,Print!$A$2:$I$1048576,9,0)</f>
        <v>Ready</v>
      </c>
      <c r="K857" s="104" t="str">
        <f>VLOOKUP(C857,'Sheet1 (2)'!$A$2:$K$341, 9, 0)</f>
        <v>C00137</v>
      </c>
    </row>
    <row r="858" spans="1:11" customFormat="1" ht="15.75" hidden="1" x14ac:dyDescent="0.25">
      <c r="A858" s="113" t="s">
        <v>13</v>
      </c>
      <c r="B858" s="113" t="str">
        <f t="shared" si="18"/>
        <v>E0216 - West Manheim*Water &amp; Sewer</v>
      </c>
      <c r="C858" s="113" t="s">
        <v>217</v>
      </c>
      <c r="D858" s="114" t="s">
        <v>1039</v>
      </c>
      <c r="E858" s="117" t="s">
        <v>1040</v>
      </c>
      <c r="F858" s="116">
        <v>7178453601</v>
      </c>
      <c r="G858" s="104" t="str">
        <f>VLOOKUP(C858, 'Sheet1 (2)'!$A$2:$K$341, 2,FALSE )</f>
        <v>Yes</v>
      </c>
      <c r="H858" s="104" t="b">
        <f>ISNUMBER(MATCH(C858, 'Sheet1 (2)'!$A$2:$A$350, 0))</f>
        <v>1</v>
      </c>
      <c r="I858" s="104" t="str">
        <f>VLOOKUP(C858,Print!$A$2:$C$1048576,3,0)</f>
        <v>Yes</v>
      </c>
      <c r="J858" s="104" t="str">
        <f>VLOOKUP($C858,Print!$A$2:$I$1048576,9,0)</f>
        <v>Ready</v>
      </c>
      <c r="K858" s="104" t="str">
        <f>VLOOKUP(C858,'Sheet1 (2)'!$A$2:$K$341, 9, 0)</f>
        <v>C00137</v>
      </c>
    </row>
    <row r="859" spans="1:11" customFormat="1" ht="15.75" hidden="1" x14ac:dyDescent="0.25">
      <c r="A859" s="104" t="s">
        <v>9</v>
      </c>
      <c r="B859" s="113" t="str">
        <f t="shared" si="18"/>
        <v>E0217 - Grant Avenue*Interface</v>
      </c>
      <c r="C859" s="113" t="s">
        <v>218</v>
      </c>
      <c r="D859" s="115" t="s">
        <v>9</v>
      </c>
      <c r="E859" s="117" t="str">
        <f>IFERROR(INDEX(Interface!A:A, MATCH($C859,Interface!H:H, 0)), "(Blank)")</f>
        <v>(Blank)</v>
      </c>
      <c r="F859" s="116" t="s">
        <v>363</v>
      </c>
      <c r="G859" s="104" t="str">
        <f>VLOOKUP(C859, 'Sheet1 (2)'!$A$2:$K$341, 2,FALSE )</f>
        <v>No</v>
      </c>
      <c r="H859" s="104" t="b">
        <f>ISNUMBER(MATCH(C859, 'Sheet1 (2)'!$A$2:$A$350, 0))</f>
        <v>1</v>
      </c>
      <c r="I859" s="104" t="str">
        <f>VLOOKUP(C859,Print!$A$2:$C$1048576,3,0)</f>
        <v>No</v>
      </c>
      <c r="J859" s="104" t="str">
        <f>VLOOKUP($C859,Print!$A$2:$I$1048576,9,0)</f>
        <v>Missing</v>
      </c>
      <c r="K859" s="104" t="str">
        <f>VLOOKUP(C859,'Sheet1 (2)'!$A$2:$K$341, 9, 0)</f>
        <v>C00267</v>
      </c>
    </row>
    <row r="860" spans="1:11" customFormat="1" ht="15.75" hidden="1" x14ac:dyDescent="0.25">
      <c r="A860" s="104" t="s">
        <v>7</v>
      </c>
      <c r="B860" s="113" t="str">
        <f t="shared" si="18"/>
        <v>E0217 - Grant Avenue*Electric</v>
      </c>
      <c r="C860" s="113" t="s">
        <v>218</v>
      </c>
      <c r="D860" s="134" t="s">
        <v>1041</v>
      </c>
      <c r="E860" s="117">
        <v>10091544626</v>
      </c>
      <c r="F860" s="134" t="s">
        <v>1042</v>
      </c>
      <c r="G860" s="104" t="str">
        <f>VLOOKUP(C860, 'Sheet1 (2)'!$A$2:$K$341, 2,FALSE )</f>
        <v>No</v>
      </c>
      <c r="H860" s="104" t="b">
        <f>ISNUMBER(MATCH(C860, 'Sheet1 (2)'!$A$2:$A$350, 0))</f>
        <v>1</v>
      </c>
      <c r="I860" s="104" t="str">
        <f>VLOOKUP(C860,Print!$A$2:$C$1048576,3,0)</f>
        <v>No</v>
      </c>
      <c r="J860" s="104" t="str">
        <f>VLOOKUP($C860,Print!$A$2:$I$1048576,9,0)</f>
        <v>Missing</v>
      </c>
      <c r="K860" s="104" t="str">
        <f>VLOOKUP(C860,'Sheet1 (2)'!$A$2:$K$341, 9, 0)</f>
        <v>C00267</v>
      </c>
    </row>
    <row r="861" spans="1:11" ht="15.75" hidden="1" x14ac:dyDescent="0.25">
      <c r="A861" s="113" t="s">
        <v>7</v>
      </c>
      <c r="B861" s="113" t="str">
        <f t="shared" si="18"/>
        <v>E0223 - Otter Lake Road*Electric</v>
      </c>
      <c r="C861" s="113" t="s">
        <v>224</v>
      </c>
      <c r="D861" s="120" t="s">
        <v>1061</v>
      </c>
      <c r="E861" s="117" t="s">
        <v>4386</v>
      </c>
      <c r="F861" s="124" t="s">
        <v>1062</v>
      </c>
      <c r="G861" s="104" t="str">
        <f>VLOOKUP(C861, 'Sheet1 (2)'!$A$2:$K$341, 2,FALSE )</f>
        <v>Yes</v>
      </c>
      <c r="H861" s="104" t="b">
        <f>ISNUMBER(MATCH(C861, 'Sheet1 (2)'!$A$2:$A$350, 0))</f>
        <v>1</v>
      </c>
      <c r="I861" s="104" t="str">
        <f>VLOOKUP(C861,Print!$A$2:$C$1048576,3,0)</f>
        <v>No</v>
      </c>
      <c r="J861" s="104" t="str">
        <f>VLOOKUP($C861,Print!$A$2:$I$1048576,9,0)</f>
        <v>Missing</v>
      </c>
      <c r="K861" s="104" t="str">
        <f>VLOOKUP(C861,'Sheet1 (2)'!$A$2:$K$341, 9, 0)</f>
        <v>C00185</v>
      </c>
    </row>
    <row r="862" spans="1:11" ht="15.75" hidden="1" x14ac:dyDescent="0.25">
      <c r="A862" s="113" t="s">
        <v>10</v>
      </c>
      <c r="B862" s="113" t="str">
        <f t="shared" ref="B862:B893" si="19">_xlfn.CONCAT(C862,"*",A862)</f>
        <v>E0223 - Otter Lake Road*Sanitation</v>
      </c>
      <c r="C862" s="113" t="s">
        <v>224</v>
      </c>
      <c r="D862" s="114" t="s">
        <v>480</v>
      </c>
      <c r="E862" s="117" t="s">
        <v>1063</v>
      </c>
      <c r="F862" s="116">
        <v>8007969696</v>
      </c>
      <c r="G862" s="104" t="str">
        <f>VLOOKUP(C862, 'Sheet1 (2)'!$A$2:$K$341, 2,FALSE )</f>
        <v>Yes</v>
      </c>
      <c r="H862" s="104" t="b">
        <f>ISNUMBER(MATCH(C862, 'Sheet1 (2)'!$A$2:$A$350, 0))</f>
        <v>1</v>
      </c>
      <c r="I862" s="104" t="str">
        <f>VLOOKUP(C862,Print!$A$2:$C$1048576,3,0)</f>
        <v>No</v>
      </c>
      <c r="J862" s="104" t="str">
        <f>VLOOKUP($C862,Print!$A$2:$I$1048576,9,0)</f>
        <v>Missing</v>
      </c>
      <c r="K862" s="104" t="str">
        <f>VLOOKUP(C862,'Sheet1 (2)'!$A$2:$K$341, 9, 0)</f>
        <v>C00185</v>
      </c>
    </row>
    <row r="863" spans="1:11" customFormat="1" ht="15.75" hidden="1" x14ac:dyDescent="0.25">
      <c r="A863" s="113" t="s">
        <v>7</v>
      </c>
      <c r="B863" s="113" t="str">
        <f t="shared" si="19"/>
        <v>E0218 - Borger, TX*Electric</v>
      </c>
      <c r="C863" s="113" t="s">
        <v>219</v>
      </c>
      <c r="D863" s="114" t="s">
        <v>670</v>
      </c>
      <c r="E863" s="115" t="s">
        <v>1044</v>
      </c>
      <c r="F863" s="116">
        <v>8004814700</v>
      </c>
      <c r="G863" s="104" t="str">
        <f>VLOOKUP(C863, 'Sheet1 (2)'!$A$2:$K$341, 2,FALSE )</f>
        <v>Yes</v>
      </c>
      <c r="H863" s="104" t="b">
        <f>ISNUMBER(MATCH(C863, 'Sheet1 (2)'!$A$2:$A$350, 0))</f>
        <v>1</v>
      </c>
      <c r="I863" s="104" t="str">
        <f>VLOOKUP(C863,Print!$A$2:$C$1048576,3,0)</f>
        <v>Yes</v>
      </c>
      <c r="J863" s="104" t="str">
        <f>VLOOKUP($C863,Print!$A$2:$I$1048576,9,0)</f>
        <v>Ready</v>
      </c>
      <c r="K863" s="104" t="str">
        <f>VLOOKUP(C863,'Sheet1 (2)'!$A$2:$K$341, 9, 0)</f>
        <v>C00279</v>
      </c>
    </row>
    <row r="864" spans="1:11" customFormat="1" ht="15.75" hidden="1" x14ac:dyDescent="0.25">
      <c r="A864" s="104" t="s">
        <v>9</v>
      </c>
      <c r="B864" s="113" t="str">
        <f t="shared" si="19"/>
        <v>E0218 - Borger, TX*Interface</v>
      </c>
      <c r="C864" s="113" t="s">
        <v>219</v>
      </c>
      <c r="D864" s="115" t="s">
        <v>9</v>
      </c>
      <c r="E864" s="117" t="str">
        <f>IFERROR(INDEX(Interface!A:A, MATCH($C864,Interface!H:H, 0)), "(Blank)")</f>
        <v>S-000075394</v>
      </c>
      <c r="F864" s="116" t="s">
        <v>363</v>
      </c>
      <c r="G864" s="104" t="str">
        <f>VLOOKUP(C864, 'Sheet1 (2)'!$A$2:$K$341, 2,FALSE )</f>
        <v>Yes</v>
      </c>
      <c r="H864" s="104" t="b">
        <f>ISNUMBER(MATCH(C864, 'Sheet1 (2)'!$A$2:$A$350, 0))</f>
        <v>1</v>
      </c>
      <c r="I864" s="104" t="str">
        <f>VLOOKUP(C864,Print!$A$2:$C$1048576,3,0)</f>
        <v>Yes</v>
      </c>
      <c r="J864" s="104" t="str">
        <f>VLOOKUP($C864,Print!$A$2:$I$1048576,9,0)</f>
        <v>Ready</v>
      </c>
      <c r="K864" s="104" t="str">
        <f>VLOOKUP(C864,'Sheet1 (2)'!$A$2:$K$341, 9, 0)</f>
        <v>C00279</v>
      </c>
    </row>
    <row r="865" spans="1:11" customFormat="1" ht="15.75" hidden="1" x14ac:dyDescent="0.25">
      <c r="A865" s="113" t="s">
        <v>10</v>
      </c>
      <c r="B865" s="113" t="str">
        <f t="shared" si="19"/>
        <v>E0218 - Borger, TX*Sanitation</v>
      </c>
      <c r="C865" s="113" t="s">
        <v>219</v>
      </c>
      <c r="D865" s="128" t="s">
        <v>1045</v>
      </c>
      <c r="E865" s="120" t="s">
        <v>1046</v>
      </c>
      <c r="F865" s="124" t="s">
        <v>1047</v>
      </c>
      <c r="G865" s="104" t="str">
        <f>VLOOKUP(C865, 'Sheet1 (2)'!$A$2:$K$341, 2,FALSE )</f>
        <v>Yes</v>
      </c>
      <c r="H865" s="104" t="b">
        <f>ISNUMBER(MATCH(C865, 'Sheet1 (2)'!$A$2:$A$350, 0))</f>
        <v>1</v>
      </c>
      <c r="I865" s="104" t="str">
        <f>VLOOKUP(C865,Print!$A$2:$C$1048576,3,0)</f>
        <v>Yes</v>
      </c>
      <c r="J865" s="104" t="str">
        <f>VLOOKUP($C865,Print!$A$2:$I$1048576,9,0)</f>
        <v>Ready</v>
      </c>
      <c r="K865" s="104" t="str">
        <f>VLOOKUP(C865,'Sheet1 (2)'!$A$2:$K$341, 9, 0)</f>
        <v>C00279</v>
      </c>
    </row>
    <row r="866" spans="1:11" customFormat="1" ht="15.75" hidden="1" x14ac:dyDescent="0.25">
      <c r="A866" s="113" t="s">
        <v>13</v>
      </c>
      <c r="B866" s="113" t="str">
        <f t="shared" si="19"/>
        <v>E0218 - Borger, TX*Water &amp; Sewer</v>
      </c>
      <c r="C866" s="113" t="s">
        <v>219</v>
      </c>
      <c r="D866" s="128" t="s">
        <v>1048</v>
      </c>
      <c r="E866" s="120" t="s">
        <v>1046</v>
      </c>
      <c r="F866" s="124" t="s">
        <v>1047</v>
      </c>
      <c r="G866" s="104" t="str">
        <f>VLOOKUP(C866, 'Sheet1 (2)'!$A$2:$K$341, 2,FALSE )</f>
        <v>Yes</v>
      </c>
      <c r="H866" s="104" t="b">
        <f>ISNUMBER(MATCH(C866, 'Sheet1 (2)'!$A$2:$A$350, 0))</f>
        <v>1</v>
      </c>
      <c r="I866" s="104" t="str">
        <f>VLOOKUP(C866,Print!$A$2:$C$1048576,3,0)</f>
        <v>Yes</v>
      </c>
      <c r="J866" s="104" t="str">
        <f>VLOOKUP($C866,Print!$A$2:$I$1048576,9,0)</f>
        <v>Ready</v>
      </c>
      <c r="K866" s="104" t="str">
        <f>VLOOKUP(C866,'Sheet1 (2)'!$A$2:$K$341, 9, 0)</f>
        <v>C00279</v>
      </c>
    </row>
    <row r="867" spans="1:11" customFormat="1" ht="15.75" hidden="1" x14ac:dyDescent="0.25">
      <c r="A867" s="113" t="s">
        <v>7</v>
      </c>
      <c r="B867" s="113" t="str">
        <f t="shared" si="19"/>
        <v>E0219 - Heritage Harbour*Electric</v>
      </c>
      <c r="C867" s="113" t="s">
        <v>220</v>
      </c>
      <c r="D867" s="114" t="s">
        <v>515</v>
      </c>
      <c r="E867" s="137" t="s">
        <v>1049</v>
      </c>
      <c r="F867" s="116">
        <v>8003752434</v>
      </c>
      <c r="G867" s="104" t="str">
        <f>VLOOKUP(C867, 'Sheet1 (2)'!$A$2:$K$341, 2,FALSE )</f>
        <v>Yes</v>
      </c>
      <c r="H867" s="104" t="b">
        <f>ISNUMBER(MATCH(C867, 'Sheet1 (2)'!$A$2:$A$350, 0))</f>
        <v>1</v>
      </c>
      <c r="I867" s="104" t="str">
        <f>VLOOKUP(C867,Print!$A$2:$C$1048576,3,0)</f>
        <v>Yes</v>
      </c>
      <c r="J867" s="104" t="str">
        <f>VLOOKUP($C867,Print!$A$2:$I$1048576,9,0)</f>
        <v>Ready</v>
      </c>
      <c r="K867" s="104" t="str">
        <f>VLOOKUP(C867,'Sheet1 (2)'!$A$2:$K$341, 9, 0)</f>
        <v>C00084</v>
      </c>
    </row>
    <row r="868" spans="1:11" customFormat="1" ht="15.75" hidden="1" x14ac:dyDescent="0.25">
      <c r="A868" s="113" t="s">
        <v>8</v>
      </c>
      <c r="B868" s="113" t="str">
        <f t="shared" si="19"/>
        <v>E0219 - Heritage Harbour*Electric 2</v>
      </c>
      <c r="C868" s="113" t="s">
        <v>220</v>
      </c>
      <c r="D868" s="114" t="s">
        <v>515</v>
      </c>
      <c r="E868" s="137" t="s">
        <v>729</v>
      </c>
      <c r="F868" s="116">
        <v>8003752434</v>
      </c>
      <c r="G868" s="104" t="str">
        <f>VLOOKUP(C868, 'Sheet1 (2)'!$A$2:$K$341, 2,FALSE )</f>
        <v>Yes</v>
      </c>
      <c r="H868" s="104" t="b">
        <f>ISNUMBER(MATCH(C868, 'Sheet1 (2)'!$A$2:$A$350, 0))</f>
        <v>1</v>
      </c>
      <c r="I868" s="104" t="str">
        <f>VLOOKUP(C868,Print!$A$2:$C$1048576,3,0)</f>
        <v>Yes</v>
      </c>
      <c r="J868" s="104" t="str">
        <f>VLOOKUP($C868,Print!$A$2:$I$1048576,9,0)</f>
        <v>Ready</v>
      </c>
      <c r="K868" s="104" t="str">
        <f>VLOOKUP(C868,'Sheet1 (2)'!$A$2:$K$341, 9, 0)</f>
        <v>C00084</v>
      </c>
    </row>
    <row r="869" spans="1:11" customFormat="1" ht="15.75" hidden="1" x14ac:dyDescent="0.25">
      <c r="A869" s="104" t="s">
        <v>9</v>
      </c>
      <c r="B869" s="113" t="str">
        <f t="shared" si="19"/>
        <v>E0219 - Heritage Harbour*Interface</v>
      </c>
      <c r="C869" s="113" t="s">
        <v>220</v>
      </c>
      <c r="D869" s="115" t="s">
        <v>9</v>
      </c>
      <c r="E869" s="137" t="str">
        <f>IFERROR(INDEX(Interface!A:A, MATCH($C869,Interface!H:H, 0)), "(Blank)")</f>
        <v>S-000075163</v>
      </c>
      <c r="F869" s="116" t="s">
        <v>363</v>
      </c>
      <c r="G869" s="104" t="str">
        <f>VLOOKUP(C869, 'Sheet1 (2)'!$A$2:$K$341, 2,FALSE )</f>
        <v>Yes</v>
      </c>
      <c r="H869" s="104" t="b">
        <f>ISNUMBER(MATCH(C869, 'Sheet1 (2)'!$A$2:$A$350, 0))</f>
        <v>1</v>
      </c>
      <c r="I869" s="104" t="str">
        <f>VLOOKUP(C869,Print!$A$2:$C$1048576,3,0)</f>
        <v>Yes</v>
      </c>
      <c r="J869" s="104" t="str">
        <f>VLOOKUP($C869,Print!$A$2:$I$1048576,9,0)</f>
        <v>Ready</v>
      </c>
      <c r="K869" s="104" t="str">
        <f>VLOOKUP(C869,'Sheet1 (2)'!$A$2:$K$341, 9, 0)</f>
        <v>C00084</v>
      </c>
    </row>
    <row r="870" spans="1:11" customFormat="1" ht="15.75" hidden="1" x14ac:dyDescent="0.25">
      <c r="A870" s="113" t="s">
        <v>13</v>
      </c>
      <c r="B870" s="113" t="str">
        <f t="shared" si="19"/>
        <v>E0219 - Heritage Harbour*Water &amp; Sewer</v>
      </c>
      <c r="C870" s="113" t="s">
        <v>220</v>
      </c>
      <c r="D870" s="130" t="s">
        <v>1050</v>
      </c>
      <c r="E870" s="138" t="s">
        <v>1051</v>
      </c>
      <c r="F870" s="116">
        <v>9417928811</v>
      </c>
      <c r="G870" s="104" t="str">
        <f>VLOOKUP(C870, 'Sheet1 (2)'!$A$2:$K$341, 2,FALSE )</f>
        <v>Yes</v>
      </c>
      <c r="H870" s="104" t="b">
        <f>ISNUMBER(MATCH(C870, 'Sheet1 (2)'!$A$2:$A$350, 0))</f>
        <v>1</v>
      </c>
      <c r="I870" s="104" t="str">
        <f>VLOOKUP(C870,Print!$A$2:$C$1048576,3,0)</f>
        <v>Yes</v>
      </c>
      <c r="J870" s="104" t="str">
        <f>VLOOKUP($C870,Print!$A$2:$I$1048576,9,0)</f>
        <v>Ready</v>
      </c>
      <c r="K870" s="104" t="str">
        <f>VLOOKUP(C870,'Sheet1 (2)'!$A$2:$K$341, 9, 0)</f>
        <v>C00084</v>
      </c>
    </row>
    <row r="871" spans="1:11" customFormat="1" ht="15.75" hidden="1" x14ac:dyDescent="0.25">
      <c r="A871" s="113" t="s">
        <v>10</v>
      </c>
      <c r="B871" s="113" t="str">
        <f t="shared" si="19"/>
        <v>E0219 - Heritage Harbour*Sanitation</v>
      </c>
      <c r="C871" s="113" t="s">
        <v>220</v>
      </c>
      <c r="D871" s="130" t="s">
        <v>1050</v>
      </c>
      <c r="E871" s="138" t="s">
        <v>1051</v>
      </c>
      <c r="F871" s="116">
        <v>9417928811</v>
      </c>
      <c r="G871" s="104" t="str">
        <f>VLOOKUP(C871, 'Sheet1 (2)'!$A$2:$K$341, 2,FALSE )</f>
        <v>Yes</v>
      </c>
      <c r="H871" s="104" t="b">
        <f>ISNUMBER(MATCH(C871, 'Sheet1 (2)'!$A$2:$A$350, 0))</f>
        <v>1</v>
      </c>
      <c r="I871" s="104" t="str">
        <f>VLOOKUP(C871,Print!$A$2:$C$1048576,3,0)</f>
        <v>Yes</v>
      </c>
      <c r="J871" s="104" t="str">
        <f>VLOOKUP($C871,Print!$A$2:$I$1048576,9,0)</f>
        <v>Ready</v>
      </c>
      <c r="K871" s="104" t="str">
        <f>VLOOKUP(C871,'Sheet1 (2)'!$A$2:$K$341, 9, 0)</f>
        <v>C00084</v>
      </c>
    </row>
    <row r="872" spans="1:11" customFormat="1" ht="15.75" hidden="1" x14ac:dyDescent="0.25">
      <c r="A872" s="113" t="s">
        <v>7</v>
      </c>
      <c r="B872" s="113" t="str">
        <f t="shared" si="19"/>
        <v>E0220 - Cambridge, MN*Electric</v>
      </c>
      <c r="C872" s="113" t="s">
        <v>221</v>
      </c>
      <c r="D872" s="114" t="s">
        <v>1052</v>
      </c>
      <c r="E872" s="115">
        <v>206102103</v>
      </c>
      <c r="F872" s="116">
        <v>8002547944</v>
      </c>
      <c r="G872" s="104" t="str">
        <f>VLOOKUP(C872, 'Sheet1 (2)'!$A$2:$K$341, 2,FALSE )</f>
        <v>Yes</v>
      </c>
      <c r="H872" s="104" t="b">
        <f>ISNUMBER(MATCH(C872, 'Sheet1 (2)'!$A$2:$A$350, 0))</f>
        <v>1</v>
      </c>
      <c r="I872" s="104" t="str">
        <f>VLOOKUP(C872,Print!$A$2:$C$1048576,3,0)</f>
        <v>Yes</v>
      </c>
      <c r="J872" s="104" t="str">
        <f>VLOOKUP($C872,Print!$A$2:$I$1048576,9,0)</f>
        <v>Ready</v>
      </c>
      <c r="K872" s="104" t="str">
        <f>VLOOKUP(C872,'Sheet1 (2)'!$A$2:$K$341, 9, 0)</f>
        <v>C00388</v>
      </c>
    </row>
    <row r="873" spans="1:11" customFormat="1" ht="15.75" hidden="1" x14ac:dyDescent="0.25">
      <c r="A873" s="104" t="s">
        <v>9</v>
      </c>
      <c r="B873" s="113" t="str">
        <f t="shared" si="19"/>
        <v>E0220 - Cambridge, MN*Interface</v>
      </c>
      <c r="C873" s="113" t="s">
        <v>221</v>
      </c>
      <c r="D873" s="115" t="s">
        <v>9</v>
      </c>
      <c r="E873" s="117" t="str">
        <f>IFERROR(INDEX(Interface!A:A, MATCH($C873,Interface!H:H, 0)), "(Blank)")</f>
        <v>S-000076304</v>
      </c>
      <c r="F873" s="116" t="s">
        <v>363</v>
      </c>
      <c r="G873" s="104" t="str">
        <f>VLOOKUP(C873, 'Sheet1 (2)'!$A$2:$K$341, 2,FALSE )</f>
        <v>Yes</v>
      </c>
      <c r="H873" s="104" t="b">
        <f>ISNUMBER(MATCH(C873, 'Sheet1 (2)'!$A$2:$A$350, 0))</f>
        <v>1</v>
      </c>
      <c r="I873" s="104" t="str">
        <f>VLOOKUP(C873,Print!$A$2:$C$1048576,3,0)</f>
        <v>Yes</v>
      </c>
      <c r="J873" s="104" t="str">
        <f>VLOOKUP($C873,Print!$A$2:$I$1048576,9,0)</f>
        <v>Ready</v>
      </c>
      <c r="K873" s="104" t="str">
        <f>VLOOKUP(C873,'Sheet1 (2)'!$A$2:$K$341, 9, 0)</f>
        <v>C00388</v>
      </c>
    </row>
    <row r="874" spans="1:11" customFormat="1" ht="15.75" hidden="1" x14ac:dyDescent="0.25">
      <c r="A874" s="113" t="s">
        <v>10</v>
      </c>
      <c r="B874" s="113" t="str">
        <f t="shared" si="19"/>
        <v>E0220 - Cambridge, MN*Sanitation</v>
      </c>
      <c r="C874" s="113" t="s">
        <v>221</v>
      </c>
      <c r="D874" s="114" t="s">
        <v>480</v>
      </c>
      <c r="E874" s="115" t="s">
        <v>1053</v>
      </c>
      <c r="F874" s="116">
        <v>8889600008</v>
      </c>
      <c r="G874" s="104" t="str">
        <f>VLOOKUP(C874, 'Sheet1 (2)'!$A$2:$K$341, 2,FALSE )</f>
        <v>Yes</v>
      </c>
      <c r="H874" s="104" t="b">
        <f>ISNUMBER(MATCH(C874, 'Sheet1 (2)'!$A$2:$A$350, 0))</f>
        <v>1</v>
      </c>
      <c r="I874" s="104" t="str">
        <f>VLOOKUP(C874,Print!$A$2:$C$1048576,3,0)</f>
        <v>Yes</v>
      </c>
      <c r="J874" s="104" t="str">
        <f>VLOOKUP($C874,Print!$A$2:$I$1048576,9,0)</f>
        <v>Ready</v>
      </c>
      <c r="K874" s="104" t="str">
        <f>VLOOKUP(C874,'Sheet1 (2)'!$A$2:$K$341, 9, 0)</f>
        <v>C00388</v>
      </c>
    </row>
    <row r="875" spans="1:11" customFormat="1" ht="15.75" hidden="1" x14ac:dyDescent="0.25">
      <c r="A875" s="113" t="s">
        <v>13</v>
      </c>
      <c r="B875" s="113" t="str">
        <f t="shared" si="19"/>
        <v>E0220 - Cambridge, MN*Water &amp; Sewer</v>
      </c>
      <c r="C875" s="113" t="s">
        <v>221</v>
      </c>
      <c r="D875" s="114" t="s">
        <v>1054</v>
      </c>
      <c r="E875" s="115">
        <v>1000026103</v>
      </c>
      <c r="F875" s="116">
        <v>7636893211</v>
      </c>
      <c r="G875" s="104" t="str">
        <f>VLOOKUP(C875, 'Sheet1 (2)'!$A$2:$K$341, 2,FALSE )</f>
        <v>Yes</v>
      </c>
      <c r="H875" s="104" t="b">
        <f>ISNUMBER(MATCH(C875, 'Sheet1 (2)'!$A$2:$A$350, 0))</f>
        <v>1</v>
      </c>
      <c r="I875" s="104" t="str">
        <f>VLOOKUP(C875,Print!$A$2:$C$1048576,3,0)</f>
        <v>Yes</v>
      </c>
      <c r="J875" s="104" t="str">
        <f>VLOOKUP($C875,Print!$A$2:$I$1048576,9,0)</f>
        <v>Ready</v>
      </c>
      <c r="K875" s="104" t="str">
        <f>VLOOKUP(C875,'Sheet1 (2)'!$A$2:$K$341, 9, 0)</f>
        <v>C00388</v>
      </c>
    </row>
    <row r="876" spans="1:11" customFormat="1" ht="15.75" hidden="1" x14ac:dyDescent="0.25">
      <c r="A876" s="113" t="s">
        <v>7</v>
      </c>
      <c r="B876" s="113" t="str">
        <f t="shared" si="19"/>
        <v>E0221 - Somerset, KY*Electric</v>
      </c>
      <c r="C876" s="113" t="s">
        <v>222</v>
      </c>
      <c r="D876" s="134" t="s">
        <v>1055</v>
      </c>
      <c r="E876" s="117" t="s">
        <v>4407</v>
      </c>
      <c r="F876" s="134" t="s">
        <v>1056</v>
      </c>
      <c r="G876" s="104" t="str">
        <f>VLOOKUP(C876, 'Sheet1 (2)'!$A$2:$K$341, 2,FALSE )</f>
        <v>Yes</v>
      </c>
      <c r="H876" s="104" t="b">
        <f>ISNUMBER(MATCH(C876, 'Sheet1 (2)'!$A$2:$A$350, 0))</f>
        <v>1</v>
      </c>
      <c r="I876" s="104" t="str">
        <f>VLOOKUP(C876,Print!$A$2:$C$1048576,3,0)</f>
        <v>Yes</v>
      </c>
      <c r="J876" s="104" t="str">
        <f>VLOOKUP($C876,Print!$A$2:$I$1048576,9,0)</f>
        <v>Ready</v>
      </c>
      <c r="K876" s="104" t="str">
        <f>VLOOKUP(C876,'Sheet1 (2)'!$A$2:$K$341, 9, 0)</f>
        <v>C00457</v>
      </c>
    </row>
    <row r="877" spans="1:11" customFormat="1" ht="15.75" hidden="1" x14ac:dyDescent="0.25">
      <c r="A877" s="104" t="s">
        <v>9</v>
      </c>
      <c r="B877" s="113" t="str">
        <f t="shared" si="19"/>
        <v>E0221 - Somerset, KY*Interface</v>
      </c>
      <c r="C877" s="113" t="s">
        <v>222</v>
      </c>
      <c r="D877" s="115" t="s">
        <v>9</v>
      </c>
      <c r="E877" s="117" t="str">
        <f>IFERROR(INDEX(Interface!A:A, MATCH($C877,Interface!H:H, 0)), "(Blank)")</f>
        <v>TWA11070</v>
      </c>
      <c r="F877" s="116" t="s">
        <v>363</v>
      </c>
      <c r="G877" s="104" t="str">
        <f>VLOOKUP(C877, 'Sheet1 (2)'!$A$2:$K$341, 2,FALSE )</f>
        <v>Yes</v>
      </c>
      <c r="H877" s="104" t="b">
        <f>ISNUMBER(MATCH(C877, 'Sheet1 (2)'!$A$2:$A$350, 0))</f>
        <v>1</v>
      </c>
      <c r="I877" s="104" t="str">
        <f>VLOOKUP(C877,Print!$A$2:$C$1048576,3,0)</f>
        <v>Yes</v>
      </c>
      <c r="J877" s="104" t="str">
        <f>VLOOKUP($C877,Print!$A$2:$I$1048576,9,0)</f>
        <v>Ready</v>
      </c>
      <c r="K877" s="104" t="str">
        <f>VLOOKUP(C877,'Sheet1 (2)'!$A$2:$K$341, 9, 0)</f>
        <v>C00457</v>
      </c>
    </row>
    <row r="878" spans="1:11" customFormat="1" ht="15.75" hidden="1" x14ac:dyDescent="0.25">
      <c r="A878" s="113" t="s">
        <v>10</v>
      </c>
      <c r="B878" s="113" t="str">
        <f t="shared" si="19"/>
        <v>E0221 - Somerset, KY*Sanitation</v>
      </c>
      <c r="C878" s="113" t="s">
        <v>222</v>
      </c>
      <c r="D878" s="115" t="s">
        <v>1057</v>
      </c>
      <c r="E878" s="132" t="s">
        <v>1058</v>
      </c>
      <c r="F878" s="116" t="s">
        <v>1059</v>
      </c>
      <c r="G878" s="104" t="str">
        <f>VLOOKUP(C878, 'Sheet1 (2)'!$A$2:$K$341, 2,FALSE )</f>
        <v>Yes</v>
      </c>
      <c r="H878" s="104" t="b">
        <f>ISNUMBER(MATCH(C878, 'Sheet1 (2)'!$A$2:$A$350, 0))</f>
        <v>1</v>
      </c>
      <c r="I878" s="104" t="str">
        <f>VLOOKUP(C878,Print!$A$2:$C$1048576,3,0)</f>
        <v>Yes</v>
      </c>
      <c r="J878" s="104" t="str">
        <f>VLOOKUP($C878,Print!$A$2:$I$1048576,9,0)</f>
        <v>Ready</v>
      </c>
      <c r="K878" s="104" t="str">
        <f>VLOOKUP(C878,'Sheet1 (2)'!$A$2:$K$341, 9, 0)</f>
        <v>C00457</v>
      </c>
    </row>
    <row r="879" spans="1:11" customFormat="1" ht="15.75" hidden="1" x14ac:dyDescent="0.25">
      <c r="A879" s="113" t="s">
        <v>13</v>
      </c>
      <c r="B879" s="113" t="str">
        <f t="shared" si="19"/>
        <v>E0221 - Somerset, KY*Water &amp; Sewer</v>
      </c>
      <c r="C879" s="113" t="s">
        <v>222</v>
      </c>
      <c r="D879" s="115" t="s">
        <v>1057</v>
      </c>
      <c r="E879" s="132" t="s">
        <v>1060</v>
      </c>
      <c r="F879" s="116" t="s">
        <v>1059</v>
      </c>
      <c r="G879" s="104" t="str">
        <f>VLOOKUP(C879, 'Sheet1 (2)'!$A$2:$K$341, 2,FALSE )</f>
        <v>Yes</v>
      </c>
      <c r="H879" s="104" t="b">
        <f>ISNUMBER(MATCH(C879, 'Sheet1 (2)'!$A$2:$A$350, 0))</f>
        <v>1</v>
      </c>
      <c r="I879" s="104" t="str">
        <f>VLOOKUP(C879,Print!$A$2:$C$1048576,3,0)</f>
        <v>Yes</v>
      </c>
      <c r="J879" s="104" t="str">
        <f>VLOOKUP($C879,Print!$A$2:$I$1048576,9,0)</f>
        <v>Ready</v>
      </c>
      <c r="K879" s="104" t="str">
        <f>VLOOKUP(C879,'Sheet1 (2)'!$A$2:$K$341, 9, 0)</f>
        <v>C00457</v>
      </c>
    </row>
    <row r="880" spans="1:11" customFormat="1" ht="15.75" hidden="1" x14ac:dyDescent="0.25">
      <c r="A880" s="113" t="s">
        <v>14</v>
      </c>
      <c r="B880" s="113" t="str">
        <f t="shared" si="19"/>
        <v>E0221 - Somerset, KY*Water &amp; Sewer 2</v>
      </c>
      <c r="C880" s="113" t="s">
        <v>222</v>
      </c>
      <c r="D880" s="115" t="s">
        <v>1057</v>
      </c>
      <c r="E880" s="132" t="s">
        <v>1058</v>
      </c>
      <c r="F880" s="116" t="s">
        <v>1059</v>
      </c>
      <c r="G880" s="104" t="str">
        <f>VLOOKUP(C880, 'Sheet1 (2)'!$A$2:$K$341, 2,FALSE )</f>
        <v>Yes</v>
      </c>
      <c r="H880" s="104" t="b">
        <f>ISNUMBER(MATCH(C880, 'Sheet1 (2)'!$A$2:$A$350, 0))</f>
        <v>1</v>
      </c>
      <c r="I880" s="104" t="str">
        <f>VLOOKUP(C880,Print!$A$2:$C$1048576,3,0)</f>
        <v>Yes</v>
      </c>
      <c r="J880" s="104" t="str">
        <f>VLOOKUP($C880,Print!$A$2:$I$1048576,9,0)</f>
        <v>Ready</v>
      </c>
      <c r="K880" s="104" t="str">
        <f>VLOOKUP(C880,'Sheet1 (2)'!$A$2:$K$341, 9, 0)</f>
        <v>C00457</v>
      </c>
    </row>
    <row r="881" spans="1:11" customFormat="1" ht="15.75" hidden="1" x14ac:dyDescent="0.25">
      <c r="A881" s="104" t="s">
        <v>9</v>
      </c>
      <c r="B881" s="113" t="str">
        <f t="shared" si="19"/>
        <v>E0222 - Cordova, TN*Interface</v>
      </c>
      <c r="C881" s="113" t="s">
        <v>223</v>
      </c>
      <c r="D881" s="115" t="s">
        <v>9</v>
      </c>
      <c r="E881" s="117" t="str">
        <f>IFERROR(INDEX(Interface!A:A, MATCH($C881,Interface!H:H, 0)), "(Blank)")</f>
        <v>S-000076289</v>
      </c>
      <c r="F881" s="116" t="s">
        <v>363</v>
      </c>
      <c r="G881" s="104" t="str">
        <f>VLOOKUP(C881, 'Sheet1 (2)'!$A$2:$K$341, 2,FALSE )</f>
        <v>Yes</v>
      </c>
      <c r="H881" s="104" t="b">
        <f>ISNUMBER(MATCH(C881, 'Sheet1 (2)'!$A$2:$A$350, 0))</f>
        <v>1</v>
      </c>
      <c r="I881" s="104" t="str">
        <f>VLOOKUP(C881,Print!$A$2:$C$1048576,3,0)</f>
        <v>No</v>
      </c>
      <c r="J881" s="104" t="str">
        <f>VLOOKUP($C881,Print!$A$2:$I$1048576,9,0)</f>
        <v>Ready</v>
      </c>
      <c r="K881" s="104" t="str">
        <f>VLOOKUP(C881,'Sheet1 (2)'!$A$2:$K$341, 9, 0)</f>
        <v>C00370</v>
      </c>
    </row>
    <row r="882" spans="1:11" customFormat="1" ht="15.75" hidden="1" x14ac:dyDescent="0.25">
      <c r="A882" s="104" t="s">
        <v>9</v>
      </c>
      <c r="B882" s="113" t="str">
        <f t="shared" si="19"/>
        <v>E0223 - Otter Lake Road*Interface</v>
      </c>
      <c r="C882" s="113" t="s">
        <v>224</v>
      </c>
      <c r="D882" s="115" t="s">
        <v>9</v>
      </c>
      <c r="E882" s="117" t="str">
        <f>IFERROR(INDEX(Interface!A:A, MATCH($C882,Interface!H:H, 0)), "(Blank)")</f>
        <v>S-000075190</v>
      </c>
      <c r="F882" s="116" t="s">
        <v>363</v>
      </c>
      <c r="G882" s="104" t="str">
        <f>VLOOKUP(C882, 'Sheet1 (2)'!$A$2:$K$341, 2,FALSE )</f>
        <v>Yes</v>
      </c>
      <c r="H882" s="104" t="b">
        <f>ISNUMBER(MATCH(C882, 'Sheet1 (2)'!$A$2:$A$350, 0))</f>
        <v>1</v>
      </c>
      <c r="I882" s="104" t="str">
        <f>VLOOKUP(C882,Print!$A$2:$C$1048576,3,0)</f>
        <v>No</v>
      </c>
      <c r="J882" s="104" t="str">
        <f>VLOOKUP($C882,Print!$A$2:$I$1048576,9,0)</f>
        <v>Missing</v>
      </c>
      <c r="K882" s="104" t="str">
        <f>VLOOKUP(C882,'Sheet1 (2)'!$A$2:$K$341, 9, 0)</f>
        <v>C00185</v>
      </c>
    </row>
    <row r="883" spans="1:11" ht="15.75" hidden="1" x14ac:dyDescent="0.25">
      <c r="A883" s="113" t="s">
        <v>13</v>
      </c>
      <c r="B883" s="113" t="str">
        <f t="shared" si="19"/>
        <v>E0223 - Otter Lake Road*Water &amp; Sewer</v>
      </c>
      <c r="C883" s="113" t="s">
        <v>224</v>
      </c>
      <c r="D883" s="139" t="s">
        <v>1064</v>
      </c>
      <c r="E883" s="117"/>
      <c r="F883" s="116"/>
      <c r="G883" s="104" t="str">
        <f>VLOOKUP(C883, 'Sheet1 (2)'!$A$2:$K$341, 2,FALSE )</f>
        <v>Yes</v>
      </c>
      <c r="H883" s="104" t="b">
        <f>ISNUMBER(MATCH(C883, 'Sheet1 (2)'!$A$2:$A$350, 0))</f>
        <v>1</v>
      </c>
      <c r="I883" s="104" t="str">
        <f>VLOOKUP(C883,Print!$A$2:$C$1048576,3,0)</f>
        <v>No</v>
      </c>
      <c r="J883" s="104" t="str">
        <f>VLOOKUP($C883,Print!$A$2:$I$1048576,9,0)</f>
        <v>Missing</v>
      </c>
      <c r="K883" s="104" t="str">
        <f>VLOOKUP(C883,'Sheet1 (2)'!$A$2:$K$341, 9, 0)</f>
        <v>C00185</v>
      </c>
    </row>
    <row r="884" spans="1:11" ht="15.75" hidden="1" x14ac:dyDescent="0.25">
      <c r="A884" s="104" t="s">
        <v>7</v>
      </c>
      <c r="B884" s="113" t="str">
        <f t="shared" si="19"/>
        <v>E0224 - Glenwood Commons*Electric</v>
      </c>
      <c r="C884" s="113" t="s">
        <v>225</v>
      </c>
      <c r="D884" s="104" t="s">
        <v>1004</v>
      </c>
      <c r="E884" s="117"/>
      <c r="F884" s="116">
        <v>8006722231</v>
      </c>
      <c r="G884" s="104" t="str">
        <f>VLOOKUP(C884, 'Sheet1 (2)'!$A$2:$K$341, 2,FALSE )</f>
        <v>No</v>
      </c>
      <c r="H884" s="104" t="b">
        <f>ISNUMBER(MATCH(C884, 'Sheet1 (2)'!$A$2:$A$350, 0))</f>
        <v>1</v>
      </c>
      <c r="I884" s="104" t="str">
        <f>VLOOKUP(C884,Print!$A$2:$C$1048576,3,0)</f>
        <v>No</v>
      </c>
      <c r="J884" s="104" t="str">
        <f>VLOOKUP($C884,Print!$A$2:$I$1048576,9,0)</f>
        <v>Missing</v>
      </c>
      <c r="K884" s="104" t="str">
        <f>VLOOKUP(C884,'Sheet1 (2)'!$A$2:$K$341, 9, 0)</f>
        <v>C00243</v>
      </c>
    </row>
    <row r="885" spans="1:11" customFormat="1" ht="15.75" hidden="1" x14ac:dyDescent="0.25">
      <c r="A885" s="104" t="s">
        <v>13</v>
      </c>
      <c r="B885" s="113" t="str">
        <f t="shared" si="19"/>
        <v>E0224 - Glenwood Commons*Water &amp; Sewer</v>
      </c>
      <c r="C885" s="113" t="s">
        <v>225</v>
      </c>
      <c r="D885" s="104" t="s">
        <v>4425</v>
      </c>
      <c r="E885" s="117"/>
      <c r="F885" s="116">
        <v>7402031250</v>
      </c>
      <c r="G885" s="104" t="str">
        <f>VLOOKUP(C885, 'Sheet1 (2)'!$A$2:$K$341, 2,FALSE )</f>
        <v>No</v>
      </c>
      <c r="H885" s="104" t="b">
        <f>ISNUMBER(MATCH(C885, 'Sheet1 (2)'!$A$2:$A$350, 0))</f>
        <v>1</v>
      </c>
      <c r="I885" s="104" t="str">
        <f>VLOOKUP(C885,Print!$A$2:$C$1048576,3,0)</f>
        <v>No</v>
      </c>
      <c r="J885" s="104" t="str">
        <f>VLOOKUP($C885,Print!$A$2:$I$1048576,9,0)</f>
        <v>Missing</v>
      </c>
      <c r="K885" s="104" t="str">
        <f>VLOOKUP(C885,'Sheet1 (2)'!$A$2:$K$341, 9, 0)</f>
        <v>C00243</v>
      </c>
    </row>
    <row r="886" spans="1:11" customFormat="1" ht="15.75" hidden="1" x14ac:dyDescent="0.25">
      <c r="A886" s="104" t="s">
        <v>10</v>
      </c>
      <c r="B886" s="113" t="str">
        <f t="shared" si="19"/>
        <v>E0224 - Glenwood Commons*Sanitation</v>
      </c>
      <c r="C886" s="113" t="s">
        <v>225</v>
      </c>
      <c r="D886" s="115"/>
      <c r="E886" s="117"/>
      <c r="F886" s="142"/>
      <c r="G886" s="104" t="str">
        <f>VLOOKUP(C886, 'Sheet1 (2)'!$A$2:$K$341, 2,FALSE )</f>
        <v>No</v>
      </c>
      <c r="H886" s="104" t="b">
        <f>ISNUMBER(MATCH(C886, 'Sheet1 (2)'!$A$2:$A$350, 0))</f>
        <v>1</v>
      </c>
      <c r="I886" s="104" t="str">
        <f>VLOOKUP(C886,Print!$A$2:$C$1048576,3,0)</f>
        <v>No</v>
      </c>
      <c r="J886" s="104" t="str">
        <f>VLOOKUP($C886,Print!$A$2:$I$1048576,9,0)</f>
        <v>Missing</v>
      </c>
      <c r="K886" s="104" t="str">
        <f>VLOOKUP(C886,'Sheet1 (2)'!$A$2:$K$341, 9, 0)</f>
        <v>C00243</v>
      </c>
    </row>
    <row r="887" spans="1:11" customFormat="1" ht="15.75" hidden="1" x14ac:dyDescent="0.25">
      <c r="A887" s="104" t="s">
        <v>9</v>
      </c>
      <c r="B887" s="113" t="str">
        <f t="shared" si="19"/>
        <v>E0224 - Glenwood Commons*Interface</v>
      </c>
      <c r="C887" s="113" t="s">
        <v>225</v>
      </c>
      <c r="D887" s="115" t="s">
        <v>9</v>
      </c>
      <c r="E887" s="117" t="str">
        <f>IFERROR(INDEX(Interface!A:A, MATCH($C887,Interface!H:H, 0)), "(Blank)")</f>
        <v>(Blank)</v>
      </c>
      <c r="F887" s="116" t="s">
        <v>363</v>
      </c>
      <c r="G887" s="104" t="str">
        <f>VLOOKUP(C887, 'Sheet1 (2)'!$A$2:$K$341, 2,FALSE )</f>
        <v>No</v>
      </c>
      <c r="H887" s="104" t="b">
        <f>ISNUMBER(MATCH(C887, 'Sheet1 (2)'!$A$2:$A$350, 0))</f>
        <v>1</v>
      </c>
      <c r="I887" s="104" t="str">
        <f>VLOOKUP(C887,Print!$A$2:$C$1048576,3,0)</f>
        <v>No</v>
      </c>
      <c r="J887" s="104" t="str">
        <f>VLOOKUP($C887,Print!$A$2:$I$1048576,9,0)</f>
        <v>Missing</v>
      </c>
      <c r="K887" s="104" t="str">
        <f>VLOOKUP(C887,'Sheet1 (2)'!$A$2:$K$341, 9, 0)</f>
        <v>C00243</v>
      </c>
    </row>
    <row r="888" spans="1:11" ht="15.75" hidden="1" x14ac:dyDescent="0.25">
      <c r="A888" s="113" t="s">
        <v>7</v>
      </c>
      <c r="B888" s="113" t="str">
        <f t="shared" si="19"/>
        <v>E0231 - Trinity Point*Electric</v>
      </c>
      <c r="C888" s="113" t="s">
        <v>232</v>
      </c>
      <c r="D888" s="139" t="s">
        <v>1082</v>
      </c>
      <c r="E888" s="117"/>
      <c r="F888" s="124" t="s">
        <v>1083</v>
      </c>
      <c r="G888" s="104" t="str">
        <f>VLOOKUP(C888, 'Sheet1 (2)'!$A$2:$K$341, 2,FALSE )</f>
        <v>Yes</v>
      </c>
      <c r="H888" s="104" t="b">
        <f>ISNUMBER(MATCH(C888, 'Sheet1 (2)'!$A$2:$A$350, 0))</f>
        <v>1</v>
      </c>
      <c r="I888" s="104" t="str">
        <f>VLOOKUP(C888,Print!$A$2:$C$1048576,3,0)</f>
        <v>No</v>
      </c>
      <c r="J888" s="104" t="str">
        <f>VLOOKUP($C888,Print!$A$2:$I$1048576,9,0)</f>
        <v>Missing</v>
      </c>
      <c r="K888" s="104" t="str">
        <f>VLOOKUP(C888,'Sheet1 (2)'!$A$2:$K$341, 9, 0)</f>
        <v>C00110</v>
      </c>
    </row>
    <row r="889" spans="1:11" customFormat="1" ht="15.75" hidden="1" x14ac:dyDescent="0.25">
      <c r="A889" s="113" t="s">
        <v>10</v>
      </c>
      <c r="B889" s="113" t="str">
        <f t="shared" si="19"/>
        <v>E0231 - Trinity Point*Sanitation</v>
      </c>
      <c r="C889" s="113" t="s">
        <v>232</v>
      </c>
      <c r="D889" s="115" t="s">
        <v>480</v>
      </c>
      <c r="E889" s="117" t="s">
        <v>4781</v>
      </c>
      <c r="F889" s="116"/>
      <c r="G889" s="104" t="str">
        <f>VLOOKUP(C889, 'Sheet1 (2)'!$A$2:$K$341, 2,FALSE )</f>
        <v>Yes</v>
      </c>
      <c r="H889" s="104" t="b">
        <f>ISNUMBER(MATCH(C889, 'Sheet1 (2)'!$A$2:$A$350, 0))</f>
        <v>1</v>
      </c>
      <c r="I889" s="104" t="str">
        <f>VLOOKUP(C889,Print!$A$2:$C$1048576,3,0)</f>
        <v>No</v>
      </c>
      <c r="J889" s="104" t="str">
        <f>VLOOKUP($C889,Print!$A$2:$I$1048576,9,0)</f>
        <v>Missing</v>
      </c>
      <c r="K889" s="104" t="str">
        <f>VLOOKUP(C889,'Sheet1 (2)'!$A$2:$K$341, 9, 0)</f>
        <v>C00110</v>
      </c>
    </row>
    <row r="890" spans="1:11" ht="15.75" hidden="1" x14ac:dyDescent="0.25">
      <c r="A890" s="113" t="s">
        <v>13</v>
      </c>
      <c r="B890" s="113" t="str">
        <f t="shared" si="19"/>
        <v>E0231 - Trinity Point*Water &amp; Sewer</v>
      </c>
      <c r="C890" s="113" t="s">
        <v>232</v>
      </c>
      <c r="D890" s="144" t="s">
        <v>1084</v>
      </c>
      <c r="E890" s="117"/>
      <c r="F890" s="145" t="s">
        <v>1085</v>
      </c>
      <c r="G890" s="104" t="str">
        <f>VLOOKUP(C890, 'Sheet1 (2)'!$A$2:$K$341, 2,FALSE )</f>
        <v>Yes</v>
      </c>
      <c r="H890" s="104" t="b">
        <f>ISNUMBER(MATCH(C890, 'Sheet1 (2)'!$A$2:$A$350, 0))</f>
        <v>1</v>
      </c>
      <c r="I890" s="104" t="str">
        <f>VLOOKUP(C890,Print!$A$2:$C$1048576,3,0)</f>
        <v>No</v>
      </c>
      <c r="J890" s="104" t="str">
        <f>VLOOKUP($C890,Print!$A$2:$I$1048576,9,0)</f>
        <v>Missing</v>
      </c>
      <c r="K890" s="104" t="str">
        <f>VLOOKUP(C890,'Sheet1 (2)'!$A$2:$K$341, 9, 0)</f>
        <v>C00110</v>
      </c>
    </row>
    <row r="891" spans="1:11" customFormat="1" ht="15.75" hidden="1" x14ac:dyDescent="0.25">
      <c r="A891" s="113" t="s">
        <v>7</v>
      </c>
      <c r="B891" s="113" t="str">
        <f t="shared" si="19"/>
        <v>E0256 - Sturbridge*Electric</v>
      </c>
      <c r="C891" s="129" t="s">
        <v>255</v>
      </c>
      <c r="D891" s="115" t="s">
        <v>519</v>
      </c>
      <c r="E891" s="117" t="s">
        <v>4520</v>
      </c>
      <c r="F891" s="116">
        <v>8884305787</v>
      </c>
      <c r="G891" s="104" t="str">
        <f>VLOOKUP(C891, 'Sheet1 (2)'!$A$2:$K$341, 2,FALSE )</f>
        <v>Yes</v>
      </c>
      <c r="H891" s="104" t="b">
        <f>ISNUMBER(MATCH(C891, 'Sheet1 (2)'!$A$2:$A$350, 0))</f>
        <v>1</v>
      </c>
      <c r="I891" s="104" t="str">
        <f>VLOOKUP(C891,Print!$A$2:$C$1048576,3,0)</f>
        <v>No</v>
      </c>
      <c r="J891" s="104" t="str">
        <f>VLOOKUP($C891,Print!$A$2:$I$1048576,9,0)</f>
        <v>Ready</v>
      </c>
      <c r="K891" s="104" t="str">
        <f>VLOOKUP(C891,'Sheet1 (2)'!$A$2:$K$341, 9, 0)</f>
        <v>C00194</v>
      </c>
    </row>
    <row r="892" spans="1:11" customFormat="1" ht="15.75" hidden="1" x14ac:dyDescent="0.25">
      <c r="A892" s="104" t="s">
        <v>9</v>
      </c>
      <c r="B892" s="113" t="str">
        <f t="shared" si="19"/>
        <v>E0231 - Trinity Point*Interface</v>
      </c>
      <c r="C892" s="113" t="s">
        <v>232</v>
      </c>
      <c r="D892" s="115" t="s">
        <v>9</v>
      </c>
      <c r="E892" s="117" t="str">
        <f>IFERROR(INDEX(Interface!A:A, MATCH($C892,Interface!H:H, 0)), "(Blank)")</f>
        <v>S-000075387</v>
      </c>
      <c r="F892" s="116" t="s">
        <v>363</v>
      </c>
      <c r="G892" s="104" t="str">
        <f>VLOOKUP(C892, 'Sheet1 (2)'!$A$2:$K$341, 2,FALSE )</f>
        <v>Yes</v>
      </c>
      <c r="H892" s="104" t="b">
        <f>ISNUMBER(MATCH(C892, 'Sheet1 (2)'!$A$2:$A$350, 0))</f>
        <v>1</v>
      </c>
      <c r="I892" s="104" t="str">
        <f>VLOOKUP(C892,Print!$A$2:$C$1048576,3,0)</f>
        <v>No</v>
      </c>
      <c r="J892" s="104" t="str">
        <f>VLOOKUP($C892,Print!$A$2:$I$1048576,9,0)</f>
        <v>Missing</v>
      </c>
      <c r="K892" s="104" t="str">
        <f>VLOOKUP(C892,'Sheet1 (2)'!$A$2:$K$341, 9, 0)</f>
        <v>C00110</v>
      </c>
    </row>
    <row r="893" spans="1:11" customFormat="1" ht="15.75" hidden="1" x14ac:dyDescent="0.25">
      <c r="A893" s="113" t="s">
        <v>7</v>
      </c>
      <c r="B893" s="113" t="str">
        <f t="shared" si="19"/>
        <v>E0225 - Dill Creek*Electric</v>
      </c>
      <c r="C893" s="113" t="s">
        <v>226</v>
      </c>
      <c r="D893" s="114" t="s">
        <v>1065</v>
      </c>
      <c r="E893" s="115" t="s">
        <v>1066</v>
      </c>
      <c r="F893" s="116">
        <v>8648485500</v>
      </c>
      <c r="G893" s="104" t="str">
        <f>VLOOKUP(C893, 'Sheet1 (2)'!$A$2:$K$341, 2,FALSE )</f>
        <v>Yes</v>
      </c>
      <c r="H893" s="104" t="b">
        <f>ISNUMBER(MATCH(C893, 'Sheet1 (2)'!$A$2:$A$350, 0))</f>
        <v>1</v>
      </c>
      <c r="I893" s="104" t="str">
        <f>VLOOKUP(C893,Print!$A$2:$C$1048576,3,0)</f>
        <v>Yes</v>
      </c>
      <c r="J893" s="104" t="str">
        <f>VLOOKUP($C893,Print!$A$2:$I$1048576,9,0)</f>
        <v>Ready</v>
      </c>
      <c r="K893" s="104" t="str">
        <f>VLOOKUP(C893,'Sheet1 (2)'!$A$2:$K$341, 9, 0)</f>
        <v>C00339</v>
      </c>
    </row>
    <row r="894" spans="1:11" customFormat="1" ht="15.75" hidden="1" x14ac:dyDescent="0.25">
      <c r="A894" s="104" t="s">
        <v>9</v>
      </c>
      <c r="B894" s="113" t="str">
        <f t="shared" ref="B894:B925" si="20">_xlfn.CONCAT(C894,"*",A894)</f>
        <v>E0225 - Dill Creek*Interface</v>
      </c>
      <c r="C894" s="113" t="s">
        <v>226</v>
      </c>
      <c r="D894" s="115" t="s">
        <v>9</v>
      </c>
      <c r="E894" s="117" t="str">
        <f>IFERROR(INDEX(Interface!A:A, MATCH($C894,Interface!H:H, 0)), "(Blank)")</f>
        <v>S-000075898</v>
      </c>
      <c r="F894" s="116" t="s">
        <v>363</v>
      </c>
      <c r="G894" s="104" t="str">
        <f>VLOOKUP(C894, 'Sheet1 (2)'!$A$2:$K$341, 2,FALSE )</f>
        <v>Yes</v>
      </c>
      <c r="H894" s="104" t="b">
        <f>ISNUMBER(MATCH(C894, 'Sheet1 (2)'!$A$2:$A$350, 0))</f>
        <v>1</v>
      </c>
      <c r="I894" s="104" t="str">
        <f>VLOOKUP(C894,Print!$A$2:$C$1048576,3,0)</f>
        <v>Yes</v>
      </c>
      <c r="J894" s="104" t="str">
        <f>VLOOKUP($C894,Print!$A$2:$I$1048576,9,0)</f>
        <v>Ready</v>
      </c>
      <c r="K894" s="104" t="str">
        <f>VLOOKUP(C894,'Sheet1 (2)'!$A$2:$K$341, 9, 0)</f>
        <v>C00339</v>
      </c>
    </row>
    <row r="895" spans="1:11" customFormat="1" ht="15.75" hidden="1" x14ac:dyDescent="0.25">
      <c r="A895" s="113" t="s">
        <v>10</v>
      </c>
      <c r="B895" s="113" t="str">
        <f t="shared" si="20"/>
        <v>E0225 - Dill Creek*Sanitation</v>
      </c>
      <c r="C895" s="113" t="s">
        <v>226</v>
      </c>
      <c r="D895" s="114" t="s">
        <v>480</v>
      </c>
      <c r="E895" s="115" t="s">
        <v>1067</v>
      </c>
      <c r="F895" s="116">
        <v>8665704702</v>
      </c>
      <c r="G895" s="104" t="str">
        <f>VLOOKUP(C895, 'Sheet1 (2)'!$A$2:$K$341, 2,FALSE )</f>
        <v>Yes</v>
      </c>
      <c r="H895" s="104" t="b">
        <f>ISNUMBER(MATCH(C895, 'Sheet1 (2)'!$A$2:$A$350, 0))</f>
        <v>1</v>
      </c>
      <c r="I895" s="104" t="str">
        <f>VLOOKUP(C895,Print!$A$2:$C$1048576,3,0)</f>
        <v>Yes</v>
      </c>
      <c r="J895" s="104" t="str">
        <f>VLOOKUP($C895,Print!$A$2:$I$1048576,9,0)</f>
        <v>Ready</v>
      </c>
      <c r="K895" s="104" t="str">
        <f>VLOOKUP(C895,'Sheet1 (2)'!$A$2:$K$341, 9, 0)</f>
        <v>C00339</v>
      </c>
    </row>
    <row r="896" spans="1:11" customFormat="1" ht="15.75" hidden="1" x14ac:dyDescent="0.25">
      <c r="A896" s="113" t="s">
        <v>13</v>
      </c>
      <c r="B896" s="113" t="str">
        <f t="shared" si="20"/>
        <v>E0225 - Dill Creek*Water &amp; Sewer</v>
      </c>
      <c r="C896" s="113" t="s">
        <v>226</v>
      </c>
      <c r="D896" s="114" t="s">
        <v>1065</v>
      </c>
      <c r="E896" s="115" t="s">
        <v>1066</v>
      </c>
      <c r="F896" s="116">
        <v>8648485500</v>
      </c>
      <c r="G896" s="104" t="str">
        <f>VLOOKUP(C896, 'Sheet1 (2)'!$A$2:$K$341, 2,FALSE )</f>
        <v>Yes</v>
      </c>
      <c r="H896" s="104" t="b">
        <f>ISNUMBER(MATCH(C896, 'Sheet1 (2)'!$A$2:$A$350, 0))</f>
        <v>1</v>
      </c>
      <c r="I896" s="104" t="str">
        <f>VLOOKUP(C896,Print!$A$2:$C$1048576,3,0)</f>
        <v>Yes</v>
      </c>
      <c r="J896" s="104" t="str">
        <f>VLOOKUP($C896,Print!$A$2:$I$1048576,9,0)</f>
        <v>Ready</v>
      </c>
      <c r="K896" s="104" t="str">
        <f>VLOOKUP(C896,'Sheet1 (2)'!$A$2:$K$341, 9, 0)</f>
        <v>C00339</v>
      </c>
    </row>
    <row r="897" spans="1:11" customFormat="1" ht="15.75" hidden="1" x14ac:dyDescent="0.25">
      <c r="A897" s="113" t="s">
        <v>7</v>
      </c>
      <c r="B897" s="113" t="str">
        <f t="shared" si="20"/>
        <v>E0226 - Forum Drive SC*Electric</v>
      </c>
      <c r="C897" s="113" t="s">
        <v>227</v>
      </c>
      <c r="D897" s="114" t="s">
        <v>386</v>
      </c>
      <c r="E897" s="115" t="s">
        <v>1068</v>
      </c>
      <c r="F897" s="116">
        <v>8665437234</v>
      </c>
      <c r="G897" s="104" t="str">
        <f>VLOOKUP(C897, 'Sheet1 (2)'!$A$2:$K$341, 2,FALSE )</f>
        <v>Yes</v>
      </c>
      <c r="H897" s="104" t="b">
        <f>ISNUMBER(MATCH(C897, 'Sheet1 (2)'!$A$2:$A$350, 0))</f>
        <v>1</v>
      </c>
      <c r="I897" s="104" t="str">
        <f>VLOOKUP(C897,Print!$A$2:$C$1048576,3,0)</f>
        <v>Yes</v>
      </c>
      <c r="J897" s="104" t="str">
        <f>VLOOKUP($C897,Print!$A$2:$I$1048576,9,0)</f>
        <v>Ready</v>
      </c>
      <c r="K897" s="104" t="str">
        <f>VLOOKUP(C897,'Sheet1 (2)'!$A$2:$K$341, 9, 0)</f>
        <v>C00218</v>
      </c>
    </row>
    <row r="898" spans="1:11" customFormat="1" ht="15.75" hidden="1" x14ac:dyDescent="0.25">
      <c r="A898" s="104" t="s">
        <v>9</v>
      </c>
      <c r="B898" s="113" t="str">
        <f t="shared" si="20"/>
        <v>E0226 - Forum Drive SC*Interface</v>
      </c>
      <c r="C898" s="113" t="s">
        <v>227</v>
      </c>
      <c r="D898" s="115" t="s">
        <v>9</v>
      </c>
      <c r="E898" s="117" t="str">
        <f>IFERROR(INDEX(Interface!A:A, MATCH($C898,Interface!H:H, 0)), "(Blank)")</f>
        <v>S-000076281</v>
      </c>
      <c r="F898" s="116" t="s">
        <v>363</v>
      </c>
      <c r="G898" s="104" t="str">
        <f>VLOOKUP(C898, 'Sheet1 (2)'!$A$2:$K$341, 2,FALSE )</f>
        <v>Yes</v>
      </c>
      <c r="H898" s="104" t="b">
        <f>ISNUMBER(MATCH(C898, 'Sheet1 (2)'!$A$2:$A$350, 0))</f>
        <v>1</v>
      </c>
      <c r="I898" s="104" t="str">
        <f>VLOOKUP(C898,Print!$A$2:$C$1048576,3,0)</f>
        <v>Yes</v>
      </c>
      <c r="J898" s="104" t="str">
        <f>VLOOKUP($C898,Print!$A$2:$I$1048576,9,0)</f>
        <v>Ready</v>
      </c>
      <c r="K898" s="104" t="str">
        <f>VLOOKUP(C898,'Sheet1 (2)'!$A$2:$K$341, 9, 0)</f>
        <v>C00218</v>
      </c>
    </row>
    <row r="899" spans="1:11" customFormat="1" ht="15.75" hidden="1" x14ac:dyDescent="0.25">
      <c r="A899" s="113" t="s">
        <v>10</v>
      </c>
      <c r="B899" s="113" t="str">
        <f t="shared" si="20"/>
        <v>E0226 - Forum Drive SC*Sanitation</v>
      </c>
      <c r="C899" s="113" t="s">
        <v>227</v>
      </c>
      <c r="D899" s="114" t="s">
        <v>480</v>
      </c>
      <c r="E899" s="115" t="s">
        <v>1069</v>
      </c>
      <c r="F899" s="116">
        <v>8663195397</v>
      </c>
      <c r="G899" s="104" t="str">
        <f>VLOOKUP(C899, 'Sheet1 (2)'!$A$2:$K$341, 2,FALSE )</f>
        <v>Yes</v>
      </c>
      <c r="H899" s="104" t="b">
        <f>ISNUMBER(MATCH(C899, 'Sheet1 (2)'!$A$2:$A$350, 0))</f>
        <v>1</v>
      </c>
      <c r="I899" s="104" t="str">
        <f>VLOOKUP(C899,Print!$A$2:$C$1048576,3,0)</f>
        <v>Yes</v>
      </c>
      <c r="J899" s="104" t="str">
        <f>VLOOKUP($C899,Print!$A$2:$I$1048576,9,0)</f>
        <v>Ready</v>
      </c>
      <c r="K899" s="104" t="str">
        <f>VLOOKUP(C899,'Sheet1 (2)'!$A$2:$K$341, 9, 0)</f>
        <v>C00218</v>
      </c>
    </row>
    <row r="900" spans="1:11" customFormat="1" ht="15.75" hidden="1" x14ac:dyDescent="0.25">
      <c r="A900" s="113" t="s">
        <v>13</v>
      </c>
      <c r="B900" s="113" t="str">
        <f t="shared" si="20"/>
        <v>E0226 - Forum Drive SC*Water &amp; Sewer</v>
      </c>
      <c r="C900" s="113" t="s">
        <v>227</v>
      </c>
      <c r="D900" s="114" t="s">
        <v>896</v>
      </c>
      <c r="E900" s="115" t="s">
        <v>1070</v>
      </c>
      <c r="F900" s="116">
        <v>8035453300</v>
      </c>
      <c r="G900" s="104" t="str">
        <f>VLOOKUP(C900, 'Sheet1 (2)'!$A$2:$K$341, 2,FALSE )</f>
        <v>Yes</v>
      </c>
      <c r="H900" s="104" t="b">
        <f>ISNUMBER(MATCH(C900, 'Sheet1 (2)'!$A$2:$A$350, 0))</f>
        <v>1</v>
      </c>
      <c r="I900" s="104" t="str">
        <f>VLOOKUP(C900,Print!$A$2:$C$1048576,3,0)</f>
        <v>Yes</v>
      </c>
      <c r="J900" s="104" t="str">
        <f>VLOOKUP($C900,Print!$A$2:$I$1048576,9,0)</f>
        <v>Ready</v>
      </c>
      <c r="K900" s="104" t="str">
        <f>VLOOKUP(C900,'Sheet1 (2)'!$A$2:$K$341, 9, 0)</f>
        <v>C00218</v>
      </c>
    </row>
    <row r="901" spans="1:11" customFormat="1" ht="15.75" hidden="1" x14ac:dyDescent="0.25">
      <c r="A901" s="113" t="s">
        <v>14</v>
      </c>
      <c r="B901" s="113" t="str">
        <f t="shared" si="20"/>
        <v>E0226 - Forum Drive SC*Water &amp; Sewer 2</v>
      </c>
      <c r="C901" s="113" t="s">
        <v>227</v>
      </c>
      <c r="D901" s="114" t="s">
        <v>1071</v>
      </c>
      <c r="E901" s="119" t="s">
        <v>1072</v>
      </c>
      <c r="F901" s="116">
        <v>8036992422</v>
      </c>
      <c r="G901" s="104" t="str">
        <f>VLOOKUP(C901, 'Sheet1 (2)'!$A$2:$K$341, 2,FALSE )</f>
        <v>Yes</v>
      </c>
      <c r="H901" s="104" t="b">
        <f>ISNUMBER(MATCH(C901, 'Sheet1 (2)'!$A$2:$A$350, 0))</f>
        <v>1</v>
      </c>
      <c r="I901" s="104" t="str">
        <f>VLOOKUP(C901,Print!$A$2:$C$1048576,3,0)</f>
        <v>Yes</v>
      </c>
      <c r="J901" s="104" t="str">
        <f>VLOOKUP($C901,Print!$A$2:$I$1048576,9,0)</f>
        <v>Ready</v>
      </c>
      <c r="K901" s="104" t="str">
        <f>VLOOKUP(C901,'Sheet1 (2)'!$A$2:$K$341, 9, 0)</f>
        <v>C00218</v>
      </c>
    </row>
    <row r="902" spans="1:11" customFormat="1" ht="15.75" hidden="1" x14ac:dyDescent="0.25">
      <c r="A902" s="104" t="s">
        <v>9</v>
      </c>
      <c r="B902" s="113" t="str">
        <f t="shared" si="20"/>
        <v>E0227 - Bolger Square*Interface</v>
      </c>
      <c r="C902" s="113" t="s">
        <v>228</v>
      </c>
      <c r="D902" s="115" t="s">
        <v>9</v>
      </c>
      <c r="E902" s="117" t="str">
        <f>IFERROR(INDEX(Interface!A:A, MATCH($C902,Interface!H:H, 0)), "(Blank)")</f>
        <v>S-000076295</v>
      </c>
      <c r="F902" s="116" t="s">
        <v>363</v>
      </c>
      <c r="G902" s="104" t="str">
        <f>VLOOKUP(C902, 'Sheet1 (2)'!$A$2:$K$341, 2,FALSE )</f>
        <v>Yes</v>
      </c>
      <c r="H902" s="104" t="b">
        <f>ISNUMBER(MATCH(C902, 'Sheet1 (2)'!$A$2:$A$350, 0))</f>
        <v>1</v>
      </c>
      <c r="I902" s="104" t="str">
        <f>VLOOKUP(C902,Print!$A$2:$C$1048576,3,0)</f>
        <v>No</v>
      </c>
      <c r="J902" s="104" t="str">
        <f>VLOOKUP($C902,Print!$A$2:$I$1048576,9,0)</f>
        <v>Ready</v>
      </c>
      <c r="K902" s="104" t="str">
        <f>VLOOKUP(C902,'Sheet1 (2)'!$A$2:$K$341, 9, 0)</f>
        <v>C00262</v>
      </c>
    </row>
    <row r="903" spans="1:11" customFormat="1" ht="15.75" hidden="1" x14ac:dyDescent="0.25">
      <c r="A903" s="113" t="s">
        <v>14</v>
      </c>
      <c r="B903" s="113" t="str">
        <f t="shared" si="20"/>
        <v>E0231 - Trinity Point*Water &amp; Sewer 2</v>
      </c>
      <c r="C903" s="113" t="s">
        <v>232</v>
      </c>
      <c r="D903" s="139" t="s">
        <v>1086</v>
      </c>
      <c r="E903" s="117"/>
      <c r="F903" s="124" t="s">
        <v>1087</v>
      </c>
      <c r="G903" s="104" t="str">
        <f>VLOOKUP(C903, 'Sheet1 (2)'!$A$2:$K$341, 2,FALSE )</f>
        <v>Yes</v>
      </c>
      <c r="H903" s="104" t="b">
        <f>ISNUMBER(MATCH(C903, 'Sheet1 (2)'!$A$2:$A$350, 0))</f>
        <v>1</v>
      </c>
      <c r="I903" s="104" t="str">
        <f>VLOOKUP(C903,Print!$A$2:$C$1048576,3,0)</f>
        <v>No</v>
      </c>
      <c r="J903" s="104" t="str">
        <f>VLOOKUP($C903,Print!$A$2:$I$1048576,9,0)</f>
        <v>Missing</v>
      </c>
      <c r="K903" s="104" t="str">
        <f>VLOOKUP(C903,'Sheet1 (2)'!$A$2:$K$341, 9, 0)</f>
        <v>C00110</v>
      </c>
    </row>
    <row r="904" spans="1:11" customFormat="1" ht="15.75" hidden="1" x14ac:dyDescent="0.25">
      <c r="A904" s="113" t="s">
        <v>7</v>
      </c>
      <c r="B904" s="113" t="str">
        <f t="shared" si="20"/>
        <v>E0232 - North Madison*Electric</v>
      </c>
      <c r="C904" s="113" t="s">
        <v>233</v>
      </c>
      <c r="D904" s="139" t="s">
        <v>691</v>
      </c>
      <c r="E904" s="117"/>
      <c r="F904" s="124">
        <v>2565351317</v>
      </c>
      <c r="G904" s="104" t="str">
        <f>VLOOKUP(C904, 'Sheet1 (2)'!$A$2:$K$341, 2,FALSE )</f>
        <v>Yes</v>
      </c>
      <c r="H904" s="104" t="b">
        <f>ISNUMBER(MATCH(C904, 'Sheet1 (2)'!$A$2:$A$350, 0))</f>
        <v>1</v>
      </c>
      <c r="I904" s="104" t="str">
        <f>VLOOKUP(C904,Print!$A$2:$C$1048576,3,0)</f>
        <v>No</v>
      </c>
      <c r="J904" s="104" t="str">
        <f>VLOOKUP($C904,Print!$A$2:$I$1048576,9,0)</f>
        <v>Missing</v>
      </c>
      <c r="K904" s="104" t="str">
        <f>VLOOKUP(C904,'Sheet1 (2)'!$A$2:$K$341, 9, 0)</f>
        <v>C00331</v>
      </c>
    </row>
    <row r="905" spans="1:11" ht="15.75" hidden="1" x14ac:dyDescent="0.25">
      <c r="A905" s="113" t="s">
        <v>10</v>
      </c>
      <c r="B905" s="113" t="str">
        <f t="shared" si="20"/>
        <v>E0232 - North Madison*Sanitation</v>
      </c>
      <c r="C905" s="113" t="s">
        <v>233</v>
      </c>
      <c r="D905" s="115" t="s">
        <v>480</v>
      </c>
      <c r="E905" s="117" t="s">
        <v>4782</v>
      </c>
      <c r="F905" s="116"/>
      <c r="G905" s="104" t="str">
        <f>VLOOKUP(C905, 'Sheet1 (2)'!$A$2:$K$341, 2,FALSE )</f>
        <v>Yes</v>
      </c>
      <c r="H905" s="104" t="b">
        <f>ISNUMBER(MATCH(C905, 'Sheet1 (2)'!$A$2:$A$350, 0))</f>
        <v>1</v>
      </c>
      <c r="I905" s="104" t="str">
        <f>VLOOKUP(C905,Print!$A$2:$C$1048576,3,0)</f>
        <v>No</v>
      </c>
      <c r="J905" s="104" t="str">
        <f>VLOOKUP($C905,Print!$A$2:$I$1048576,9,0)</f>
        <v>Missing</v>
      </c>
      <c r="K905" s="104" t="str">
        <f>VLOOKUP(C905,'Sheet1 (2)'!$A$2:$K$341, 9, 0)</f>
        <v>C00331</v>
      </c>
    </row>
    <row r="906" spans="1:11" customFormat="1" ht="15.75" hidden="1" x14ac:dyDescent="0.25">
      <c r="A906" s="113" t="s">
        <v>7</v>
      </c>
      <c r="B906" s="113" t="str">
        <f t="shared" si="20"/>
        <v>E0228 - Jefferson City, TN*Electric</v>
      </c>
      <c r="C906" s="113" t="s">
        <v>229</v>
      </c>
      <c r="D906" s="120" t="s">
        <v>1073</v>
      </c>
      <c r="E906" s="128" t="s">
        <v>1074</v>
      </c>
      <c r="F906" s="124" t="s">
        <v>1075</v>
      </c>
      <c r="G906" s="104" t="str">
        <f>VLOOKUP(C906, 'Sheet1 (2)'!$A$2:$K$341, 2,FALSE )</f>
        <v>Yes</v>
      </c>
      <c r="H906" s="104" t="b">
        <f>ISNUMBER(MATCH(C906, 'Sheet1 (2)'!$A$2:$A$350, 0))</f>
        <v>1</v>
      </c>
      <c r="I906" s="104" t="str">
        <f>VLOOKUP(C906,Print!$A$2:$C$1048576,3,0)</f>
        <v>Yes</v>
      </c>
      <c r="J906" s="104" t="str">
        <f>VLOOKUP($C906,Print!$A$2:$I$1048576,9,0)</f>
        <v>Ready</v>
      </c>
      <c r="K906" s="104" t="str">
        <f>VLOOKUP(C906,'Sheet1 (2)'!$A$2:$K$341, 9, 0)</f>
        <v>C00311</v>
      </c>
    </row>
    <row r="907" spans="1:11" customFormat="1" ht="15.75" hidden="1" x14ac:dyDescent="0.25">
      <c r="A907" s="104" t="s">
        <v>9</v>
      </c>
      <c r="B907" s="113" t="str">
        <f t="shared" si="20"/>
        <v>E0228 - Jefferson City, TN*Interface</v>
      </c>
      <c r="C907" s="113" t="s">
        <v>229</v>
      </c>
      <c r="D907" s="115" t="s">
        <v>9</v>
      </c>
      <c r="E907" s="117" t="str">
        <f>IFERROR(INDEX(Interface!A:A, MATCH($C907,Interface!H:H, 0)), "(Blank)")</f>
        <v>S-000075397</v>
      </c>
      <c r="F907" s="116" t="s">
        <v>363</v>
      </c>
      <c r="G907" s="104" t="str">
        <f>VLOOKUP(C907, 'Sheet1 (2)'!$A$2:$K$341, 2,FALSE )</f>
        <v>Yes</v>
      </c>
      <c r="H907" s="104" t="b">
        <f>ISNUMBER(MATCH(C907, 'Sheet1 (2)'!$A$2:$A$350, 0))</f>
        <v>1</v>
      </c>
      <c r="I907" s="104" t="str">
        <f>VLOOKUP(C907,Print!$A$2:$C$1048576,3,0)</f>
        <v>Yes</v>
      </c>
      <c r="J907" s="104" t="str">
        <f>VLOOKUP($C907,Print!$A$2:$I$1048576,9,0)</f>
        <v>Ready</v>
      </c>
      <c r="K907" s="104" t="str">
        <f>VLOOKUP(C907,'Sheet1 (2)'!$A$2:$K$341, 9, 0)</f>
        <v>C00311</v>
      </c>
    </row>
    <row r="908" spans="1:11" customFormat="1" ht="15.75" hidden="1" x14ac:dyDescent="0.25">
      <c r="A908" s="113" t="s">
        <v>10</v>
      </c>
      <c r="B908" s="113" t="str">
        <f t="shared" si="20"/>
        <v>E0228 - Jefferson City, TN*Sanitation</v>
      </c>
      <c r="C908" s="113" t="s">
        <v>229</v>
      </c>
      <c r="D908" s="114" t="s">
        <v>4387</v>
      </c>
      <c r="E908" s="117">
        <v>40129926</v>
      </c>
      <c r="F908" s="116">
        <v>8655228161</v>
      </c>
      <c r="G908" s="104" t="str">
        <f>VLOOKUP(C908, 'Sheet1 (2)'!$A$2:$K$341, 2,FALSE )</f>
        <v>Yes</v>
      </c>
      <c r="H908" s="104" t="b">
        <f>ISNUMBER(MATCH(C908, 'Sheet1 (2)'!$A$2:$A$350, 0))</f>
        <v>1</v>
      </c>
      <c r="I908" s="104" t="str">
        <f>VLOOKUP(C908,Print!$A$2:$C$1048576,3,0)</f>
        <v>Yes</v>
      </c>
      <c r="J908" s="104" t="str">
        <f>VLOOKUP($C908,Print!$A$2:$I$1048576,9,0)</f>
        <v>Ready</v>
      </c>
      <c r="K908" s="104" t="str">
        <f>VLOOKUP(C908,'Sheet1 (2)'!$A$2:$K$341, 9, 0)</f>
        <v>C00311</v>
      </c>
    </row>
    <row r="909" spans="1:11" customFormat="1" ht="15.75" hidden="1" x14ac:dyDescent="0.25">
      <c r="A909" s="113" t="s">
        <v>13</v>
      </c>
      <c r="B909" s="113" t="str">
        <f t="shared" si="20"/>
        <v>E0228 - Jefferson City, TN*Water &amp; Sewer</v>
      </c>
      <c r="C909" s="113" t="s">
        <v>229</v>
      </c>
      <c r="D909" s="120" t="s">
        <v>1076</v>
      </c>
      <c r="E909" s="118" t="s">
        <v>975</v>
      </c>
      <c r="F909" s="124" t="s">
        <v>1077</v>
      </c>
      <c r="G909" s="104" t="str">
        <f>VLOOKUP(C909, 'Sheet1 (2)'!$A$2:$K$341, 2,FALSE )</f>
        <v>Yes</v>
      </c>
      <c r="H909" s="104" t="b">
        <f>ISNUMBER(MATCH(C909, 'Sheet1 (2)'!$A$2:$A$350, 0))</f>
        <v>1</v>
      </c>
      <c r="I909" s="104" t="str">
        <f>VLOOKUP(C909,Print!$A$2:$C$1048576,3,0)</f>
        <v>Yes</v>
      </c>
      <c r="J909" s="104" t="str">
        <f>VLOOKUP($C909,Print!$A$2:$I$1048576,9,0)</f>
        <v>Ready</v>
      </c>
      <c r="K909" s="104" t="str">
        <f>VLOOKUP(C909,'Sheet1 (2)'!$A$2:$K$341, 9, 0)</f>
        <v>C00311</v>
      </c>
    </row>
    <row r="910" spans="1:11" customFormat="1" ht="15.75" hidden="1" x14ac:dyDescent="0.25">
      <c r="A910" s="104" t="s">
        <v>9</v>
      </c>
      <c r="B910" s="113" t="str">
        <f t="shared" si="20"/>
        <v>E0229 - Bentonville*Interface</v>
      </c>
      <c r="C910" s="113" t="s">
        <v>230</v>
      </c>
      <c r="D910" s="115" t="s">
        <v>9</v>
      </c>
      <c r="E910" s="117" t="str">
        <f>IFERROR(INDEX(Interface!A:A, MATCH($C910,Interface!H:H, 0)), "(Blank)")</f>
        <v>S-000075895</v>
      </c>
      <c r="F910" s="116" t="s">
        <v>363</v>
      </c>
      <c r="G910" s="104" t="str">
        <f>VLOOKUP(C910, 'Sheet1 (2)'!$A$2:$K$341, 2,FALSE )</f>
        <v>Yes</v>
      </c>
      <c r="H910" s="104" t="b">
        <f>ISNUMBER(MATCH(C910, 'Sheet1 (2)'!$A$2:$A$350, 0))</f>
        <v>1</v>
      </c>
      <c r="I910" s="104" t="str">
        <f>VLOOKUP(C910,Print!$A$2:$C$1048576,3,0)</f>
        <v>Yes</v>
      </c>
      <c r="J910" s="104" t="str">
        <f>VLOOKUP($C910,Print!$A$2:$I$1048576,9,0)</f>
        <v>Ready</v>
      </c>
      <c r="K910" s="104" t="str">
        <f>VLOOKUP(C910,'Sheet1 (2)'!$A$2:$K$341, 9, 0)</f>
        <v>C00317</v>
      </c>
    </row>
    <row r="911" spans="1:11" customFormat="1" ht="15.75" hidden="1" x14ac:dyDescent="0.25">
      <c r="A911" s="104" t="s">
        <v>7</v>
      </c>
      <c r="B911" s="113" t="str">
        <f t="shared" si="20"/>
        <v>E0229 - Bentonville*Electric</v>
      </c>
      <c r="C911" s="113" t="s">
        <v>230</v>
      </c>
      <c r="D911" s="115" t="s">
        <v>1078</v>
      </c>
      <c r="E911" s="117" t="s">
        <v>1079</v>
      </c>
      <c r="F911" s="116">
        <v>8004329720</v>
      </c>
      <c r="G911" s="104" t="str">
        <f>VLOOKUP(C911, 'Sheet1 (2)'!$A$2:$K$341, 2,FALSE )</f>
        <v>Yes</v>
      </c>
      <c r="H911" s="104" t="b">
        <f>ISNUMBER(MATCH(C911, 'Sheet1 (2)'!$A$2:$A$350, 0))</f>
        <v>1</v>
      </c>
      <c r="I911" s="104" t="str">
        <f>VLOOKUP(C911,Print!$A$2:$C$1048576,3,0)</f>
        <v>Yes</v>
      </c>
      <c r="J911" s="104" t="str">
        <f>VLOOKUP($C911,Print!$A$2:$I$1048576,9,0)</f>
        <v>Ready</v>
      </c>
      <c r="K911" s="104" t="str">
        <f>VLOOKUP(C911,'Sheet1 (2)'!$A$2:$K$341, 9, 0)</f>
        <v>C00317</v>
      </c>
    </row>
    <row r="912" spans="1:11" customFormat="1" ht="15.75" hidden="1" x14ac:dyDescent="0.25">
      <c r="A912" s="104" t="s">
        <v>10</v>
      </c>
      <c r="B912" s="113" t="str">
        <f t="shared" si="20"/>
        <v>E0229 - Bentonville*Sanitation</v>
      </c>
      <c r="C912" s="113" t="s">
        <v>230</v>
      </c>
      <c r="D912" s="130" t="s">
        <v>480</v>
      </c>
      <c r="E912" s="117" t="s">
        <v>4399</v>
      </c>
      <c r="F912" s="116">
        <v>8006079509</v>
      </c>
      <c r="G912" s="104" t="str">
        <f>VLOOKUP(C912, 'Sheet1 (2)'!$A$2:$K$341, 2,FALSE )</f>
        <v>Yes</v>
      </c>
      <c r="H912" s="104" t="b">
        <f>ISNUMBER(MATCH(C912, 'Sheet1 (2)'!$A$2:$A$350, 0))</f>
        <v>1</v>
      </c>
      <c r="I912" s="104" t="str">
        <f>VLOOKUP(C912,Print!$A$2:$C$1048576,3,0)</f>
        <v>Yes</v>
      </c>
      <c r="J912" s="104" t="str">
        <f>VLOOKUP($C912,Print!$A$2:$I$1048576,9,0)</f>
        <v>Ready</v>
      </c>
      <c r="K912" s="104" t="str">
        <f>VLOOKUP(C912,'Sheet1 (2)'!$A$2:$K$341, 9, 0)</f>
        <v>C00317</v>
      </c>
    </row>
    <row r="913" spans="1:11" customFormat="1" ht="15.75" hidden="1" x14ac:dyDescent="0.25">
      <c r="A913" s="104" t="s">
        <v>13</v>
      </c>
      <c r="B913" s="113" t="str">
        <f t="shared" si="20"/>
        <v>E0229 - Bentonville*Water &amp; Sewer</v>
      </c>
      <c r="C913" s="113" t="s">
        <v>230</v>
      </c>
      <c r="D913" s="130" t="s">
        <v>1080</v>
      </c>
      <c r="E913" s="117" t="s">
        <v>1081</v>
      </c>
      <c r="F913" s="116">
        <v>4796211142</v>
      </c>
      <c r="G913" s="104" t="str">
        <f>VLOOKUP(C913, 'Sheet1 (2)'!$A$2:$K$341, 2,FALSE )</f>
        <v>Yes</v>
      </c>
      <c r="H913" s="104" t="b">
        <f>ISNUMBER(MATCH(C913, 'Sheet1 (2)'!$A$2:$A$350, 0))</f>
        <v>1</v>
      </c>
      <c r="I913" s="104" t="str">
        <f>VLOOKUP(C913,Print!$A$2:$C$1048576,3,0)</f>
        <v>Yes</v>
      </c>
      <c r="J913" s="104" t="str">
        <f>VLOOKUP($C913,Print!$A$2:$I$1048576,9,0)</f>
        <v>Ready</v>
      </c>
      <c r="K913" s="104" t="str">
        <f>VLOOKUP(C913,'Sheet1 (2)'!$A$2:$K$341, 9, 0)</f>
        <v>C00317</v>
      </c>
    </row>
    <row r="914" spans="1:11" customFormat="1" ht="15.75" hidden="1" x14ac:dyDescent="0.25">
      <c r="A914" s="104" t="s">
        <v>9</v>
      </c>
      <c r="B914" s="113" t="str">
        <f t="shared" si="20"/>
        <v>E0230 - 34th Street*Interface</v>
      </c>
      <c r="C914" s="113" t="s">
        <v>231</v>
      </c>
      <c r="D914" s="115" t="s">
        <v>9</v>
      </c>
      <c r="E914" s="117" t="str">
        <f>IFERROR(INDEX(Interface!A:A, MATCH($C914,Interface!H:H, 0)), "(Blank)")</f>
        <v>S-000075388</v>
      </c>
      <c r="F914" s="116" t="s">
        <v>363</v>
      </c>
      <c r="G914" s="104" t="str">
        <f>VLOOKUP(C914, 'Sheet1 (2)'!$A$2:$K$341, 2,FALSE )</f>
        <v>Yes</v>
      </c>
      <c r="H914" s="104" t="b">
        <f>ISNUMBER(MATCH(C914, 'Sheet1 (2)'!$A$2:$A$350, 0))</f>
        <v>1</v>
      </c>
      <c r="I914" s="104" t="str">
        <f>VLOOKUP(C914,Print!$A$2:$C$1048576,3,0)</f>
        <v>No</v>
      </c>
      <c r="J914" s="104" t="str">
        <f>VLOOKUP($C914,Print!$A$2:$I$1048576,9,0)</f>
        <v>Ready</v>
      </c>
      <c r="K914" s="104" t="str">
        <f>VLOOKUP(C914,'Sheet1 (2)'!$A$2:$K$341, 9, 0)</f>
        <v>C00164</v>
      </c>
    </row>
    <row r="915" spans="1:11" customFormat="1" ht="15.75" hidden="1" x14ac:dyDescent="0.25">
      <c r="A915" s="104" t="s">
        <v>7</v>
      </c>
      <c r="B915" s="113" t="str">
        <f t="shared" si="20"/>
        <v>E0230 - 34th Street*Electric</v>
      </c>
      <c r="C915" s="113" t="s">
        <v>231</v>
      </c>
      <c r="D915" s="115" t="s">
        <v>378</v>
      </c>
      <c r="E915" s="117">
        <v>910143078778</v>
      </c>
      <c r="F915" s="116">
        <v>8773728477</v>
      </c>
      <c r="G915" s="104" t="str">
        <f>VLOOKUP(C915, 'Sheet1 (2)'!$A$2:$K$341, 2,FALSE )</f>
        <v>Yes</v>
      </c>
      <c r="H915" s="104" t="b">
        <f>ISNUMBER(MATCH(C915, 'Sheet1 (2)'!$A$2:$A$350, 0))</f>
        <v>1</v>
      </c>
      <c r="I915" s="104" t="str">
        <f>VLOOKUP(C915,Print!$A$2:$C$1048576,3,0)</f>
        <v>No</v>
      </c>
      <c r="J915" s="104" t="str">
        <f>VLOOKUP($C915,Print!$A$2:$I$1048576,9,0)</f>
        <v>Ready</v>
      </c>
      <c r="K915" s="104" t="str">
        <f>VLOOKUP(C915,'Sheet1 (2)'!$A$2:$K$341, 9, 0)</f>
        <v>C00164</v>
      </c>
    </row>
    <row r="916" spans="1:11" customFormat="1" ht="15.75" hidden="1" x14ac:dyDescent="0.25">
      <c r="A916" s="104" t="s">
        <v>9</v>
      </c>
      <c r="B916" s="113" t="str">
        <f t="shared" si="20"/>
        <v>E0232 - North Madison*Interface</v>
      </c>
      <c r="C916" s="113" t="s">
        <v>233</v>
      </c>
      <c r="D916" s="115" t="s">
        <v>9</v>
      </c>
      <c r="E916" s="117" t="str">
        <f>IFERROR(INDEX(Interface!A:A, MATCH($C916,Interface!H:H, 0)), "(Blank)")</f>
        <v>S-000076300</v>
      </c>
      <c r="F916" s="116" t="s">
        <v>363</v>
      </c>
      <c r="G916" s="104" t="str">
        <f>VLOOKUP(C916, 'Sheet1 (2)'!$A$2:$K$341, 2,FALSE )</f>
        <v>Yes</v>
      </c>
      <c r="H916" s="104" t="b">
        <f>ISNUMBER(MATCH(C916, 'Sheet1 (2)'!$A$2:$A$350, 0))</f>
        <v>1</v>
      </c>
      <c r="I916" s="104" t="str">
        <f>VLOOKUP(C916,Print!$A$2:$C$1048576,3,0)</f>
        <v>No</v>
      </c>
      <c r="J916" s="104" t="str">
        <f>VLOOKUP($C916,Print!$A$2:$I$1048576,9,0)</f>
        <v>Missing</v>
      </c>
      <c r="K916" s="104" t="str">
        <f>VLOOKUP(C916,'Sheet1 (2)'!$A$2:$K$341, 9, 0)</f>
        <v>C00331</v>
      </c>
    </row>
    <row r="917" spans="1:11" customFormat="1" ht="15.75" hidden="1" x14ac:dyDescent="0.25">
      <c r="A917" s="104" t="s">
        <v>14</v>
      </c>
      <c r="B917" s="113" t="str">
        <f t="shared" si="20"/>
        <v>E0230 - 34th Street*Water &amp; Sewer 2</v>
      </c>
      <c r="C917" s="113" t="s">
        <v>231</v>
      </c>
      <c r="D917" s="115" t="s">
        <v>4382</v>
      </c>
      <c r="E917" s="117" t="s">
        <v>4383</v>
      </c>
      <c r="F917" s="116">
        <v>7278937341</v>
      </c>
      <c r="G917" s="104" t="str">
        <f>VLOOKUP(C917, 'Sheet1 (2)'!$A$2:$K$341, 2,FALSE )</f>
        <v>Yes</v>
      </c>
      <c r="H917" s="104" t="b">
        <f>ISNUMBER(MATCH(C917, 'Sheet1 (2)'!$A$2:$A$350, 0))</f>
        <v>1</v>
      </c>
      <c r="I917" s="104" t="str">
        <f>VLOOKUP(C917,Print!$A$2:$C$1048576,3,0)</f>
        <v>No</v>
      </c>
      <c r="J917" s="104" t="str">
        <f>VLOOKUP($C917,Print!$A$2:$I$1048576,9,0)</f>
        <v>Ready</v>
      </c>
      <c r="K917" s="104" t="str">
        <f>VLOOKUP(C917,'Sheet1 (2)'!$A$2:$K$341, 9, 0)</f>
        <v>C00164</v>
      </c>
    </row>
    <row r="918" spans="1:11" customFormat="1" ht="15.75" hidden="1" x14ac:dyDescent="0.25">
      <c r="A918" s="104" t="s">
        <v>13</v>
      </c>
      <c r="B918" s="113" t="str">
        <f t="shared" si="20"/>
        <v>E0230 - 34th Street*Water &amp; Sewer</v>
      </c>
      <c r="C918" s="113" t="s">
        <v>231</v>
      </c>
      <c r="D918" s="115" t="s">
        <v>4381</v>
      </c>
      <c r="E918" s="117" t="s">
        <v>4364</v>
      </c>
      <c r="F918" s="116">
        <v>7278937341</v>
      </c>
      <c r="G918" s="104" t="str">
        <f>VLOOKUP(C918, 'Sheet1 (2)'!$A$2:$K$341, 2,FALSE )</f>
        <v>Yes</v>
      </c>
      <c r="H918" s="104" t="b">
        <f>ISNUMBER(MATCH(C918, 'Sheet1 (2)'!$A$2:$A$350, 0))</f>
        <v>1</v>
      </c>
      <c r="I918" s="104" t="str">
        <f>VLOOKUP(C918,Print!$A$2:$C$1048576,3,0)</f>
        <v>No</v>
      </c>
      <c r="J918" s="104" t="str">
        <f>VLOOKUP($C918,Print!$A$2:$I$1048576,9,0)</f>
        <v>Ready</v>
      </c>
      <c r="K918" s="104" t="str">
        <f>VLOOKUP(C918,'Sheet1 (2)'!$A$2:$K$341, 9, 0)</f>
        <v>C00164</v>
      </c>
    </row>
    <row r="919" spans="1:11" customFormat="1" ht="15.75" hidden="1" x14ac:dyDescent="0.25">
      <c r="A919" s="104" t="s">
        <v>10</v>
      </c>
      <c r="B919" s="113" t="str">
        <f t="shared" si="20"/>
        <v>E0227 - Bolger Square*Sanitation</v>
      </c>
      <c r="C919" s="129" t="s">
        <v>228</v>
      </c>
      <c r="D919" s="115" t="s">
        <v>480</v>
      </c>
      <c r="E919" s="117" t="s">
        <v>4780</v>
      </c>
      <c r="F919" s="142"/>
      <c r="G919" s="104" t="str">
        <f>VLOOKUP(C919, 'Sheet1 (2)'!$A$2:$K$341, 2,FALSE )</f>
        <v>Yes</v>
      </c>
      <c r="H919" s="104" t="b">
        <f>ISNUMBER(MATCH(C919, 'Sheet1 (2)'!$A$2:$A$350, 0))</f>
        <v>1</v>
      </c>
      <c r="I919" s="104" t="str">
        <f>VLOOKUP(C919,Print!$A$2:$C$1048576,3,0)</f>
        <v>No</v>
      </c>
      <c r="J919" s="104" t="str">
        <f>VLOOKUP($C919,Print!$A$2:$I$1048576,9,0)</f>
        <v>Ready</v>
      </c>
      <c r="K919" s="104" t="str">
        <f>VLOOKUP(C919,'Sheet1 (2)'!$A$2:$K$341, 9, 0)</f>
        <v>C00262</v>
      </c>
    </row>
    <row r="920" spans="1:11" customFormat="1" ht="15.75" hidden="1" x14ac:dyDescent="0.25">
      <c r="A920" s="113" t="s">
        <v>13</v>
      </c>
      <c r="B920" s="113" t="str">
        <f t="shared" si="20"/>
        <v>E0232 - North Madison*Water &amp; Sewer</v>
      </c>
      <c r="C920" s="113" t="s">
        <v>233</v>
      </c>
      <c r="D920" s="104" t="s">
        <v>4442</v>
      </c>
      <c r="E920" s="117"/>
      <c r="F920" s="116">
        <v>2567720253</v>
      </c>
      <c r="G920" s="104" t="str">
        <f>VLOOKUP(C920, 'Sheet1 (2)'!$A$2:$K$341, 2,FALSE )</f>
        <v>Yes</v>
      </c>
      <c r="H920" s="104" t="b">
        <f>ISNUMBER(MATCH(C920, 'Sheet1 (2)'!$A$2:$A$350, 0))</f>
        <v>1</v>
      </c>
      <c r="I920" s="104" t="str">
        <f>VLOOKUP(C920,Print!$A$2:$C$1048576,3,0)</f>
        <v>No</v>
      </c>
      <c r="J920" s="104" t="str">
        <f>VLOOKUP($C920,Print!$A$2:$I$1048576,9,0)</f>
        <v>Missing</v>
      </c>
      <c r="K920" s="104" t="str">
        <f>VLOOKUP(C920,'Sheet1 (2)'!$A$2:$K$341, 9, 0)</f>
        <v>C00331</v>
      </c>
    </row>
    <row r="921" spans="1:11" customFormat="1" ht="15.75" hidden="1" x14ac:dyDescent="0.25">
      <c r="A921" s="104" t="s">
        <v>7</v>
      </c>
      <c r="B921" s="113" t="str">
        <f t="shared" si="20"/>
        <v>E0234- Canopy Oaks*Electric</v>
      </c>
      <c r="C921" s="113" t="s">
        <v>235</v>
      </c>
      <c r="D921" s="104" t="s">
        <v>4416</v>
      </c>
      <c r="E921" s="117"/>
      <c r="F921" s="116">
        <v>3527933801</v>
      </c>
      <c r="G921" s="104" t="str">
        <f>VLOOKUP(C921, 'Sheet1 (2)'!$A$2:$K$341, 2,FALSE )</f>
        <v>Yes</v>
      </c>
      <c r="H921" s="104" t="b">
        <f>ISNUMBER(MATCH(C921, 'Sheet1 (2)'!$A$2:$A$350, 0))</f>
        <v>1</v>
      </c>
      <c r="I921" s="104" t="str">
        <f>VLOOKUP(C921,Print!$A$2:$C$1048576,3,0)</f>
        <v>No</v>
      </c>
      <c r="J921" s="104" t="str">
        <f>VLOOKUP($C921,Print!$A$2:$I$1048576,9,0)</f>
        <v>Missing</v>
      </c>
      <c r="K921" s="104" t="str">
        <f>VLOOKUP(C921,'Sheet1 (2)'!$A$2:$K$341, 9, 0)</f>
        <v>C00131</v>
      </c>
    </row>
    <row r="922" spans="1:11" ht="15.75" hidden="1" x14ac:dyDescent="0.25">
      <c r="A922" s="104" t="s">
        <v>10</v>
      </c>
      <c r="B922" s="113" t="str">
        <f t="shared" si="20"/>
        <v>E0234- Canopy Oaks*Sanitation</v>
      </c>
      <c r="C922" s="113" t="s">
        <v>235</v>
      </c>
      <c r="D922" s="115" t="s">
        <v>480</v>
      </c>
      <c r="E922" s="117" t="s">
        <v>4783</v>
      </c>
      <c r="F922" s="116"/>
      <c r="G922" s="104" t="str">
        <f>VLOOKUP(C922, 'Sheet1 (2)'!$A$2:$K$341, 2,FALSE )</f>
        <v>Yes</v>
      </c>
      <c r="H922" s="104" t="b">
        <f>ISNUMBER(MATCH(C922, 'Sheet1 (2)'!$A$2:$A$350, 0))</f>
        <v>1</v>
      </c>
      <c r="I922" s="104" t="str">
        <f>VLOOKUP(C922,Print!$A$2:$C$1048576,3,0)</f>
        <v>No</v>
      </c>
      <c r="J922" s="104" t="str">
        <f>VLOOKUP($C922,Print!$A$2:$I$1048576,9,0)</f>
        <v>Missing</v>
      </c>
      <c r="K922" s="104" t="str">
        <f>VLOOKUP(C922,'Sheet1 (2)'!$A$2:$K$341, 9, 0)</f>
        <v>C00131</v>
      </c>
    </row>
    <row r="923" spans="1:11" customFormat="1" ht="15.75" hidden="1" x14ac:dyDescent="0.25">
      <c r="A923" s="104" t="s">
        <v>9</v>
      </c>
      <c r="B923" s="113" t="str">
        <f t="shared" si="20"/>
        <v>E0234- Canopy Oaks*Interface</v>
      </c>
      <c r="C923" s="113" t="s">
        <v>235</v>
      </c>
      <c r="D923" s="115" t="s">
        <v>9</v>
      </c>
      <c r="E923" s="117" t="str">
        <f>IFERROR(INDEX(Interface!A:A, MATCH($C923,Interface!H:H, 0)), "(Blank)")</f>
        <v>S-000075389</v>
      </c>
      <c r="F923" s="116" t="s">
        <v>363</v>
      </c>
      <c r="G923" s="104" t="str">
        <f>VLOOKUP(C923, 'Sheet1 (2)'!$A$2:$K$341, 2,FALSE )</f>
        <v>Yes</v>
      </c>
      <c r="H923" s="104" t="b">
        <f>ISNUMBER(MATCH(C923, 'Sheet1 (2)'!$A$2:$A$350, 0))</f>
        <v>1</v>
      </c>
      <c r="I923" s="104" t="str">
        <f>VLOOKUP(C923,Print!$A$2:$C$1048576,3,0)</f>
        <v>No</v>
      </c>
      <c r="J923" s="104" t="str">
        <f>VLOOKUP($C923,Print!$A$2:$I$1048576,9,0)</f>
        <v>Missing</v>
      </c>
      <c r="K923" s="104" t="str">
        <f>VLOOKUP(C923,'Sheet1 (2)'!$A$2:$K$341, 9, 0)</f>
        <v>C00131</v>
      </c>
    </row>
    <row r="924" spans="1:11" ht="15.75" hidden="1" x14ac:dyDescent="0.25">
      <c r="A924" s="104" t="s">
        <v>13</v>
      </c>
      <c r="B924" s="113" t="str">
        <f t="shared" si="20"/>
        <v>E0234- Canopy Oaks*Water &amp; Sewer</v>
      </c>
      <c r="C924" s="113" t="s">
        <v>235</v>
      </c>
      <c r="D924" s="104" t="s">
        <v>4417</v>
      </c>
      <c r="E924" s="117"/>
      <c r="F924" s="116">
        <v>3523076000</v>
      </c>
      <c r="G924" s="104" t="str">
        <f>VLOOKUP(C924, 'Sheet1 (2)'!$A$2:$K$341, 2,FALSE )</f>
        <v>Yes</v>
      </c>
      <c r="H924" s="104" t="b">
        <f>ISNUMBER(MATCH(C924, 'Sheet1 (2)'!$A$2:$A$350, 0))</f>
        <v>1</v>
      </c>
      <c r="I924" s="104" t="str">
        <f>VLOOKUP(C924,Print!$A$2:$C$1048576,3,0)</f>
        <v>No</v>
      </c>
      <c r="J924" s="104" t="str">
        <f>VLOOKUP($C924,Print!$A$2:$I$1048576,9,0)</f>
        <v>Missing</v>
      </c>
      <c r="K924" s="104" t="str">
        <f>VLOOKUP(C924,'Sheet1 (2)'!$A$2:$K$341, 9, 0)</f>
        <v>C00131</v>
      </c>
    </row>
    <row r="925" spans="1:11" customFormat="1" ht="15.75" hidden="1" x14ac:dyDescent="0.25">
      <c r="A925" s="113" t="s">
        <v>7</v>
      </c>
      <c r="B925" s="113" t="str">
        <f t="shared" si="20"/>
        <v>E0239 - Pampa, TX*Electric</v>
      </c>
      <c r="C925" s="113" t="s">
        <v>240</v>
      </c>
      <c r="D925" s="128" t="s">
        <v>670</v>
      </c>
      <c r="E925" s="117"/>
      <c r="F925" s="124"/>
      <c r="G925" s="104" t="str">
        <f>VLOOKUP(C925, 'Sheet1 (2)'!$A$2:$K$341, 2,FALSE )</f>
        <v>Yes</v>
      </c>
      <c r="H925" s="104" t="b">
        <f>ISNUMBER(MATCH(C925, 'Sheet1 (2)'!$A$2:$A$350, 0))</f>
        <v>1</v>
      </c>
      <c r="I925" s="104" t="str">
        <f>VLOOKUP(C925,Print!$A$2:$C$1048576,3,0)</f>
        <v>No</v>
      </c>
      <c r="J925" s="104" t="str">
        <f>VLOOKUP($C925,Print!$A$2:$I$1048576,9,0)</f>
        <v>Missing</v>
      </c>
      <c r="K925" s="104" t="str">
        <f>VLOOKUP(C925,'Sheet1 (2)'!$A$2:$K$341, 9, 0)</f>
        <v>C00357</v>
      </c>
    </row>
    <row r="926" spans="1:11" customFormat="1" ht="15.75" hidden="1" x14ac:dyDescent="0.25">
      <c r="A926" s="104" t="s">
        <v>9</v>
      </c>
      <c r="B926" s="113" t="str">
        <f t="shared" ref="B926:B957" si="21">_xlfn.CONCAT(C926,"*",A926)</f>
        <v>E0239 - Pampa, TX*Interface</v>
      </c>
      <c r="C926" s="113" t="s">
        <v>240</v>
      </c>
      <c r="D926" s="115" t="s">
        <v>9</v>
      </c>
      <c r="E926" s="117" t="str">
        <f>IFERROR(INDEX(Interface!A:A, MATCH($C926,Interface!H:H, 0)), "(Blank)")</f>
        <v>S-000076287</v>
      </c>
      <c r="F926" s="116" t="s">
        <v>363</v>
      </c>
      <c r="G926" s="104" t="str">
        <f>VLOOKUP(C926, 'Sheet1 (2)'!$A$2:$K$341, 2,FALSE )</f>
        <v>Yes</v>
      </c>
      <c r="H926" s="104" t="b">
        <f>ISNUMBER(MATCH(C926, 'Sheet1 (2)'!$A$2:$A$350, 0))</f>
        <v>1</v>
      </c>
      <c r="I926" s="104" t="str">
        <f>VLOOKUP(C926,Print!$A$2:$C$1048576,3,0)</f>
        <v>No</v>
      </c>
      <c r="J926" s="104" t="str">
        <f>VLOOKUP($C926,Print!$A$2:$I$1048576,9,0)</f>
        <v>Missing</v>
      </c>
      <c r="K926" s="104" t="str">
        <f>VLOOKUP(C926,'Sheet1 (2)'!$A$2:$K$341, 9, 0)</f>
        <v>C00357</v>
      </c>
    </row>
    <row r="927" spans="1:11" customFormat="1" ht="15.75" hidden="1" x14ac:dyDescent="0.25">
      <c r="A927" s="113" t="s">
        <v>10</v>
      </c>
      <c r="B927" s="113" t="str">
        <f t="shared" si="21"/>
        <v>E0239 - Pampa, TX*Sanitation</v>
      </c>
      <c r="C927" s="113" t="s">
        <v>240</v>
      </c>
      <c r="D927" s="115" t="s">
        <v>4388</v>
      </c>
      <c r="E927" s="117" t="s">
        <v>414</v>
      </c>
      <c r="F927" s="116">
        <v>8066657766</v>
      </c>
      <c r="G927" s="104" t="str">
        <f>VLOOKUP(C927, 'Sheet1 (2)'!$A$2:$K$341, 2,FALSE )</f>
        <v>Yes</v>
      </c>
      <c r="H927" s="104" t="b">
        <f>ISNUMBER(MATCH(C927, 'Sheet1 (2)'!$A$2:$A$350, 0))</f>
        <v>1</v>
      </c>
      <c r="I927" s="104" t="str">
        <f>VLOOKUP(C927,Print!$A$2:$C$1048576,3,0)</f>
        <v>No</v>
      </c>
      <c r="J927" s="104" t="str">
        <f>VLOOKUP($C927,Print!$A$2:$I$1048576,9,0)</f>
        <v>Missing</v>
      </c>
      <c r="K927" s="104" t="str">
        <f>VLOOKUP(C927,'Sheet1 (2)'!$A$2:$K$341, 9, 0)</f>
        <v>C00357</v>
      </c>
    </row>
    <row r="928" spans="1:11" customFormat="1" ht="15.75" hidden="1" x14ac:dyDescent="0.25">
      <c r="A928" s="113" t="s">
        <v>7</v>
      </c>
      <c r="B928" s="113" t="str">
        <f t="shared" si="21"/>
        <v>E0233 - Cobb Pkwy*Electric</v>
      </c>
      <c r="C928" s="113" t="s">
        <v>234</v>
      </c>
      <c r="D928" s="114" t="s">
        <v>495</v>
      </c>
      <c r="E928" s="115">
        <v>588597004</v>
      </c>
      <c r="F928" s="116">
        <v>7704292100</v>
      </c>
      <c r="G928" s="104" t="str">
        <f>VLOOKUP(C928, 'Sheet1 (2)'!$A$2:$K$341, 2,FALSE )</f>
        <v>Yes</v>
      </c>
      <c r="H928" s="104" t="b">
        <f>ISNUMBER(MATCH(C928, 'Sheet1 (2)'!$A$2:$A$350, 0))</f>
        <v>1</v>
      </c>
      <c r="I928" s="104" t="str">
        <f>VLOOKUP(C928,Print!$A$2:$C$1048576,3,0)</f>
        <v>Yes</v>
      </c>
      <c r="J928" s="104" t="str">
        <f>VLOOKUP($C928,Print!$A$2:$I$1048576,9,0)</f>
        <v>Ready</v>
      </c>
      <c r="K928" s="104" t="str">
        <f>VLOOKUP(C928,'Sheet1 (2)'!$A$2:$K$341, 9, 0)</f>
        <v>C00347</v>
      </c>
    </row>
    <row r="929" spans="1:11" customFormat="1" ht="15.75" hidden="1" x14ac:dyDescent="0.25">
      <c r="A929" s="104" t="s">
        <v>9</v>
      </c>
      <c r="B929" s="113" t="str">
        <f t="shared" si="21"/>
        <v>E0233 - Cobb Pkwy*Interface</v>
      </c>
      <c r="C929" s="113" t="s">
        <v>234</v>
      </c>
      <c r="D929" s="115" t="s">
        <v>9</v>
      </c>
      <c r="E929" s="117" t="str">
        <f>IFERROR(INDEX(Interface!A:A, MATCH($C929,Interface!H:H, 0)), "(Blank)")</f>
        <v>S-000075398</v>
      </c>
      <c r="F929" s="116" t="s">
        <v>363</v>
      </c>
      <c r="G929" s="104" t="str">
        <f>VLOOKUP(C929, 'Sheet1 (2)'!$A$2:$K$341, 2,FALSE )</f>
        <v>Yes</v>
      </c>
      <c r="H929" s="104" t="b">
        <f>ISNUMBER(MATCH(C929, 'Sheet1 (2)'!$A$2:$A$350, 0))</f>
        <v>1</v>
      </c>
      <c r="I929" s="104" t="str">
        <f>VLOOKUP(C929,Print!$A$2:$C$1048576,3,0)</f>
        <v>Yes</v>
      </c>
      <c r="J929" s="104" t="str">
        <f>VLOOKUP($C929,Print!$A$2:$I$1048576,9,0)</f>
        <v>Ready</v>
      </c>
      <c r="K929" s="104" t="str">
        <f>VLOOKUP(C929,'Sheet1 (2)'!$A$2:$K$341, 9, 0)</f>
        <v>C00347</v>
      </c>
    </row>
    <row r="930" spans="1:11" customFormat="1" ht="15.75" hidden="1" x14ac:dyDescent="0.25">
      <c r="A930" s="113" t="s">
        <v>10</v>
      </c>
      <c r="B930" s="113" t="str">
        <f t="shared" si="21"/>
        <v>E0233 - Cobb Pkwy*Sanitation</v>
      </c>
      <c r="C930" s="113" t="s">
        <v>234</v>
      </c>
      <c r="D930" s="114" t="s">
        <v>480</v>
      </c>
      <c r="E930" s="115" t="s">
        <v>1089</v>
      </c>
      <c r="F930" s="116">
        <v>8663195397</v>
      </c>
      <c r="G930" s="104" t="str">
        <f>VLOOKUP(C930, 'Sheet1 (2)'!$A$2:$K$341, 2,FALSE )</f>
        <v>Yes</v>
      </c>
      <c r="H930" s="104" t="b">
        <f>ISNUMBER(MATCH(C930, 'Sheet1 (2)'!$A$2:$A$350, 0))</f>
        <v>1</v>
      </c>
      <c r="I930" s="104" t="str">
        <f>VLOOKUP(C930,Print!$A$2:$C$1048576,3,0)</f>
        <v>Yes</v>
      </c>
      <c r="J930" s="104" t="str">
        <f>VLOOKUP($C930,Print!$A$2:$I$1048576,9,0)</f>
        <v>Ready</v>
      </c>
      <c r="K930" s="104" t="str">
        <f>VLOOKUP(C930,'Sheet1 (2)'!$A$2:$K$341, 9, 0)</f>
        <v>C00347</v>
      </c>
    </row>
    <row r="931" spans="1:11" customFormat="1" ht="15.75" hidden="1" x14ac:dyDescent="0.25">
      <c r="A931" s="113" t="s">
        <v>13</v>
      </c>
      <c r="B931" s="113" t="str">
        <f t="shared" si="21"/>
        <v>E0233 - Cobb Pkwy*Water &amp; Sewer</v>
      </c>
      <c r="C931" s="113" t="s">
        <v>234</v>
      </c>
      <c r="D931" s="114" t="s">
        <v>498</v>
      </c>
      <c r="E931" s="115" t="s">
        <v>1090</v>
      </c>
      <c r="F931" s="116">
        <v>7704196200</v>
      </c>
      <c r="G931" s="104" t="str">
        <f>VLOOKUP(C931, 'Sheet1 (2)'!$A$2:$K$341, 2,FALSE )</f>
        <v>Yes</v>
      </c>
      <c r="H931" s="104" t="b">
        <f>ISNUMBER(MATCH(C931, 'Sheet1 (2)'!$A$2:$A$350, 0))</f>
        <v>1</v>
      </c>
      <c r="I931" s="104" t="str">
        <f>VLOOKUP(C931,Print!$A$2:$C$1048576,3,0)</f>
        <v>Yes</v>
      </c>
      <c r="J931" s="104" t="str">
        <f>VLOOKUP($C931,Print!$A$2:$I$1048576,9,0)</f>
        <v>Ready</v>
      </c>
      <c r="K931" s="104" t="str">
        <f>VLOOKUP(C931,'Sheet1 (2)'!$A$2:$K$341, 9, 0)</f>
        <v>C00347</v>
      </c>
    </row>
    <row r="932" spans="1:11" customFormat="1" ht="15.75" hidden="1" x14ac:dyDescent="0.25">
      <c r="A932" s="113" t="s">
        <v>13</v>
      </c>
      <c r="B932" s="113" t="str">
        <f t="shared" si="21"/>
        <v>E0239 - Pampa, TX*Water &amp; Sewer</v>
      </c>
      <c r="C932" s="113" t="s">
        <v>240</v>
      </c>
      <c r="D932" s="140" t="s">
        <v>5200</v>
      </c>
      <c r="E932" s="117" t="s">
        <v>5201</v>
      </c>
      <c r="F932" s="116"/>
      <c r="G932" s="104" t="str">
        <f>VLOOKUP(C932, 'Sheet1 (2)'!$A$2:$K$341, 2,FALSE )</f>
        <v>Yes</v>
      </c>
      <c r="H932" s="104" t="b">
        <f>ISNUMBER(MATCH(C932, 'Sheet1 (2)'!$A$2:$A$350, 0))</f>
        <v>1</v>
      </c>
      <c r="I932" s="104" t="str">
        <f>VLOOKUP(C932,Print!$A$2:$C$1048576,3,0)</f>
        <v>No</v>
      </c>
      <c r="J932" s="104" t="str">
        <f>VLOOKUP($C932,Print!$A$2:$I$1048576,9,0)</f>
        <v>Missing</v>
      </c>
      <c r="K932" s="104" t="str">
        <f>VLOOKUP(C932,'Sheet1 (2)'!$A$2:$K$341, 9, 0)</f>
        <v>C00357</v>
      </c>
    </row>
    <row r="933" spans="1:11" customFormat="1" ht="15.75" hidden="1" x14ac:dyDescent="0.25">
      <c r="A933" s="113" t="s">
        <v>14</v>
      </c>
      <c r="B933" s="113"/>
      <c r="C933" s="113" t="s">
        <v>240</v>
      </c>
      <c r="D933" s="140" t="s">
        <v>5200</v>
      </c>
      <c r="E933" s="117" t="s">
        <v>5202</v>
      </c>
      <c r="F933" s="116"/>
      <c r="G933" s="104" t="str">
        <f>VLOOKUP(C933, 'Sheet1 (2)'!$A$2:$K$341, 2,FALSE )</f>
        <v>Yes</v>
      </c>
      <c r="H933" s="104" t="b">
        <f>ISNUMBER(MATCH(C933, 'Sheet1 (2)'!$A$2:$A$350, 0))</f>
        <v>1</v>
      </c>
      <c r="I933" s="104" t="str">
        <f>VLOOKUP(C933,Print!$A$2:$C$1048576,3,0)</f>
        <v>No</v>
      </c>
      <c r="J933" s="104" t="str">
        <f>VLOOKUP($C933,Print!$A$2:$I$1048576,9,0)</f>
        <v>Missing</v>
      </c>
      <c r="K933" s="104" t="str">
        <f>VLOOKUP(C933,'Sheet1 (2)'!$A$2:$K$341, 9, 0)</f>
        <v>C00357</v>
      </c>
    </row>
    <row r="934" spans="1:11" customFormat="1" ht="15.75" hidden="1" x14ac:dyDescent="0.25">
      <c r="A934" s="113" t="s">
        <v>7</v>
      </c>
      <c r="B934" s="113" t="str">
        <f t="shared" ref="B934:B965" si="22">_xlfn.CONCAT(C934,"*",A934)</f>
        <v>E0241 - Tusculum*Electric</v>
      </c>
      <c r="C934" s="113" t="s">
        <v>242</v>
      </c>
      <c r="D934" s="139" t="s">
        <v>4776</v>
      </c>
      <c r="E934" s="117">
        <v>142823</v>
      </c>
      <c r="F934" s="124"/>
      <c r="G934" s="104" t="str">
        <f>VLOOKUP(C934, 'Sheet1 (2)'!$A$2:$K$341, 2,FALSE )</f>
        <v>Yes</v>
      </c>
      <c r="H934" s="104" t="b">
        <f>ISNUMBER(MATCH(C934, 'Sheet1 (2)'!$A$2:$A$350, 0))</f>
        <v>1</v>
      </c>
      <c r="I934" s="104" t="str">
        <f>VLOOKUP(C934,Print!$A$2:$C$1048576,3,0)</f>
        <v>No</v>
      </c>
      <c r="J934" s="104" t="str">
        <f>VLOOKUP($C934,Print!$A$2:$I$1048576,9,0)</f>
        <v>Missing</v>
      </c>
      <c r="K934" s="104" t="str">
        <f>VLOOKUP(C934,'Sheet1 (2)'!$A$2:$K$341, 9, 0)</f>
        <v>C00400</v>
      </c>
    </row>
    <row r="935" spans="1:11" customFormat="1" ht="15.75" hidden="1" x14ac:dyDescent="0.25">
      <c r="A935" s="113" t="s">
        <v>10</v>
      </c>
      <c r="B935" s="113" t="str">
        <f t="shared" si="22"/>
        <v>E0241 - Tusculum*Sanitation</v>
      </c>
      <c r="C935" s="113" t="s">
        <v>242</v>
      </c>
      <c r="D935" s="115" t="s">
        <v>4785</v>
      </c>
      <c r="E935" s="117"/>
      <c r="F935" s="116"/>
      <c r="G935" s="104" t="str">
        <f>VLOOKUP(C935, 'Sheet1 (2)'!$A$2:$K$341, 2,FALSE )</f>
        <v>Yes</v>
      </c>
      <c r="H935" s="104" t="b">
        <f>ISNUMBER(MATCH(C935, 'Sheet1 (2)'!$A$2:$A$350, 0))</f>
        <v>1</v>
      </c>
      <c r="I935" s="104" t="str">
        <f>VLOOKUP(C935,Print!$A$2:$C$1048576,3,0)</f>
        <v>No</v>
      </c>
      <c r="J935" s="104" t="str">
        <f>VLOOKUP($C935,Print!$A$2:$I$1048576,9,0)</f>
        <v>Missing</v>
      </c>
      <c r="K935" s="104" t="str">
        <f>VLOOKUP(C935,'Sheet1 (2)'!$A$2:$K$341, 9, 0)</f>
        <v>C00400</v>
      </c>
    </row>
    <row r="936" spans="1:11" customFormat="1" ht="15.75" hidden="1" x14ac:dyDescent="0.25">
      <c r="A936" s="113" t="s">
        <v>13</v>
      </c>
      <c r="B936" s="113" t="str">
        <f t="shared" si="22"/>
        <v>E0241 - Tusculum*Water &amp; Sewer</v>
      </c>
      <c r="C936" s="113" t="s">
        <v>242</v>
      </c>
      <c r="D936" s="139" t="s">
        <v>1115</v>
      </c>
      <c r="E936" s="117" t="s">
        <v>5203</v>
      </c>
      <c r="F936" s="124" t="s">
        <v>1116</v>
      </c>
      <c r="G936" s="104" t="str">
        <f>VLOOKUP(C936, 'Sheet1 (2)'!$A$2:$K$341, 2,FALSE )</f>
        <v>Yes</v>
      </c>
      <c r="H936" s="104" t="b">
        <f>ISNUMBER(MATCH(C936, 'Sheet1 (2)'!$A$2:$A$350, 0))</f>
        <v>1</v>
      </c>
      <c r="I936" s="104" t="str">
        <f>VLOOKUP(C936,Print!$A$2:$C$1048576,3,0)</f>
        <v>No</v>
      </c>
      <c r="J936" s="104" t="str">
        <f>VLOOKUP($C936,Print!$A$2:$I$1048576,9,0)</f>
        <v>Missing</v>
      </c>
      <c r="K936" s="104" t="str">
        <f>VLOOKUP(C936,'Sheet1 (2)'!$A$2:$K$341, 9, 0)</f>
        <v>C00400</v>
      </c>
    </row>
    <row r="937" spans="1:11" customFormat="1" ht="15.75" hidden="1" x14ac:dyDescent="0.25">
      <c r="A937" s="113" t="s">
        <v>7</v>
      </c>
      <c r="B937" s="113" t="str">
        <f t="shared" si="22"/>
        <v>E0235 - Shelby, NC*Electric</v>
      </c>
      <c r="C937" s="113" t="s">
        <v>236</v>
      </c>
      <c r="D937" s="120" t="s">
        <v>1091</v>
      </c>
      <c r="E937" s="128" t="s">
        <v>1092</v>
      </c>
      <c r="F937" s="124" t="s">
        <v>1093</v>
      </c>
      <c r="G937" s="104" t="str">
        <f>VLOOKUP(C937, 'Sheet1 (2)'!$A$2:$K$341, 2,FALSE )</f>
        <v>Yes</v>
      </c>
      <c r="H937" s="104" t="b">
        <f>ISNUMBER(MATCH(C937, 'Sheet1 (2)'!$A$2:$A$350, 0))</f>
        <v>1</v>
      </c>
      <c r="I937" s="104" t="str">
        <f>VLOOKUP(C937,Print!$A$2:$C$1048576,3,0)</f>
        <v>Yes</v>
      </c>
      <c r="J937" s="104" t="str">
        <f>VLOOKUP($C937,Print!$A$2:$I$1048576,9,0)</f>
        <v>Ready</v>
      </c>
      <c r="K937" s="104" t="str">
        <f>VLOOKUP(C937,'Sheet1 (2)'!$A$2:$K$341, 9, 0)</f>
        <v>C00277</v>
      </c>
    </row>
    <row r="938" spans="1:11" customFormat="1" ht="15.75" hidden="1" x14ac:dyDescent="0.25">
      <c r="A938" s="104" t="s">
        <v>9</v>
      </c>
      <c r="B938" s="113" t="str">
        <f t="shared" si="22"/>
        <v>E0235 - Shelby, NC*Interface</v>
      </c>
      <c r="C938" s="113" t="s">
        <v>236</v>
      </c>
      <c r="D938" s="115" t="s">
        <v>9</v>
      </c>
      <c r="E938" s="117" t="str">
        <f>IFERROR(INDEX(Interface!A:A, MATCH($C938,Interface!H:H, 0)), "(Blank)")</f>
        <v>S-000075900</v>
      </c>
      <c r="F938" s="116" t="s">
        <v>363</v>
      </c>
      <c r="G938" s="104" t="str">
        <f>VLOOKUP(C938, 'Sheet1 (2)'!$A$2:$K$341, 2,FALSE )</f>
        <v>Yes</v>
      </c>
      <c r="H938" s="104" t="b">
        <f>ISNUMBER(MATCH(C938, 'Sheet1 (2)'!$A$2:$A$350, 0))</f>
        <v>1</v>
      </c>
      <c r="I938" s="104" t="str">
        <f>VLOOKUP(C938,Print!$A$2:$C$1048576,3,0)</f>
        <v>Yes</v>
      </c>
      <c r="J938" s="104" t="str">
        <f>VLOOKUP($C938,Print!$A$2:$I$1048576,9,0)</f>
        <v>Ready</v>
      </c>
      <c r="K938" s="104" t="str">
        <f>VLOOKUP(C938,'Sheet1 (2)'!$A$2:$K$341, 9, 0)</f>
        <v>C00277</v>
      </c>
    </row>
    <row r="939" spans="1:11" customFormat="1" ht="15.75" hidden="1" x14ac:dyDescent="0.25">
      <c r="A939" s="113" t="s">
        <v>10</v>
      </c>
      <c r="B939" s="113" t="str">
        <f t="shared" si="22"/>
        <v>E0235 - Shelby, NC*Sanitation</v>
      </c>
      <c r="C939" s="113" t="s">
        <v>236</v>
      </c>
      <c r="D939" s="114" t="s">
        <v>480</v>
      </c>
      <c r="E939" s="117" t="s">
        <v>1094</v>
      </c>
      <c r="F939" s="116">
        <v>8662377019</v>
      </c>
      <c r="G939" s="104" t="str">
        <f>VLOOKUP(C939, 'Sheet1 (2)'!$A$2:$K$341, 2,FALSE )</f>
        <v>Yes</v>
      </c>
      <c r="H939" s="104" t="b">
        <f>ISNUMBER(MATCH(C939, 'Sheet1 (2)'!$A$2:$A$350, 0))</f>
        <v>1</v>
      </c>
      <c r="I939" s="104" t="str">
        <f>VLOOKUP(C939,Print!$A$2:$C$1048576,3,0)</f>
        <v>Yes</v>
      </c>
      <c r="J939" s="104" t="str">
        <f>VLOOKUP($C939,Print!$A$2:$I$1048576,9,0)</f>
        <v>Ready</v>
      </c>
      <c r="K939" s="104" t="str">
        <f>VLOOKUP(C939,'Sheet1 (2)'!$A$2:$K$341, 9, 0)</f>
        <v>C00277</v>
      </c>
    </row>
    <row r="940" spans="1:11" customFormat="1" ht="15.75" hidden="1" x14ac:dyDescent="0.25">
      <c r="A940" s="113" t="s">
        <v>13</v>
      </c>
      <c r="B940" s="113" t="str">
        <f t="shared" si="22"/>
        <v>E0235 - Shelby, NC*Water &amp; Sewer</v>
      </c>
      <c r="C940" s="113" t="s">
        <v>236</v>
      </c>
      <c r="D940" s="120" t="s">
        <v>1091</v>
      </c>
      <c r="E940" s="128" t="s">
        <v>1092</v>
      </c>
      <c r="F940" s="124" t="s">
        <v>1093</v>
      </c>
      <c r="G940" s="104" t="str">
        <f>VLOOKUP(C940, 'Sheet1 (2)'!$A$2:$K$341, 2,FALSE )</f>
        <v>Yes</v>
      </c>
      <c r="H940" s="104" t="b">
        <f>ISNUMBER(MATCH(C940, 'Sheet1 (2)'!$A$2:$A$350, 0))</f>
        <v>1</v>
      </c>
      <c r="I940" s="104" t="str">
        <f>VLOOKUP(C940,Print!$A$2:$C$1048576,3,0)</f>
        <v>Yes</v>
      </c>
      <c r="J940" s="104" t="str">
        <f>VLOOKUP($C940,Print!$A$2:$I$1048576,9,0)</f>
        <v>Ready</v>
      </c>
      <c r="K940" s="104" t="str">
        <f>VLOOKUP(C940,'Sheet1 (2)'!$A$2:$K$341, 9, 0)</f>
        <v>C00277</v>
      </c>
    </row>
    <row r="941" spans="1:11" customFormat="1" ht="15.75" hidden="1" x14ac:dyDescent="0.25">
      <c r="A941" s="104" t="s">
        <v>9</v>
      </c>
      <c r="B941" s="113" t="str">
        <f t="shared" si="22"/>
        <v>E0256 - Sturbridge*Interface</v>
      </c>
      <c r="C941" s="113" t="s">
        <v>255</v>
      </c>
      <c r="D941" s="115" t="s">
        <v>9</v>
      </c>
      <c r="E941" s="117"/>
      <c r="F941" s="116" t="s">
        <v>363</v>
      </c>
      <c r="G941" s="104" t="str">
        <f>VLOOKUP(C941, 'Sheet1 (2)'!$A$2:$K$341, 2,FALSE )</f>
        <v>Yes</v>
      </c>
      <c r="H941" s="104" t="b">
        <f>ISNUMBER(MATCH(C941, 'Sheet1 (2)'!$A$2:$A$350, 0))</f>
        <v>1</v>
      </c>
      <c r="I941" s="104" t="str">
        <f>VLOOKUP(C941,Print!$A$2:$C$1048576,3,0)</f>
        <v>No</v>
      </c>
      <c r="J941" s="104" t="str">
        <f>VLOOKUP($C941,Print!$A$2:$I$1048576,9,0)</f>
        <v>Ready</v>
      </c>
      <c r="K941" s="104" t="str">
        <f>VLOOKUP(C941,'Sheet1 (2)'!$A$2:$K$341, 9, 0)</f>
        <v>C00194</v>
      </c>
    </row>
    <row r="942" spans="1:11" customFormat="1" ht="15.75" hidden="1" x14ac:dyDescent="0.25">
      <c r="A942" s="104" t="s">
        <v>9</v>
      </c>
      <c r="B942" s="113" t="str">
        <f t="shared" si="22"/>
        <v>E0236 - University Square*Interface</v>
      </c>
      <c r="C942" s="113" t="s">
        <v>237</v>
      </c>
      <c r="D942" s="115" t="s">
        <v>9</v>
      </c>
      <c r="E942" s="117" t="str">
        <f>IFERROR(INDEX(Interface!A:A, MATCH($C942,Interface!H:H, 0)), "(Blank)")</f>
        <v>S-000075381</v>
      </c>
      <c r="F942" s="116" t="s">
        <v>363</v>
      </c>
      <c r="G942" s="104" t="str">
        <f>VLOOKUP(C942, 'Sheet1 (2)'!$A$2:$K$341, 2,FALSE )</f>
        <v>Yes</v>
      </c>
      <c r="H942" s="104" t="b">
        <f>ISNUMBER(MATCH(C942, 'Sheet1 (2)'!$A$2:$A$350, 0))</f>
        <v>1</v>
      </c>
      <c r="I942" s="104" t="str">
        <f>VLOOKUP(C942,Print!$A$2:$C$1048576,3,0)</f>
        <v>No</v>
      </c>
      <c r="J942" s="104" t="str">
        <f>VLOOKUP($C942,Print!$A$2:$I$1048576,9,0)</f>
        <v>Ready</v>
      </c>
      <c r="K942" s="104" t="str">
        <f>VLOOKUP(C942,'Sheet1 (2)'!$A$2:$K$341, 9, 0)</f>
        <v>C00120</v>
      </c>
    </row>
    <row r="943" spans="1:11" customFormat="1" ht="15.75" hidden="1" x14ac:dyDescent="0.25">
      <c r="A943" s="113" t="s">
        <v>10</v>
      </c>
      <c r="B943" s="113" t="str">
        <f t="shared" si="22"/>
        <v>E0236 - University Square*Sanitation</v>
      </c>
      <c r="C943" s="129" t="s">
        <v>237</v>
      </c>
      <c r="D943" s="139" t="s">
        <v>404</v>
      </c>
      <c r="E943" s="117" t="s">
        <v>4784</v>
      </c>
      <c r="F943" s="116"/>
      <c r="G943" s="104" t="str">
        <f>VLOOKUP(C943, 'Sheet1 (2)'!$A$2:$K$341, 2,FALSE )</f>
        <v>Yes</v>
      </c>
      <c r="H943" s="104" t="b">
        <f>ISNUMBER(MATCH(C943, 'Sheet1 (2)'!$A$2:$A$350, 0))</f>
        <v>1</v>
      </c>
      <c r="I943" s="104" t="str">
        <f>VLOOKUP(C943,Print!$A$2:$C$1048576,3,0)</f>
        <v>No</v>
      </c>
      <c r="J943" s="104" t="str">
        <f>VLOOKUP($C943,Print!$A$2:$I$1048576,9,0)</f>
        <v>Ready</v>
      </c>
      <c r="K943" s="104" t="str">
        <f>VLOOKUP(C943,'Sheet1 (2)'!$A$2:$K$341, 9, 0)</f>
        <v>C00120</v>
      </c>
    </row>
    <row r="944" spans="1:11" customFormat="1" ht="15.75" hidden="1" x14ac:dyDescent="0.25">
      <c r="A944" s="113" t="s">
        <v>13</v>
      </c>
      <c r="B944" s="113" t="str">
        <f t="shared" si="22"/>
        <v>E0236 - University Square*Water &amp; Sewer</v>
      </c>
      <c r="C944" s="113" t="s">
        <v>237</v>
      </c>
      <c r="D944" s="120" t="s">
        <v>1096</v>
      </c>
      <c r="E944" s="117" t="s">
        <v>4348</v>
      </c>
      <c r="F944" s="116">
        <v>4065822333</v>
      </c>
      <c r="G944" s="104" t="str">
        <f>VLOOKUP(C944, 'Sheet1 (2)'!$A$2:$K$341, 2,FALSE )</f>
        <v>Yes</v>
      </c>
      <c r="H944" s="104" t="b">
        <f>ISNUMBER(MATCH(C944, 'Sheet1 (2)'!$A$2:$A$350, 0))</f>
        <v>1</v>
      </c>
      <c r="I944" s="104" t="str">
        <f>VLOOKUP(C944,Print!$A$2:$C$1048576,3,0)</f>
        <v>No</v>
      </c>
      <c r="J944" s="104" t="str">
        <f>VLOOKUP($C944,Print!$A$2:$I$1048576,9,0)</f>
        <v>Ready</v>
      </c>
      <c r="K944" s="104" t="str">
        <f>VLOOKUP(C944,'Sheet1 (2)'!$A$2:$K$341, 9, 0)</f>
        <v>C00120</v>
      </c>
    </row>
    <row r="945" spans="1:11" customFormat="1" ht="15.75" hidden="1" x14ac:dyDescent="0.25">
      <c r="A945" s="113" t="s">
        <v>7</v>
      </c>
      <c r="B945" s="113" t="str">
        <f t="shared" si="22"/>
        <v>E0237 - Beau Rivage*Electric</v>
      </c>
      <c r="C945" s="113" t="s">
        <v>238</v>
      </c>
      <c r="D945" s="120" t="s">
        <v>378</v>
      </c>
      <c r="E945" s="86">
        <v>910150099263</v>
      </c>
      <c r="F945" s="116" t="s">
        <v>1097</v>
      </c>
      <c r="G945" s="104" t="str">
        <f>VLOOKUP(C945, 'Sheet1 (2)'!$A$2:$K$341, 2,FALSE )</f>
        <v>Yes</v>
      </c>
      <c r="H945" s="104" t="b">
        <f>ISNUMBER(MATCH(C945, 'Sheet1 (2)'!$A$2:$A$350, 0))</f>
        <v>1</v>
      </c>
      <c r="I945" s="104" t="str">
        <f>VLOOKUP(C945,Print!$A$2:$C$1048576,3,0)</f>
        <v>Yes</v>
      </c>
      <c r="J945" s="104" t="str">
        <f>VLOOKUP($C945,Print!$A$2:$I$1048576,9,0)</f>
        <v>Ready</v>
      </c>
      <c r="K945" s="104" t="str">
        <f>VLOOKUP(C945,'Sheet1 (2)'!$A$2:$K$341, 9, 0)</f>
        <v>C00178</v>
      </c>
    </row>
    <row r="946" spans="1:11" customFormat="1" ht="15.75" hidden="1" x14ac:dyDescent="0.25">
      <c r="A946" s="104" t="s">
        <v>9</v>
      </c>
      <c r="B946" s="113" t="str">
        <f t="shared" si="22"/>
        <v>E0237 - Beau Rivage*Interface</v>
      </c>
      <c r="C946" s="113" t="s">
        <v>238</v>
      </c>
      <c r="D946" s="115" t="s">
        <v>9</v>
      </c>
      <c r="E946" s="117" t="str">
        <f>IFERROR(INDEX(Interface!A:A, MATCH($C946,Interface!H:H, 0)), "(Blank)")</f>
        <v>S-000075402</v>
      </c>
      <c r="F946" s="116" t="s">
        <v>363</v>
      </c>
      <c r="G946" s="104" t="str">
        <f>VLOOKUP(C946, 'Sheet1 (2)'!$A$2:$K$341, 2,FALSE )</f>
        <v>Yes</v>
      </c>
      <c r="H946" s="104" t="b">
        <f>ISNUMBER(MATCH(C946, 'Sheet1 (2)'!$A$2:$A$350, 0))</f>
        <v>1</v>
      </c>
      <c r="I946" s="104" t="str">
        <f>VLOOKUP(C946,Print!$A$2:$C$1048576,3,0)</f>
        <v>Yes</v>
      </c>
      <c r="J946" s="104" t="str">
        <f>VLOOKUP($C946,Print!$A$2:$I$1048576,9,0)</f>
        <v>Ready</v>
      </c>
      <c r="K946" s="104" t="str">
        <f>VLOOKUP(C946,'Sheet1 (2)'!$A$2:$K$341, 9, 0)</f>
        <v>C00178</v>
      </c>
    </row>
    <row r="947" spans="1:11" customFormat="1" ht="15.75" hidden="1" x14ac:dyDescent="0.25">
      <c r="A947" s="113" t="s">
        <v>10</v>
      </c>
      <c r="B947" s="113" t="str">
        <f t="shared" si="22"/>
        <v>E0237 - Beau Rivage*Sanitation</v>
      </c>
      <c r="C947" s="113" t="s">
        <v>238</v>
      </c>
      <c r="D947" s="114" t="s">
        <v>480</v>
      </c>
      <c r="E947" s="115" t="s">
        <v>1098</v>
      </c>
      <c r="F947" s="116">
        <v>8663195397</v>
      </c>
      <c r="G947" s="104" t="str">
        <f>VLOOKUP(C947, 'Sheet1 (2)'!$A$2:$K$341, 2,FALSE )</f>
        <v>Yes</v>
      </c>
      <c r="H947" s="104" t="b">
        <f>ISNUMBER(MATCH(C947, 'Sheet1 (2)'!$A$2:$A$350, 0))</f>
        <v>1</v>
      </c>
      <c r="I947" s="104" t="str">
        <f>VLOOKUP(C947,Print!$A$2:$C$1048576,3,0)</f>
        <v>Yes</v>
      </c>
      <c r="J947" s="104" t="str">
        <f>VLOOKUP($C947,Print!$A$2:$I$1048576,9,0)</f>
        <v>Ready</v>
      </c>
      <c r="K947" s="104" t="str">
        <f>VLOOKUP(C947,'Sheet1 (2)'!$A$2:$K$341, 9, 0)</f>
        <v>C00178</v>
      </c>
    </row>
    <row r="948" spans="1:11" customFormat="1" ht="15.75" hidden="1" x14ac:dyDescent="0.25">
      <c r="A948" s="113" t="s">
        <v>13</v>
      </c>
      <c r="B948" s="113" t="str">
        <f t="shared" si="22"/>
        <v>E0237 - Beau Rivage*Water &amp; Sewer</v>
      </c>
      <c r="C948" s="113" t="s">
        <v>238</v>
      </c>
      <c r="D948" s="114" t="s">
        <v>1099</v>
      </c>
      <c r="E948" s="119" t="s">
        <v>1100</v>
      </c>
      <c r="F948" s="116">
        <v>8779872782</v>
      </c>
      <c r="G948" s="104" t="str">
        <f>VLOOKUP(C948, 'Sheet1 (2)'!$A$2:$K$341, 2,FALSE )</f>
        <v>Yes</v>
      </c>
      <c r="H948" s="104" t="b">
        <f>ISNUMBER(MATCH(C948, 'Sheet1 (2)'!$A$2:$A$350, 0))</f>
        <v>1</v>
      </c>
      <c r="I948" s="104" t="str">
        <f>VLOOKUP(C948,Print!$A$2:$C$1048576,3,0)</f>
        <v>Yes</v>
      </c>
      <c r="J948" s="104" t="str">
        <f>VLOOKUP($C948,Print!$A$2:$I$1048576,9,0)</f>
        <v>Ready</v>
      </c>
      <c r="K948" s="104" t="str">
        <f>VLOOKUP(C948,'Sheet1 (2)'!$A$2:$K$341, 9, 0)</f>
        <v>C00178</v>
      </c>
    </row>
    <row r="949" spans="1:11" customFormat="1" ht="15.75" hidden="1" x14ac:dyDescent="0.25">
      <c r="A949" s="104" t="s">
        <v>9</v>
      </c>
      <c r="B949" s="113" t="str">
        <f t="shared" si="22"/>
        <v>E0238 - Campbellsville, KY*Interface</v>
      </c>
      <c r="C949" s="113" t="s">
        <v>239</v>
      </c>
      <c r="D949" s="115" t="s">
        <v>9</v>
      </c>
      <c r="E949" s="117" t="str">
        <f>IFERROR(INDEX(Interface!A:A, MATCH($C949,Interface!H:H, 0)), "(Blank)")</f>
        <v>TWA88039</v>
      </c>
      <c r="F949" s="116" t="s">
        <v>363</v>
      </c>
      <c r="G949" s="104" t="str">
        <f>VLOOKUP(C949, 'Sheet1 (2)'!$A$2:$K$341, 2,FALSE )</f>
        <v>Yes</v>
      </c>
      <c r="H949" s="104" t="b">
        <f>ISNUMBER(MATCH(C949, 'Sheet1 (2)'!$A$2:$A$350, 0))</f>
        <v>1</v>
      </c>
      <c r="I949" s="104" t="str">
        <f>VLOOKUP(C949,Print!$A$2:$C$1048576,3,0)</f>
        <v>Yes</v>
      </c>
      <c r="J949" s="104" t="str">
        <f>VLOOKUP($C949,Print!$A$2:$I$1048576,9,0)</f>
        <v>Ready</v>
      </c>
      <c r="K949" s="104" t="str">
        <f>VLOOKUP(C949,'Sheet1 (2)'!$A$2:$K$341, 9, 0)</f>
        <v>C00495</v>
      </c>
    </row>
    <row r="950" spans="1:11" customFormat="1" ht="15.75" hidden="1" x14ac:dyDescent="0.25">
      <c r="A950" s="104" t="s">
        <v>7</v>
      </c>
      <c r="B950" s="113" t="str">
        <f t="shared" si="22"/>
        <v>E0238 - Campbellsville, KY*Electric</v>
      </c>
      <c r="C950" s="113" t="s">
        <v>239</v>
      </c>
      <c r="D950" s="115" t="s">
        <v>1101</v>
      </c>
      <c r="E950" s="117">
        <v>118699001</v>
      </c>
      <c r="F950" s="116">
        <v>2704654101</v>
      </c>
      <c r="G950" s="104" t="str">
        <f>VLOOKUP(C950, 'Sheet1 (2)'!$A$2:$K$341, 2,FALSE )</f>
        <v>Yes</v>
      </c>
      <c r="H950" s="104" t="b">
        <f>ISNUMBER(MATCH(C950, 'Sheet1 (2)'!$A$2:$A$350, 0))</f>
        <v>1</v>
      </c>
      <c r="I950" s="104" t="str">
        <f>VLOOKUP(C950,Print!$A$2:$C$1048576,3,0)</f>
        <v>Yes</v>
      </c>
      <c r="J950" s="104" t="str">
        <f>VLOOKUP($C950,Print!$A$2:$I$1048576,9,0)</f>
        <v>Ready</v>
      </c>
      <c r="K950" s="104" t="str">
        <f>VLOOKUP(C950,'Sheet1 (2)'!$A$2:$K$341, 9, 0)</f>
        <v>C00495</v>
      </c>
    </row>
    <row r="951" spans="1:11" customFormat="1" ht="15.75" hidden="1" x14ac:dyDescent="0.25">
      <c r="A951" s="104" t="s">
        <v>10</v>
      </c>
      <c r="B951" s="113" t="str">
        <f t="shared" si="22"/>
        <v>E0238 - Campbellsville, KY*Sanitation</v>
      </c>
      <c r="C951" s="113" t="s">
        <v>239</v>
      </c>
      <c r="D951" s="115" t="s">
        <v>1102</v>
      </c>
      <c r="E951" s="117" t="s">
        <v>1103</v>
      </c>
      <c r="F951" s="116">
        <v>2707893133</v>
      </c>
      <c r="G951" s="104" t="str">
        <f>VLOOKUP(C951, 'Sheet1 (2)'!$A$2:$K$341, 2,FALSE )</f>
        <v>Yes</v>
      </c>
      <c r="H951" s="104" t="b">
        <f>ISNUMBER(MATCH(C951, 'Sheet1 (2)'!$A$2:$A$350, 0))</f>
        <v>1</v>
      </c>
      <c r="I951" s="104" t="str">
        <f>VLOOKUP(C951,Print!$A$2:$C$1048576,3,0)</f>
        <v>Yes</v>
      </c>
      <c r="J951" s="104" t="str">
        <f>VLOOKUP($C951,Print!$A$2:$I$1048576,9,0)</f>
        <v>Ready</v>
      </c>
      <c r="K951" s="104" t="str">
        <f>VLOOKUP(C951,'Sheet1 (2)'!$A$2:$K$341, 9, 0)</f>
        <v>C00495</v>
      </c>
    </row>
    <row r="952" spans="1:11" customFormat="1" ht="15.75" hidden="1" x14ac:dyDescent="0.25">
      <c r="A952" s="104" t="s">
        <v>13</v>
      </c>
      <c r="B952" s="113" t="str">
        <f t="shared" si="22"/>
        <v>E0238 - Campbellsville, KY*Water &amp; Sewer</v>
      </c>
      <c r="C952" s="113" t="s">
        <v>239</v>
      </c>
      <c r="D952" s="115" t="s">
        <v>1102</v>
      </c>
      <c r="E952" s="117" t="s">
        <v>1104</v>
      </c>
      <c r="F952" s="116">
        <v>2707893133</v>
      </c>
      <c r="G952" s="104" t="str">
        <f>VLOOKUP(C952, 'Sheet1 (2)'!$A$2:$K$341, 2,FALSE )</f>
        <v>Yes</v>
      </c>
      <c r="H952" s="104" t="b">
        <f>ISNUMBER(MATCH(C952, 'Sheet1 (2)'!$A$2:$A$350, 0))</f>
        <v>1</v>
      </c>
      <c r="I952" s="104" t="str">
        <f>VLOOKUP(C952,Print!$A$2:$C$1048576,3,0)</f>
        <v>Yes</v>
      </c>
      <c r="J952" s="104" t="str">
        <f>VLOOKUP($C952,Print!$A$2:$I$1048576,9,0)</f>
        <v>Ready</v>
      </c>
      <c r="K952" s="104" t="str">
        <f>VLOOKUP(C952,'Sheet1 (2)'!$A$2:$K$341, 9, 0)</f>
        <v>C00495</v>
      </c>
    </row>
    <row r="953" spans="1:11" ht="15.75" hidden="1" x14ac:dyDescent="0.25">
      <c r="A953" s="104" t="s">
        <v>10</v>
      </c>
      <c r="B953" s="113" t="str">
        <f t="shared" si="22"/>
        <v>E0253 - Cullman, AL*Sanitation</v>
      </c>
      <c r="C953" s="129" t="s">
        <v>252</v>
      </c>
      <c r="D953" s="141" t="s">
        <v>4516</v>
      </c>
      <c r="E953" s="117">
        <v>69951</v>
      </c>
      <c r="F953" s="132" t="s">
        <v>4459</v>
      </c>
      <c r="G953" s="104" t="str">
        <f>VLOOKUP(C953, 'Sheet1 (2)'!$A$2:$K$341, 2,FALSE )</f>
        <v>Yes</v>
      </c>
      <c r="H953" s="104" t="b">
        <f>ISNUMBER(MATCH(C953, 'Sheet1 (2)'!$A$2:$A$350, 0))</f>
        <v>1</v>
      </c>
      <c r="I953" s="104" t="str">
        <f>VLOOKUP(C953,Print!$A$2:$C$1048576,3,0)</f>
        <v>No</v>
      </c>
      <c r="J953" s="104" t="str">
        <f>VLOOKUP($C953,Print!$A$2:$I$1048576,9,0)</f>
        <v>Ready</v>
      </c>
      <c r="K953" s="104" t="str">
        <f>VLOOKUP(C953,'Sheet1 (2)'!$A$2:$K$341, 9, 0)</f>
        <v>C00376</v>
      </c>
    </row>
    <row r="954" spans="1:11" customFormat="1" ht="15.75" hidden="1" x14ac:dyDescent="0.25">
      <c r="A954" s="104" t="s">
        <v>9</v>
      </c>
      <c r="B954" s="113" t="str">
        <f t="shared" si="22"/>
        <v>E0241 - Tusculum*Interface</v>
      </c>
      <c r="C954" s="113" t="s">
        <v>242</v>
      </c>
      <c r="D954" s="115" t="s">
        <v>9</v>
      </c>
      <c r="E954" s="117" t="str">
        <f>IFERROR(INDEX(Interface!A:A, MATCH($C954,Interface!H:H, 0)), "(Blank)")</f>
        <v>S-000076286</v>
      </c>
      <c r="F954" s="116" t="s">
        <v>363</v>
      </c>
      <c r="G954" s="104" t="str">
        <f>VLOOKUP(C954, 'Sheet1 (2)'!$A$2:$K$341, 2,FALSE )</f>
        <v>Yes</v>
      </c>
      <c r="H954" s="104" t="b">
        <f>ISNUMBER(MATCH(C954, 'Sheet1 (2)'!$A$2:$A$350, 0))</f>
        <v>1</v>
      </c>
      <c r="I954" s="104" t="str">
        <f>VLOOKUP(C954,Print!$A$2:$C$1048576,3,0)</f>
        <v>No</v>
      </c>
      <c r="J954" s="104" t="str">
        <f>VLOOKUP($C954,Print!$A$2:$I$1048576,9,0)</f>
        <v>Missing</v>
      </c>
      <c r="K954" s="104" t="str">
        <f>VLOOKUP(C954,'Sheet1 (2)'!$A$2:$K$341, 9, 0)</f>
        <v>C00400</v>
      </c>
    </row>
    <row r="955" spans="1:11" customFormat="1" ht="15.75" hidden="1" x14ac:dyDescent="0.25">
      <c r="A955" s="113" t="s">
        <v>7</v>
      </c>
      <c r="B955" s="113" t="str">
        <f t="shared" si="22"/>
        <v>E0248 - Ridge Road*Electric</v>
      </c>
      <c r="C955" s="113" t="s">
        <v>247</v>
      </c>
      <c r="D955" s="128" t="s">
        <v>600</v>
      </c>
      <c r="E955" s="117">
        <v>2264992</v>
      </c>
      <c r="F955" s="124" t="s">
        <v>1135</v>
      </c>
      <c r="G955" s="104" t="str">
        <f>VLOOKUP(C955, 'Sheet1 (2)'!$A$2:$K$341, 2,FALSE )</f>
        <v>Yes</v>
      </c>
      <c r="H955" s="104" t="b">
        <f>ISNUMBER(MATCH(C955, 'Sheet1 (2)'!$A$2:$A$350, 0))</f>
        <v>1</v>
      </c>
      <c r="I955" s="104" t="str">
        <f>VLOOKUP(C955,Print!$A$2:$C$1048576,3,0)</f>
        <v>No</v>
      </c>
      <c r="J955" s="104" t="str">
        <f>VLOOKUP($C955,Print!$A$2:$I$1048576,9,0)</f>
        <v>Missing</v>
      </c>
      <c r="K955" s="104" t="str">
        <f>VLOOKUP(C955,'Sheet1 (2)'!$A$2:$K$341, 9, 0)</f>
        <v>C00188</v>
      </c>
    </row>
    <row r="956" spans="1:11" ht="15.75" hidden="1" x14ac:dyDescent="0.25">
      <c r="A956" s="113" t="s">
        <v>10</v>
      </c>
      <c r="B956" s="113" t="str">
        <f t="shared" si="22"/>
        <v>E0248 - Ridge Road*Sanitation</v>
      </c>
      <c r="C956" s="113" t="s">
        <v>247</v>
      </c>
      <c r="D956" s="104" t="s">
        <v>480</v>
      </c>
      <c r="E956" s="117" t="s">
        <v>4786</v>
      </c>
      <c r="F956" s="116"/>
      <c r="G956" s="104" t="str">
        <f>VLOOKUP(C956, 'Sheet1 (2)'!$A$2:$K$341, 2,FALSE )</f>
        <v>Yes</v>
      </c>
      <c r="H956" s="104" t="b">
        <f>ISNUMBER(MATCH(C956, 'Sheet1 (2)'!$A$2:$A$350, 0))</f>
        <v>1</v>
      </c>
      <c r="I956" s="104" t="str">
        <f>VLOOKUP(C956,Print!$A$2:$C$1048576,3,0)</f>
        <v>No</v>
      </c>
      <c r="J956" s="104" t="str">
        <f>VLOOKUP($C956,Print!$A$2:$I$1048576,9,0)</f>
        <v>Missing</v>
      </c>
      <c r="K956" s="104" t="str">
        <f>VLOOKUP(C956,'Sheet1 (2)'!$A$2:$K$341, 9, 0)</f>
        <v>C00188</v>
      </c>
    </row>
    <row r="957" spans="1:11" customFormat="1" ht="15.75" hidden="1" x14ac:dyDescent="0.25">
      <c r="A957" s="113" t="s">
        <v>7</v>
      </c>
      <c r="B957" s="113" t="str">
        <f t="shared" si="22"/>
        <v>E0240 - Pike Street*Electric</v>
      </c>
      <c r="C957" s="113" t="s">
        <v>241</v>
      </c>
      <c r="D957" s="120" t="s">
        <v>1108</v>
      </c>
      <c r="E957" s="128" t="s">
        <v>1109</v>
      </c>
      <c r="F957" s="124" t="s">
        <v>1110</v>
      </c>
      <c r="G957" s="104" t="str">
        <f>VLOOKUP(C957, 'Sheet1 (2)'!$A$2:$K$341, 2,FALSE )</f>
        <v>Yes</v>
      </c>
      <c r="H957" s="104" t="b">
        <f>ISNUMBER(MATCH(C957, 'Sheet1 (2)'!$A$2:$A$350, 0))</f>
        <v>1</v>
      </c>
      <c r="I957" s="104" t="str">
        <f>VLOOKUP(C957,Print!$A$2:$C$1048576,3,0)</f>
        <v>Yes</v>
      </c>
      <c r="J957" s="104" t="str">
        <f>VLOOKUP($C957,Print!$A$2:$I$1048576,9,0)</f>
        <v>Ready</v>
      </c>
      <c r="K957" s="104" t="str">
        <f>VLOOKUP(C957,'Sheet1 (2)'!$A$2:$K$341, 9, 0)</f>
        <v>C00387</v>
      </c>
    </row>
    <row r="958" spans="1:11" customFormat="1" ht="15.75" hidden="1" x14ac:dyDescent="0.25">
      <c r="A958" s="104" t="s">
        <v>9</v>
      </c>
      <c r="B958" s="113" t="str">
        <f t="shared" si="22"/>
        <v>E0240 - Pike Street*Interface</v>
      </c>
      <c r="C958" s="113" t="s">
        <v>241</v>
      </c>
      <c r="D958" s="115" t="s">
        <v>9</v>
      </c>
      <c r="E958" s="117" t="str">
        <f>IFERROR(INDEX(Interface!A:A, MATCH($C958,Interface!H:H, 0)), "(Blank)")</f>
        <v>S-000076292</v>
      </c>
      <c r="F958" s="116" t="s">
        <v>363</v>
      </c>
      <c r="G958" s="104" t="str">
        <f>VLOOKUP(C958, 'Sheet1 (2)'!$A$2:$K$341, 2,FALSE )</f>
        <v>Yes</v>
      </c>
      <c r="H958" s="104" t="b">
        <f>ISNUMBER(MATCH(C958, 'Sheet1 (2)'!$A$2:$A$350, 0))</f>
        <v>1</v>
      </c>
      <c r="I958" s="104" t="str">
        <f>VLOOKUP(C958,Print!$A$2:$C$1048576,3,0)</f>
        <v>Yes</v>
      </c>
      <c r="J958" s="104" t="str">
        <f>VLOOKUP($C958,Print!$A$2:$I$1048576,9,0)</f>
        <v>Ready</v>
      </c>
      <c r="K958" s="104" t="str">
        <f>VLOOKUP(C958,'Sheet1 (2)'!$A$2:$K$341, 9, 0)</f>
        <v>C00387</v>
      </c>
    </row>
    <row r="959" spans="1:11" customFormat="1" ht="15.75" hidden="1" x14ac:dyDescent="0.25">
      <c r="A959" s="113" t="s">
        <v>10</v>
      </c>
      <c r="B959" s="113" t="str">
        <f t="shared" si="22"/>
        <v>E0240 - Pike Street*Sanitation</v>
      </c>
      <c r="C959" s="113" t="s">
        <v>241</v>
      </c>
      <c r="D959" s="114" t="s">
        <v>480</v>
      </c>
      <c r="E959" s="117" t="s">
        <v>1111</v>
      </c>
      <c r="F959" s="116">
        <v>8662377019</v>
      </c>
      <c r="G959" s="104" t="str">
        <f>VLOOKUP(C959, 'Sheet1 (2)'!$A$2:$K$341, 2,FALSE )</f>
        <v>Yes</v>
      </c>
      <c r="H959" s="104" t="b">
        <f>ISNUMBER(MATCH(C959, 'Sheet1 (2)'!$A$2:$A$350, 0))</f>
        <v>1</v>
      </c>
      <c r="I959" s="104" t="str">
        <f>VLOOKUP(C959,Print!$A$2:$C$1048576,3,0)</f>
        <v>Yes</v>
      </c>
      <c r="J959" s="104" t="str">
        <f>VLOOKUP($C959,Print!$A$2:$I$1048576,9,0)</f>
        <v>Ready</v>
      </c>
      <c r="K959" s="104" t="str">
        <f>VLOOKUP(C959,'Sheet1 (2)'!$A$2:$K$341, 9, 0)</f>
        <v>C00387</v>
      </c>
    </row>
    <row r="960" spans="1:11" customFormat="1" ht="15.75" hidden="1" x14ac:dyDescent="0.25">
      <c r="A960" s="113" t="s">
        <v>13</v>
      </c>
      <c r="B960" s="113" t="str">
        <f t="shared" si="22"/>
        <v>E0240 - Pike Street*Water &amp; Sewer</v>
      </c>
      <c r="C960" s="113" t="s">
        <v>241</v>
      </c>
      <c r="D960" s="114" t="s">
        <v>1112</v>
      </c>
      <c r="E960" s="117">
        <v>215257</v>
      </c>
      <c r="F960" s="116">
        <v>3044248550</v>
      </c>
      <c r="G960" s="104" t="str">
        <f>VLOOKUP(C960, 'Sheet1 (2)'!$A$2:$K$341, 2,FALSE )</f>
        <v>Yes</v>
      </c>
      <c r="H960" s="104" t="b">
        <f>ISNUMBER(MATCH(C960, 'Sheet1 (2)'!$A$2:$A$350, 0))</f>
        <v>1</v>
      </c>
      <c r="I960" s="104" t="str">
        <f>VLOOKUP(C960,Print!$A$2:$C$1048576,3,0)</f>
        <v>Yes</v>
      </c>
      <c r="J960" s="104" t="str">
        <f>VLOOKUP($C960,Print!$A$2:$I$1048576,9,0)</f>
        <v>Ready</v>
      </c>
      <c r="K960" s="104" t="str">
        <f>VLOOKUP(C960,'Sheet1 (2)'!$A$2:$K$341, 9, 0)</f>
        <v>C00387</v>
      </c>
    </row>
    <row r="961" spans="1:11" customFormat="1" ht="15.75" hidden="1" x14ac:dyDescent="0.25">
      <c r="A961" s="113" t="s">
        <v>13</v>
      </c>
      <c r="B961" s="113" t="str">
        <f t="shared" si="22"/>
        <v>E0248 - Ridge Road*Water &amp; Sewer</v>
      </c>
      <c r="C961" s="113" t="s">
        <v>247</v>
      </c>
      <c r="D961" s="140" t="s">
        <v>602</v>
      </c>
      <c r="E961" s="117"/>
      <c r="F961" s="124" t="s">
        <v>1136</v>
      </c>
      <c r="G961" s="104" t="str">
        <f>VLOOKUP(C961, 'Sheet1 (2)'!$A$2:$K$341, 2,FALSE )</f>
        <v>Yes</v>
      </c>
      <c r="H961" s="104" t="b">
        <f>ISNUMBER(MATCH(C961, 'Sheet1 (2)'!$A$2:$A$350, 0))</f>
        <v>1</v>
      </c>
      <c r="I961" s="104" t="str">
        <f>VLOOKUP(C961,Print!$A$2:$C$1048576,3,0)</f>
        <v>No</v>
      </c>
      <c r="J961" s="104" t="str">
        <f>VLOOKUP($C961,Print!$A$2:$I$1048576,9,0)</f>
        <v>Missing</v>
      </c>
      <c r="K961" s="104" t="str">
        <f>VLOOKUP(C961,'Sheet1 (2)'!$A$2:$K$341, 9, 0)</f>
        <v>C00188</v>
      </c>
    </row>
    <row r="962" spans="1:11" customFormat="1" ht="15.75" hidden="1" x14ac:dyDescent="0.25">
      <c r="A962" s="104" t="s">
        <v>9</v>
      </c>
      <c r="B962" s="113" t="str">
        <f t="shared" si="22"/>
        <v>E0248 - Ridge Road*Interface</v>
      </c>
      <c r="C962" s="113" t="s">
        <v>247</v>
      </c>
      <c r="D962" s="115" t="s">
        <v>9</v>
      </c>
      <c r="E962" s="117" t="str">
        <f>IFERROR(INDEX(Interface!A:A, MATCH($C962,Interface!H:H, 0)), "(Blank)")</f>
        <v>TWA11056</v>
      </c>
      <c r="F962" s="116" t="s">
        <v>363</v>
      </c>
      <c r="G962" s="104" t="str">
        <f>VLOOKUP(C962, 'Sheet1 (2)'!$A$2:$K$341, 2,FALSE )</f>
        <v>Yes</v>
      </c>
      <c r="H962" s="104" t="b">
        <f>ISNUMBER(MATCH(C962, 'Sheet1 (2)'!$A$2:$A$350, 0))</f>
        <v>1</v>
      </c>
      <c r="I962" s="104" t="str">
        <f>VLOOKUP(C962,Print!$A$2:$C$1048576,3,0)</f>
        <v>No</v>
      </c>
      <c r="J962" s="104" t="str">
        <f>VLOOKUP($C962,Print!$A$2:$I$1048576,9,0)</f>
        <v>Missing</v>
      </c>
      <c r="K962" s="104" t="str">
        <f>VLOOKUP(C962,'Sheet1 (2)'!$A$2:$K$341, 9, 0)</f>
        <v>C00188</v>
      </c>
    </row>
    <row r="963" spans="1:11" ht="15.75" hidden="1" x14ac:dyDescent="0.25">
      <c r="A963" s="113" t="s">
        <v>7</v>
      </c>
      <c r="B963" s="113" t="str">
        <f t="shared" si="22"/>
        <v>E0250 - Aiken, SC*Electric</v>
      </c>
      <c r="C963" s="113" t="s">
        <v>249</v>
      </c>
      <c r="D963" s="104" t="s">
        <v>386</v>
      </c>
      <c r="E963" s="117"/>
      <c r="F963" s="116" t="s">
        <v>4506</v>
      </c>
      <c r="G963" s="104" t="str">
        <f>VLOOKUP(C963, 'Sheet1 (2)'!$A$2:$K$341, 2,FALSE )</f>
        <v>Yes</v>
      </c>
      <c r="H963" s="104" t="b">
        <f>ISNUMBER(MATCH(C963, 'Sheet1 (2)'!$A$2:$A$350, 0))</f>
        <v>1</v>
      </c>
      <c r="I963" s="104" t="str">
        <f>VLOOKUP(C963,Print!$A$2:$C$1048576,3,0)</f>
        <v>No</v>
      </c>
      <c r="J963" s="104" t="str">
        <f>VLOOKUP($C963,Print!$A$2:$I$1048576,9,0)</f>
        <v>Missing</v>
      </c>
      <c r="K963" s="104" t="str">
        <f>VLOOKUP(C963,'Sheet1 (2)'!$A$2:$K$341, 9, 0)</f>
        <v>C00562</v>
      </c>
    </row>
    <row r="964" spans="1:11" ht="15.75" hidden="1" x14ac:dyDescent="0.25">
      <c r="A964" s="113" t="s">
        <v>10</v>
      </c>
      <c r="B964" s="113" t="str">
        <f t="shared" si="22"/>
        <v>E0250 - Aiken, SC*Sanitation</v>
      </c>
      <c r="C964" s="113" t="s">
        <v>249</v>
      </c>
      <c r="D964" s="104" t="s">
        <v>480</v>
      </c>
      <c r="E964" s="117" t="s">
        <v>4787</v>
      </c>
      <c r="F964" s="116"/>
      <c r="G964" s="104" t="str">
        <f>VLOOKUP(C964, 'Sheet1 (2)'!$A$2:$K$341, 2,FALSE )</f>
        <v>Yes</v>
      </c>
      <c r="H964" s="104" t="b">
        <f>ISNUMBER(MATCH(C964, 'Sheet1 (2)'!$A$2:$A$350, 0))</f>
        <v>1</v>
      </c>
      <c r="I964" s="104" t="str">
        <f>VLOOKUP(C964,Print!$A$2:$C$1048576,3,0)</f>
        <v>No</v>
      </c>
      <c r="J964" s="104" t="str">
        <f>VLOOKUP($C964,Print!$A$2:$I$1048576,9,0)</f>
        <v>Missing</v>
      </c>
      <c r="K964" s="104" t="str">
        <f>VLOOKUP(C964,'Sheet1 (2)'!$A$2:$K$341, 9, 0)</f>
        <v>C00562</v>
      </c>
    </row>
    <row r="965" spans="1:11" ht="15.75" hidden="1" x14ac:dyDescent="0.25">
      <c r="A965" s="113" t="s">
        <v>13</v>
      </c>
      <c r="B965" s="113" t="str">
        <f t="shared" si="22"/>
        <v>E0250 - Aiken, SC*Water &amp; Sewer</v>
      </c>
      <c r="C965" s="113" t="s">
        <v>249</v>
      </c>
      <c r="D965" s="104" t="s">
        <v>4507</v>
      </c>
      <c r="E965" s="117"/>
      <c r="F965" s="116" t="s">
        <v>4508</v>
      </c>
      <c r="G965" s="104" t="str">
        <f>VLOOKUP(C965, 'Sheet1 (2)'!$A$2:$K$341, 2,FALSE )</f>
        <v>Yes</v>
      </c>
      <c r="H965" s="104" t="b">
        <f>ISNUMBER(MATCH(C965, 'Sheet1 (2)'!$A$2:$A$350, 0))</f>
        <v>1</v>
      </c>
      <c r="I965" s="104" t="str">
        <f>VLOOKUP(C965,Print!$A$2:$C$1048576,3,0)</f>
        <v>No</v>
      </c>
      <c r="J965" s="104" t="str">
        <f>VLOOKUP($C965,Print!$A$2:$I$1048576,9,0)</f>
        <v>Missing</v>
      </c>
      <c r="K965" s="104" t="str">
        <f>VLOOKUP(C965,'Sheet1 (2)'!$A$2:$K$341, 9, 0)</f>
        <v>C00562</v>
      </c>
    </row>
    <row r="966" spans="1:11" customFormat="1" ht="15.75" hidden="1" x14ac:dyDescent="0.25">
      <c r="A966" s="104" t="s">
        <v>9</v>
      </c>
      <c r="B966" s="113" t="str">
        <f t="shared" ref="B966:B997" si="23">_xlfn.CONCAT(C966,"*",A966)</f>
        <v>E0242 - Salina, KS*Interface</v>
      </c>
      <c r="C966" s="113" t="s">
        <v>243</v>
      </c>
      <c r="D966" s="115" t="s">
        <v>9</v>
      </c>
      <c r="E966" s="117" t="str">
        <f>IFERROR(INDEX(Interface!A:A, MATCH($C966,Interface!H:H, 0)), "(Blank)")</f>
        <v>S-000075896</v>
      </c>
      <c r="F966" s="116" t="s">
        <v>363</v>
      </c>
      <c r="G966" s="104" t="str">
        <f>VLOOKUP(C966, 'Sheet1 (2)'!$A$2:$K$341, 2,FALSE )</f>
        <v>Yes</v>
      </c>
      <c r="H966" s="104" t="b">
        <f>ISNUMBER(MATCH(C966, 'Sheet1 (2)'!$A$2:$A$350, 0))</f>
        <v>1</v>
      </c>
      <c r="I966" s="104" t="str">
        <f>VLOOKUP(C966,Print!$A$2:$C$1048576,3,0)</f>
        <v>No</v>
      </c>
      <c r="J966" s="104" t="str">
        <f>VLOOKUP($C966,Print!$A$2:$I$1048576,9,0)</f>
        <v>Ready</v>
      </c>
      <c r="K966" s="104" t="str">
        <f>VLOOKUP(C966,'Sheet1 (2)'!$A$2:$K$341, 9, 0)</f>
        <v>C00318</v>
      </c>
    </row>
    <row r="967" spans="1:11" customFormat="1" ht="15.75" hidden="1" x14ac:dyDescent="0.25">
      <c r="A967" s="113" t="s">
        <v>10</v>
      </c>
      <c r="B967" s="113" t="str">
        <f t="shared" si="23"/>
        <v>E0242 - Salina, KS*Sanitation</v>
      </c>
      <c r="C967" s="113" t="s">
        <v>243</v>
      </c>
      <c r="D967" s="115" t="s">
        <v>4389</v>
      </c>
      <c r="E967" s="117">
        <v>78800</v>
      </c>
      <c r="F967" s="116">
        <v>7858259155</v>
      </c>
      <c r="G967" s="104" t="str">
        <f>VLOOKUP(C967, 'Sheet1 (2)'!$A$2:$K$341, 2,FALSE )</f>
        <v>Yes</v>
      </c>
      <c r="H967" s="104" t="b">
        <f>ISNUMBER(MATCH(C967, 'Sheet1 (2)'!$A$2:$A$350, 0))</f>
        <v>1</v>
      </c>
      <c r="I967" s="104" t="str">
        <f>VLOOKUP(C967,Print!$A$2:$C$1048576,3,0)</f>
        <v>No</v>
      </c>
      <c r="J967" s="104" t="str">
        <f>VLOOKUP($C967,Print!$A$2:$I$1048576,9,0)</f>
        <v>Ready</v>
      </c>
      <c r="K967" s="104" t="str">
        <f>VLOOKUP(C967,'Sheet1 (2)'!$A$2:$K$341, 9, 0)</f>
        <v>C00318</v>
      </c>
    </row>
    <row r="968" spans="1:11" customFormat="1" ht="15.75" hidden="1" x14ac:dyDescent="0.25">
      <c r="A968" s="113" t="s">
        <v>13</v>
      </c>
      <c r="B968" s="113" t="str">
        <f t="shared" si="23"/>
        <v>E0242 - Salina, KS*Water &amp; Sewer</v>
      </c>
      <c r="C968" s="113" t="s">
        <v>243</v>
      </c>
      <c r="D968" s="120" t="s">
        <v>1117</v>
      </c>
      <c r="E968" s="120" t="s">
        <v>1118</v>
      </c>
      <c r="F968" s="116"/>
      <c r="G968" s="104" t="str">
        <f>VLOOKUP(C968, 'Sheet1 (2)'!$A$2:$K$341, 2,FALSE )</f>
        <v>Yes</v>
      </c>
      <c r="H968" s="104" t="b">
        <f>ISNUMBER(MATCH(C968, 'Sheet1 (2)'!$A$2:$A$350, 0))</f>
        <v>1</v>
      </c>
      <c r="I968" s="104" t="str">
        <f>VLOOKUP(C968,Print!$A$2:$C$1048576,3,0)</f>
        <v>No</v>
      </c>
      <c r="J968" s="104" t="str">
        <f>VLOOKUP($C968,Print!$A$2:$I$1048576,9,0)</f>
        <v>Ready</v>
      </c>
      <c r="K968" s="104" t="str">
        <f>VLOOKUP(C968,'Sheet1 (2)'!$A$2:$K$341, 9, 0)</f>
        <v>C00318</v>
      </c>
    </row>
    <row r="969" spans="1:11" customFormat="1" ht="15.75" hidden="1" x14ac:dyDescent="0.25">
      <c r="A969" s="113" t="s">
        <v>7</v>
      </c>
      <c r="B969" s="113" t="str">
        <f t="shared" si="23"/>
        <v>E0245 - E. Arlington Blvd*Electric</v>
      </c>
      <c r="C969" s="113" t="s">
        <v>244</v>
      </c>
      <c r="D969" s="120" t="s">
        <v>1119</v>
      </c>
      <c r="E969" s="128" t="s">
        <v>1120</v>
      </c>
      <c r="F969" s="124" t="s">
        <v>1121</v>
      </c>
      <c r="G969" s="104" t="str">
        <f>VLOOKUP(C969, 'Sheet1 (2)'!$A$2:$K$341, 2,FALSE )</f>
        <v>Yes</v>
      </c>
      <c r="H969" s="104" t="b">
        <f>ISNUMBER(MATCH(C969, 'Sheet1 (2)'!$A$2:$A$350, 0))</f>
        <v>1</v>
      </c>
      <c r="I969" s="104" t="str">
        <f>VLOOKUP(C969,Print!$A$2:$C$1048576,3,0)</f>
        <v>Yes</v>
      </c>
      <c r="J969" s="104" t="str">
        <f>VLOOKUP($C969,Print!$A$2:$I$1048576,9,0)</f>
        <v>Ready</v>
      </c>
      <c r="K969" s="104" t="str">
        <f>VLOOKUP(C969,'Sheet1 (2)'!$A$2:$K$341, 9, 0)</f>
        <v>C00377</v>
      </c>
    </row>
    <row r="970" spans="1:11" customFormat="1" ht="15.75" hidden="1" x14ac:dyDescent="0.25">
      <c r="A970" s="104" t="s">
        <v>9</v>
      </c>
      <c r="B970" s="113" t="str">
        <f t="shared" si="23"/>
        <v>E0245 - E. Arlington Blvd*Interface</v>
      </c>
      <c r="C970" s="113" t="s">
        <v>244</v>
      </c>
      <c r="D970" s="115" t="s">
        <v>9</v>
      </c>
      <c r="E970" s="117" t="str">
        <f>IFERROR(INDEX(Interface!A:A, MATCH($C970,Interface!H:H, 0)), "(Blank)")</f>
        <v>S-000076288</v>
      </c>
      <c r="F970" s="116" t="s">
        <v>363</v>
      </c>
      <c r="G970" s="104" t="str">
        <f>VLOOKUP(C970, 'Sheet1 (2)'!$A$2:$K$341, 2,FALSE )</f>
        <v>Yes</v>
      </c>
      <c r="H970" s="104" t="b">
        <f>ISNUMBER(MATCH(C970, 'Sheet1 (2)'!$A$2:$A$350, 0))</f>
        <v>1</v>
      </c>
      <c r="I970" s="104" t="str">
        <f>VLOOKUP(C970,Print!$A$2:$C$1048576,3,0)</f>
        <v>Yes</v>
      </c>
      <c r="J970" s="104" t="str">
        <f>VLOOKUP($C970,Print!$A$2:$I$1048576,9,0)</f>
        <v>Ready</v>
      </c>
      <c r="K970" s="104" t="str">
        <f>VLOOKUP(C970,'Sheet1 (2)'!$A$2:$K$341, 9, 0)</f>
        <v>C00377</v>
      </c>
    </row>
    <row r="971" spans="1:11" customFormat="1" ht="15.75" hidden="1" x14ac:dyDescent="0.25">
      <c r="A971" s="113" t="s">
        <v>10</v>
      </c>
      <c r="B971" s="113" t="str">
        <f t="shared" si="23"/>
        <v>E0245 - E. Arlington Blvd*Sanitation</v>
      </c>
      <c r="C971" s="113" t="s">
        <v>244</v>
      </c>
      <c r="D971" s="114" t="s">
        <v>404</v>
      </c>
      <c r="E971" s="115" t="s">
        <v>1122</v>
      </c>
      <c r="F971" s="116">
        <v>8006475777</v>
      </c>
      <c r="G971" s="104" t="str">
        <f>VLOOKUP(C971, 'Sheet1 (2)'!$A$2:$K$341, 2,FALSE )</f>
        <v>Yes</v>
      </c>
      <c r="H971" s="104" t="b">
        <f>ISNUMBER(MATCH(C971, 'Sheet1 (2)'!$A$2:$A$350, 0))</f>
        <v>1</v>
      </c>
      <c r="I971" s="104" t="str">
        <f>VLOOKUP(C971,Print!$A$2:$C$1048576,3,0)</f>
        <v>Yes</v>
      </c>
      <c r="J971" s="104" t="str">
        <f>VLOOKUP($C971,Print!$A$2:$I$1048576,9,0)</f>
        <v>Ready</v>
      </c>
      <c r="K971" s="104" t="str">
        <f>VLOOKUP(C971,'Sheet1 (2)'!$A$2:$K$341, 9, 0)</f>
        <v>C00377</v>
      </c>
    </row>
    <row r="972" spans="1:11" customFormat="1" ht="15.75" hidden="1" x14ac:dyDescent="0.25">
      <c r="A972" s="113" t="s">
        <v>13</v>
      </c>
      <c r="B972" s="113" t="str">
        <f t="shared" si="23"/>
        <v>E0245 - E. Arlington Blvd*Water &amp; Sewer</v>
      </c>
      <c r="C972" s="113" t="s">
        <v>244</v>
      </c>
      <c r="D972" s="120" t="s">
        <v>1123</v>
      </c>
      <c r="E972" s="128" t="s">
        <v>1120</v>
      </c>
      <c r="F972" s="124" t="s">
        <v>1124</v>
      </c>
      <c r="G972" s="104" t="str">
        <f>VLOOKUP(C972, 'Sheet1 (2)'!$A$2:$K$341, 2,FALSE )</f>
        <v>Yes</v>
      </c>
      <c r="H972" s="104" t="b">
        <f>ISNUMBER(MATCH(C972, 'Sheet1 (2)'!$A$2:$A$350, 0))</f>
        <v>1</v>
      </c>
      <c r="I972" s="104" t="str">
        <f>VLOOKUP(C972,Print!$A$2:$C$1048576,3,0)</f>
        <v>Yes</v>
      </c>
      <c r="J972" s="104" t="str">
        <f>VLOOKUP($C972,Print!$A$2:$I$1048576,9,0)</f>
        <v>Ready</v>
      </c>
      <c r="K972" s="104" t="str">
        <f>VLOOKUP(C972,'Sheet1 (2)'!$A$2:$K$341, 9, 0)</f>
        <v>C00377</v>
      </c>
    </row>
    <row r="973" spans="1:11" customFormat="1" ht="15.75" hidden="1" x14ac:dyDescent="0.25">
      <c r="A973" s="113" t="s">
        <v>7</v>
      </c>
      <c r="B973" s="113" t="str">
        <f t="shared" si="23"/>
        <v>E0246 - Washington, NC*Electric</v>
      </c>
      <c r="C973" s="113" t="s">
        <v>245</v>
      </c>
      <c r="D973" s="120" t="s">
        <v>1125</v>
      </c>
      <c r="E973" s="128" t="s">
        <v>1126</v>
      </c>
      <c r="F973" s="124" t="s">
        <v>1127</v>
      </c>
      <c r="G973" s="104" t="str">
        <f>VLOOKUP(C973, 'Sheet1 (2)'!$A$2:$K$341, 2,FALSE )</f>
        <v>Yes</v>
      </c>
      <c r="H973" s="104" t="b">
        <f>ISNUMBER(MATCH(C973, 'Sheet1 (2)'!$A$2:$A$350, 0))</f>
        <v>1</v>
      </c>
      <c r="I973" s="104" t="str">
        <f>VLOOKUP(C973,Print!$A$2:$C$1048576,3,0)</f>
        <v>Yes</v>
      </c>
      <c r="J973" s="104" t="str">
        <f>VLOOKUP($C973,Print!$A$2:$I$1048576,9,0)</f>
        <v>Ready</v>
      </c>
      <c r="K973" s="104" t="str">
        <f>VLOOKUP(C973,'Sheet1 (2)'!$A$2:$K$341, 9, 0)</f>
        <v>C00459</v>
      </c>
    </row>
    <row r="974" spans="1:11" customFormat="1" ht="15.75" hidden="1" x14ac:dyDescent="0.25">
      <c r="A974" s="104" t="s">
        <v>9</v>
      </c>
      <c r="B974" s="113" t="str">
        <f t="shared" si="23"/>
        <v>E0246 - Washington, NC*Interface</v>
      </c>
      <c r="C974" s="113" t="s">
        <v>245</v>
      </c>
      <c r="D974" s="115" t="s">
        <v>9</v>
      </c>
      <c r="E974" s="117" t="str">
        <f>IFERROR(INDEX(Interface!A:A, MATCH($C974,Interface!H:H, 0)), "(Blank)")</f>
        <v>TWA88037</v>
      </c>
      <c r="F974" s="116" t="s">
        <v>363</v>
      </c>
      <c r="G974" s="104" t="str">
        <f>VLOOKUP(C974, 'Sheet1 (2)'!$A$2:$K$341, 2,FALSE )</f>
        <v>Yes</v>
      </c>
      <c r="H974" s="104" t="b">
        <f>ISNUMBER(MATCH(C974, 'Sheet1 (2)'!$A$2:$A$350, 0))</f>
        <v>1</v>
      </c>
      <c r="I974" s="104" t="str">
        <f>VLOOKUP(C974,Print!$A$2:$C$1048576,3,0)</f>
        <v>Yes</v>
      </c>
      <c r="J974" s="104" t="str">
        <f>VLOOKUP($C974,Print!$A$2:$I$1048576,9,0)</f>
        <v>Ready</v>
      </c>
      <c r="K974" s="104" t="str">
        <f>VLOOKUP(C974,'Sheet1 (2)'!$A$2:$K$341, 9, 0)</f>
        <v>C00459</v>
      </c>
    </row>
    <row r="975" spans="1:11" customFormat="1" ht="15.75" hidden="1" x14ac:dyDescent="0.25">
      <c r="A975" s="113" t="s">
        <v>10</v>
      </c>
      <c r="B975" s="113" t="str">
        <f t="shared" si="23"/>
        <v>E0246 - Washington, NC*Sanitation</v>
      </c>
      <c r="C975" s="113" t="s">
        <v>245</v>
      </c>
      <c r="D975" s="114" t="s">
        <v>404</v>
      </c>
      <c r="E975" s="117" t="s">
        <v>1128</v>
      </c>
      <c r="F975" s="116">
        <v>2526443208</v>
      </c>
      <c r="G975" s="104" t="str">
        <f>VLOOKUP(C975, 'Sheet1 (2)'!$A$2:$K$341, 2,FALSE )</f>
        <v>Yes</v>
      </c>
      <c r="H975" s="104" t="b">
        <f>ISNUMBER(MATCH(C975, 'Sheet1 (2)'!$A$2:$A$350, 0))</f>
        <v>1</v>
      </c>
      <c r="I975" s="104" t="str">
        <f>VLOOKUP(C975,Print!$A$2:$C$1048576,3,0)</f>
        <v>Yes</v>
      </c>
      <c r="J975" s="104" t="str">
        <f>VLOOKUP($C975,Print!$A$2:$I$1048576,9,0)</f>
        <v>Ready</v>
      </c>
      <c r="K975" s="104" t="str">
        <f>VLOOKUP(C975,'Sheet1 (2)'!$A$2:$K$341, 9, 0)</f>
        <v>C00459</v>
      </c>
    </row>
    <row r="976" spans="1:11" customFormat="1" ht="15.75" hidden="1" x14ac:dyDescent="0.25">
      <c r="A976" s="113" t="s">
        <v>13</v>
      </c>
      <c r="B976" s="113" t="str">
        <f t="shared" si="23"/>
        <v>E0246 - Washington, NC*Water &amp; Sewer</v>
      </c>
      <c r="C976" s="113" t="s">
        <v>245</v>
      </c>
      <c r="D976" s="120" t="s">
        <v>1125</v>
      </c>
      <c r="E976" s="128" t="s">
        <v>1126</v>
      </c>
      <c r="F976" s="124" t="s">
        <v>1127</v>
      </c>
      <c r="G976" s="104" t="str">
        <f>VLOOKUP(C976, 'Sheet1 (2)'!$A$2:$K$341, 2,FALSE )</f>
        <v>Yes</v>
      </c>
      <c r="H976" s="104" t="b">
        <f>ISNUMBER(MATCH(C976, 'Sheet1 (2)'!$A$2:$A$350, 0))</f>
        <v>1</v>
      </c>
      <c r="I976" s="104" t="str">
        <f>VLOOKUP(C976,Print!$A$2:$C$1048576,3,0)</f>
        <v>Yes</v>
      </c>
      <c r="J976" s="104" t="str">
        <f>VLOOKUP($C976,Print!$A$2:$I$1048576,9,0)</f>
        <v>Ready</v>
      </c>
      <c r="K976" s="104" t="str">
        <f>VLOOKUP(C976,'Sheet1 (2)'!$A$2:$K$341, 9, 0)</f>
        <v>C00459</v>
      </c>
    </row>
    <row r="977" spans="1:11" customFormat="1" ht="15.75" hidden="1" x14ac:dyDescent="0.25">
      <c r="A977" s="113" t="s">
        <v>7</v>
      </c>
      <c r="B977" s="113" t="str">
        <f t="shared" si="23"/>
        <v>E0247 - Estes Pkwy*Electric</v>
      </c>
      <c r="C977" s="113" t="s">
        <v>246</v>
      </c>
      <c r="D977" s="114" t="s">
        <v>861</v>
      </c>
      <c r="E977" s="115" t="s">
        <v>1129</v>
      </c>
      <c r="F977" s="116">
        <v>8006110964</v>
      </c>
      <c r="G977" s="104" t="str">
        <f>VLOOKUP(C977, 'Sheet1 (2)'!$A$2:$K$341, 2,FALSE )</f>
        <v>Yes</v>
      </c>
      <c r="H977" s="104" t="b">
        <f>ISNUMBER(MATCH(C977, 'Sheet1 (2)'!$A$2:$A$350, 0))</f>
        <v>1</v>
      </c>
      <c r="I977" s="104" t="str">
        <f>VLOOKUP(C977,Print!$A$2:$C$1048576,3,0)</f>
        <v>Yes</v>
      </c>
      <c r="J977" s="104" t="str">
        <f>VLOOKUP($C977,Print!$A$2:$I$1048576,9,0)</f>
        <v>Ready</v>
      </c>
      <c r="K977" s="104" t="str">
        <f>VLOOKUP(C977,'Sheet1 (2)'!$A$2:$K$341, 9, 0)</f>
        <v>C00722</v>
      </c>
    </row>
    <row r="978" spans="1:11" customFormat="1" ht="15.75" hidden="1" x14ac:dyDescent="0.25">
      <c r="A978" s="104" t="s">
        <v>9</v>
      </c>
      <c r="B978" s="113" t="str">
        <f t="shared" si="23"/>
        <v>E0247 - Estes Pkwy*Interface</v>
      </c>
      <c r="C978" s="113" t="s">
        <v>246</v>
      </c>
      <c r="D978" s="115" t="s">
        <v>9</v>
      </c>
      <c r="E978" s="117" t="str">
        <f>IFERROR(INDEX(Interface!A:A, MATCH($C978,Interface!H:H, 0)), "(Blank)")</f>
        <v>TWA00087</v>
      </c>
      <c r="F978" s="116" t="s">
        <v>363</v>
      </c>
      <c r="G978" s="104" t="str">
        <f>VLOOKUP(C978, 'Sheet1 (2)'!$A$2:$K$341, 2,FALSE )</f>
        <v>Yes</v>
      </c>
      <c r="H978" s="104" t="b">
        <f>ISNUMBER(MATCH(C978, 'Sheet1 (2)'!$A$2:$A$350, 0))</f>
        <v>1</v>
      </c>
      <c r="I978" s="104" t="str">
        <f>VLOOKUP(C978,Print!$A$2:$C$1048576,3,0)</f>
        <v>Yes</v>
      </c>
      <c r="J978" s="104" t="str">
        <f>VLOOKUP($C978,Print!$A$2:$I$1048576,9,0)</f>
        <v>Ready</v>
      </c>
      <c r="K978" s="104" t="str">
        <f>VLOOKUP(C978,'Sheet1 (2)'!$A$2:$K$341, 9, 0)</f>
        <v>C00722</v>
      </c>
    </row>
    <row r="979" spans="1:11" customFormat="1" ht="15.75" hidden="1" x14ac:dyDescent="0.25">
      <c r="A979" s="113" t="s">
        <v>10</v>
      </c>
      <c r="B979" s="113" t="str">
        <f t="shared" si="23"/>
        <v>E0247 - Estes Pkwy*Sanitation</v>
      </c>
      <c r="C979" s="113" t="s">
        <v>246</v>
      </c>
      <c r="D979" s="114" t="s">
        <v>404</v>
      </c>
      <c r="E979" s="115" t="s">
        <v>1130</v>
      </c>
      <c r="F979" s="116">
        <v>8006787274</v>
      </c>
      <c r="G979" s="104" t="str">
        <f>VLOOKUP(C979, 'Sheet1 (2)'!$A$2:$K$341, 2,FALSE )</f>
        <v>Yes</v>
      </c>
      <c r="H979" s="104" t="b">
        <f>ISNUMBER(MATCH(C979, 'Sheet1 (2)'!$A$2:$A$350, 0))</f>
        <v>1</v>
      </c>
      <c r="I979" s="104" t="str">
        <f>VLOOKUP(C979,Print!$A$2:$C$1048576,3,0)</f>
        <v>Yes</v>
      </c>
      <c r="J979" s="104" t="str">
        <f>VLOOKUP($C979,Print!$A$2:$I$1048576,9,0)</f>
        <v>Ready</v>
      </c>
      <c r="K979" s="104" t="str">
        <f>VLOOKUP(C979,'Sheet1 (2)'!$A$2:$K$341, 9, 0)</f>
        <v>C00722</v>
      </c>
    </row>
    <row r="980" spans="1:11" customFormat="1" ht="15.75" hidden="1" x14ac:dyDescent="0.25">
      <c r="A980" s="113" t="s">
        <v>13</v>
      </c>
      <c r="B980" s="113" t="str">
        <f t="shared" si="23"/>
        <v>E0247 - Estes Pkwy*Water &amp; Sewer</v>
      </c>
      <c r="C980" s="113" t="s">
        <v>246</v>
      </c>
      <c r="D980" s="114" t="s">
        <v>1131</v>
      </c>
      <c r="E980" s="115" t="s">
        <v>1132</v>
      </c>
      <c r="F980" s="116">
        <v>9032371030</v>
      </c>
      <c r="G980" s="104" t="str">
        <f>VLOOKUP(C980, 'Sheet1 (2)'!$A$2:$K$341, 2,FALSE )</f>
        <v>Yes</v>
      </c>
      <c r="H980" s="104" t="b">
        <f>ISNUMBER(MATCH(C980, 'Sheet1 (2)'!$A$2:$A$350, 0))</f>
        <v>1</v>
      </c>
      <c r="I980" s="104" t="str">
        <f>VLOOKUP(C980,Print!$A$2:$C$1048576,3,0)</f>
        <v>Yes</v>
      </c>
      <c r="J980" s="104" t="str">
        <f>VLOOKUP($C980,Print!$A$2:$I$1048576,9,0)</f>
        <v>Ready</v>
      </c>
      <c r="K980" s="104" t="str">
        <f>VLOOKUP(C980,'Sheet1 (2)'!$A$2:$K$341, 9, 0)</f>
        <v>C00722</v>
      </c>
    </row>
    <row r="981" spans="1:11" customFormat="1" ht="15.75" hidden="1" x14ac:dyDescent="0.25">
      <c r="A981" s="113" t="s">
        <v>14</v>
      </c>
      <c r="B981" s="113" t="str">
        <f t="shared" si="23"/>
        <v>E0247 - Estes Pkwy*Water &amp; Sewer 2</v>
      </c>
      <c r="C981" s="113" t="s">
        <v>246</v>
      </c>
      <c r="D981" s="114" t="s">
        <v>1131</v>
      </c>
      <c r="E981" s="115" t="s">
        <v>1133</v>
      </c>
      <c r="F981" s="116">
        <v>9032371030</v>
      </c>
      <c r="G981" s="104" t="str">
        <f>VLOOKUP(C981, 'Sheet1 (2)'!$A$2:$K$341, 2,FALSE )</f>
        <v>Yes</v>
      </c>
      <c r="H981" s="104" t="b">
        <f>ISNUMBER(MATCH(C981, 'Sheet1 (2)'!$A$2:$A$350, 0))</f>
        <v>1</v>
      </c>
      <c r="I981" s="104" t="str">
        <f>VLOOKUP(C981,Print!$A$2:$C$1048576,3,0)</f>
        <v>Yes</v>
      </c>
      <c r="J981" s="104" t="str">
        <f>VLOOKUP($C981,Print!$A$2:$I$1048576,9,0)</f>
        <v>Ready</v>
      </c>
      <c r="K981" s="104" t="str">
        <f>VLOOKUP(C981,'Sheet1 (2)'!$A$2:$K$341, 9, 0)</f>
        <v>C00722</v>
      </c>
    </row>
    <row r="982" spans="1:11" customFormat="1" ht="15.75" hidden="1" x14ac:dyDescent="0.25">
      <c r="A982" s="104" t="s">
        <v>9</v>
      </c>
      <c r="B982" s="113" t="str">
        <f t="shared" si="23"/>
        <v>E0250 - Aiken, SC*Interface</v>
      </c>
      <c r="C982" s="113" t="s">
        <v>249</v>
      </c>
      <c r="D982" s="115" t="s">
        <v>9</v>
      </c>
      <c r="E982" s="117" t="str">
        <f>IFERROR(INDEX(Interface!A:A, MATCH($C982,Interface!H:H, 0)), "(Blank)")</f>
        <v>TWA88083</v>
      </c>
      <c r="F982" s="116" t="s">
        <v>363</v>
      </c>
      <c r="G982" s="104" t="str">
        <f>VLOOKUP(C982, 'Sheet1 (2)'!$A$2:$K$341, 2,FALSE )</f>
        <v>Yes</v>
      </c>
      <c r="H982" s="104" t="b">
        <f>ISNUMBER(MATCH(C982, 'Sheet1 (2)'!$A$2:$A$350, 0))</f>
        <v>1</v>
      </c>
      <c r="I982" s="104" t="str">
        <f>VLOOKUP(C982,Print!$A$2:$C$1048576,3,0)</f>
        <v>No</v>
      </c>
      <c r="J982" s="104" t="str">
        <f>VLOOKUP($C982,Print!$A$2:$I$1048576,9,0)</f>
        <v>Missing</v>
      </c>
      <c r="K982" s="104" t="str">
        <f>VLOOKUP(C982,'Sheet1 (2)'!$A$2:$K$341, 9, 0)</f>
        <v>C00562</v>
      </c>
    </row>
    <row r="983" spans="1:11" customFormat="1" ht="15.75" hidden="1" x14ac:dyDescent="0.25">
      <c r="A983" s="104" t="s">
        <v>13</v>
      </c>
      <c r="B983" s="113" t="str">
        <f t="shared" si="23"/>
        <v>E0255 - Oakmont Blvd*Water &amp; Sewer</v>
      </c>
      <c r="C983" s="113" t="s">
        <v>254</v>
      </c>
      <c r="D983" s="104" t="s">
        <v>4437</v>
      </c>
      <c r="E983" s="117"/>
      <c r="F983" s="116"/>
      <c r="G983" s="104" t="str">
        <f>VLOOKUP(C983, 'Sheet1 (2)'!$A$2:$K$341, 2,FALSE )</f>
        <v>No</v>
      </c>
      <c r="H983" s="104" t="b">
        <f>ISNUMBER(MATCH(C983, 'Sheet1 (2)'!$A$2:$A$350, 0))</f>
        <v>1</v>
      </c>
      <c r="I983" s="104" t="str">
        <f>VLOOKUP(C983,Print!$A$2:$C$1048576,3,0)</f>
        <v>No</v>
      </c>
      <c r="J983" s="104" t="str">
        <f>VLOOKUP($C983,Print!$A$2:$I$1048576,9,0)</f>
        <v>Missing</v>
      </c>
      <c r="K983" s="104" t="str">
        <f>VLOOKUP(C983,'Sheet1 (2)'!$A$2:$K$341, 9, 0)</f>
        <v>C00281</v>
      </c>
    </row>
    <row r="984" spans="1:11" ht="15.75" hidden="1" x14ac:dyDescent="0.25">
      <c r="A984" s="104" t="s">
        <v>7</v>
      </c>
      <c r="B984" s="113" t="str">
        <f t="shared" si="23"/>
        <v>E0255 - Oakmont Blvd*Electric</v>
      </c>
      <c r="C984" s="113" t="s">
        <v>254</v>
      </c>
      <c r="D984" s="115"/>
      <c r="E984" s="117"/>
      <c r="F984" s="142"/>
      <c r="G984" s="104" t="str">
        <f>VLOOKUP(C984, 'Sheet1 (2)'!$A$2:$K$341, 2,FALSE )</f>
        <v>No</v>
      </c>
      <c r="H984" s="104" t="b">
        <f>ISNUMBER(MATCH(C984, 'Sheet1 (2)'!$A$2:$A$350, 0))</f>
        <v>1</v>
      </c>
      <c r="I984" s="104" t="str">
        <f>VLOOKUP(C984,Print!$A$2:$C$1048576,3,0)</f>
        <v>No</v>
      </c>
      <c r="J984" s="104" t="str">
        <f>VLOOKUP($C984,Print!$A$2:$I$1048576,9,0)</f>
        <v>Missing</v>
      </c>
      <c r="K984" s="104" t="str">
        <f>VLOOKUP(C984,'Sheet1 (2)'!$A$2:$K$341, 9, 0)</f>
        <v>C00281</v>
      </c>
    </row>
    <row r="985" spans="1:11" ht="15.75" hidden="1" x14ac:dyDescent="0.25">
      <c r="A985" s="104" t="s">
        <v>7</v>
      </c>
      <c r="B985" s="113" t="str">
        <f t="shared" si="23"/>
        <v>E0266 - Mountain Home, ID*Electric</v>
      </c>
      <c r="C985" s="129" t="s">
        <v>264</v>
      </c>
      <c r="D985" s="133" t="s">
        <v>4436</v>
      </c>
      <c r="E985" s="117">
        <v>2227332752</v>
      </c>
      <c r="F985" s="116"/>
      <c r="G985" s="104" t="str">
        <f>VLOOKUP(C985, 'Sheet1 (2)'!$A$2:$K$341, 2,FALSE )</f>
        <v>Yes</v>
      </c>
      <c r="H985" s="104" t="b">
        <f>ISNUMBER(MATCH(C985, 'Sheet1 (2)'!$A$2:$A$350, 0))</f>
        <v>1</v>
      </c>
      <c r="I985" s="104" t="str">
        <f>VLOOKUP(C985,Print!$A$2:$C$1048576,3,0)</f>
        <v>No</v>
      </c>
      <c r="J985" s="104" t="str">
        <f>VLOOKUP($C985,Print!$A$2:$I$1048576,9,0)</f>
        <v>Ready</v>
      </c>
      <c r="K985" s="104" t="str">
        <f>VLOOKUP(C985,'Sheet1 (2)'!$A$2:$K$341, 9, 0)</f>
        <v>C00268</v>
      </c>
    </row>
    <row r="986" spans="1:11" customFormat="1" ht="15.75" hidden="1" x14ac:dyDescent="0.25">
      <c r="A986" s="113" t="s">
        <v>7</v>
      </c>
      <c r="B986" s="113" t="str">
        <f t="shared" si="23"/>
        <v>E0249 - River Crossing*Electric</v>
      </c>
      <c r="C986" s="113" t="s">
        <v>248</v>
      </c>
      <c r="D986" s="128" t="s">
        <v>378</v>
      </c>
      <c r="E986" s="117">
        <v>910154310966</v>
      </c>
      <c r="F986" s="116">
        <v>8773728477</v>
      </c>
      <c r="G986" s="104" t="str">
        <f>VLOOKUP(C986, 'Sheet1 (2)'!$A$2:$K$341, 2,FALSE )</f>
        <v>Yes</v>
      </c>
      <c r="H986" s="104" t="b">
        <f>ISNUMBER(MATCH(C986, 'Sheet1 (2)'!$A$2:$A$350, 0))</f>
        <v>1</v>
      </c>
      <c r="I986" s="104" t="str">
        <f>VLOOKUP(C986,Print!$A$2:$C$1048576,3,0)</f>
        <v>Yes</v>
      </c>
      <c r="J986" s="104" t="str">
        <f>VLOOKUP($C986,Print!$A$2:$I$1048576,9,0)</f>
        <v>Ready</v>
      </c>
      <c r="K986" s="104" t="str">
        <f>VLOOKUP(C986,'Sheet1 (2)'!$A$2:$K$341, 9, 0)</f>
        <v>C00165</v>
      </c>
    </row>
    <row r="987" spans="1:11" customFormat="1" ht="15.75" hidden="1" x14ac:dyDescent="0.25">
      <c r="A987" s="104" t="s">
        <v>9</v>
      </c>
      <c r="B987" s="113" t="str">
        <f t="shared" si="23"/>
        <v>E0249 - River Crossing*Interface</v>
      </c>
      <c r="C987" s="113" t="s">
        <v>248</v>
      </c>
      <c r="D987" s="115" t="s">
        <v>9</v>
      </c>
      <c r="E987" s="117" t="str">
        <f>IFERROR(INDEX(Interface!A:A, MATCH($C987,Interface!H:H, 0)), "(Blank)")</f>
        <v>S-000075390</v>
      </c>
      <c r="F987" s="116" t="s">
        <v>363</v>
      </c>
      <c r="G987" s="104" t="str">
        <f>VLOOKUP(C987, 'Sheet1 (2)'!$A$2:$K$341, 2,FALSE )</f>
        <v>Yes</v>
      </c>
      <c r="H987" s="104" t="b">
        <f>ISNUMBER(MATCH(C987, 'Sheet1 (2)'!$A$2:$A$350, 0))</f>
        <v>1</v>
      </c>
      <c r="I987" s="104" t="str">
        <f>VLOOKUP(C987,Print!$A$2:$C$1048576,3,0)</f>
        <v>Yes</v>
      </c>
      <c r="J987" s="104" t="str">
        <f>VLOOKUP($C987,Print!$A$2:$I$1048576,9,0)</f>
        <v>Ready</v>
      </c>
      <c r="K987" s="104" t="str">
        <f>VLOOKUP(C987,'Sheet1 (2)'!$A$2:$K$341, 9, 0)</f>
        <v>C00165</v>
      </c>
    </row>
    <row r="988" spans="1:11" customFormat="1" ht="15.75" hidden="1" x14ac:dyDescent="0.25">
      <c r="A988" s="113" t="s">
        <v>10</v>
      </c>
      <c r="B988" s="113" t="str">
        <f t="shared" si="23"/>
        <v>E0249 - River Crossing*Sanitation</v>
      </c>
      <c r="C988" s="113" t="s">
        <v>248</v>
      </c>
      <c r="D988" s="128" t="s">
        <v>480</v>
      </c>
      <c r="E988" s="117" t="s">
        <v>4390</v>
      </c>
      <c r="F988" s="116">
        <v>8007969696</v>
      </c>
      <c r="G988" s="104" t="str">
        <f>VLOOKUP(C988, 'Sheet1 (2)'!$A$2:$K$341, 2,FALSE )</f>
        <v>Yes</v>
      </c>
      <c r="H988" s="104" t="b">
        <f>ISNUMBER(MATCH(C988, 'Sheet1 (2)'!$A$2:$A$350, 0))</f>
        <v>1</v>
      </c>
      <c r="I988" s="104" t="str">
        <f>VLOOKUP(C988,Print!$A$2:$C$1048576,3,0)</f>
        <v>Yes</v>
      </c>
      <c r="J988" s="104" t="str">
        <f>VLOOKUP($C988,Print!$A$2:$I$1048576,9,0)</f>
        <v>Ready</v>
      </c>
      <c r="K988" s="104" t="str">
        <f>VLOOKUP(C988,'Sheet1 (2)'!$A$2:$K$341, 9, 0)</f>
        <v>C00165</v>
      </c>
    </row>
    <row r="989" spans="1:11" customFormat="1" ht="15.75" hidden="1" x14ac:dyDescent="0.25">
      <c r="A989" s="113" t="s">
        <v>13</v>
      </c>
      <c r="B989" s="113" t="str">
        <f t="shared" si="23"/>
        <v>E0249 - River Crossing*Water &amp; Sewer</v>
      </c>
      <c r="C989" s="113" t="s">
        <v>248</v>
      </c>
      <c r="D989" s="128" t="s">
        <v>602</v>
      </c>
      <c r="E989" s="117">
        <v>1160455</v>
      </c>
      <c r="F989" s="116">
        <v>7278478141</v>
      </c>
      <c r="G989" s="104" t="str">
        <f>VLOOKUP(C989, 'Sheet1 (2)'!$A$2:$K$341, 2,FALSE )</f>
        <v>Yes</v>
      </c>
      <c r="H989" s="104" t="b">
        <f>ISNUMBER(MATCH(C989, 'Sheet1 (2)'!$A$2:$A$350, 0))</f>
        <v>1</v>
      </c>
      <c r="I989" s="104" t="str">
        <f>VLOOKUP(C989,Print!$A$2:$C$1048576,3,0)</f>
        <v>Yes</v>
      </c>
      <c r="J989" s="104" t="str">
        <f>VLOOKUP($C989,Print!$A$2:$I$1048576,9,0)</f>
        <v>Ready</v>
      </c>
      <c r="K989" s="104" t="str">
        <f>VLOOKUP(C989,'Sheet1 (2)'!$A$2:$K$341, 9, 0)</f>
        <v>C00165</v>
      </c>
    </row>
    <row r="990" spans="1:11" customFormat="1" ht="15.75" hidden="1" x14ac:dyDescent="0.25">
      <c r="A990" s="104" t="s">
        <v>10</v>
      </c>
      <c r="B990" s="113" t="str">
        <f t="shared" si="23"/>
        <v>E0255 - Oakmont Blvd*Sanitation</v>
      </c>
      <c r="C990" s="113" t="s">
        <v>254</v>
      </c>
      <c r="D990" s="10"/>
      <c r="E990" s="85"/>
      <c r="F990" s="142"/>
      <c r="G990" s="104" t="str">
        <f>VLOOKUP(C990, 'Sheet1 (2)'!$A$2:$K$341, 2,FALSE )</f>
        <v>No</v>
      </c>
      <c r="H990" s="104" t="b">
        <f>ISNUMBER(MATCH(C990, 'Sheet1 (2)'!$A$2:$A$350, 0))</f>
        <v>1</v>
      </c>
      <c r="I990" s="104" t="str">
        <f>VLOOKUP(C990,Print!$A$2:$C$1048576,3,0)</f>
        <v>No</v>
      </c>
      <c r="J990" s="104" t="str">
        <f>VLOOKUP($C990,Print!$A$2:$I$1048576,9,0)</f>
        <v>Missing</v>
      </c>
      <c r="K990" s="104" t="str">
        <f>VLOOKUP(C990,'Sheet1 (2)'!$A$2:$K$341, 9, 0)</f>
        <v>C00281</v>
      </c>
    </row>
    <row r="991" spans="1:11" customFormat="1" ht="15.75" hidden="1" x14ac:dyDescent="0.25">
      <c r="A991" s="104" t="s">
        <v>9</v>
      </c>
      <c r="B991" s="113" t="str">
        <f t="shared" si="23"/>
        <v>E0255 - Oakmont Blvd*Interface</v>
      </c>
      <c r="C991" s="113" t="s">
        <v>254</v>
      </c>
      <c r="D991" s="115" t="s">
        <v>9</v>
      </c>
      <c r="E991" s="117" t="str">
        <f>IFERROR(INDEX(Interface!A:A, MATCH($C991,Interface!H:H, 0)), "(Blank)")</f>
        <v>(Blank)</v>
      </c>
      <c r="F991" s="116" t="s">
        <v>363</v>
      </c>
      <c r="G991" s="104" t="str">
        <f>VLOOKUP(C991, 'Sheet1 (2)'!$A$2:$K$341, 2,FALSE )</f>
        <v>No</v>
      </c>
      <c r="H991" s="104" t="b">
        <f>ISNUMBER(MATCH(C991, 'Sheet1 (2)'!$A$2:$A$350, 0))</f>
        <v>1</v>
      </c>
      <c r="I991" s="104" t="str">
        <f>VLOOKUP(C991,Print!$A$2:$C$1048576,3,0)</f>
        <v>No</v>
      </c>
      <c r="J991" s="104" t="str">
        <f>VLOOKUP($C991,Print!$A$2:$I$1048576,9,0)</f>
        <v>Missing</v>
      </c>
      <c r="K991" s="104" t="str">
        <f>VLOOKUP(C991,'Sheet1 (2)'!$A$2:$K$341, 9, 0)</f>
        <v>C00281</v>
      </c>
    </row>
    <row r="992" spans="1:11" ht="15.75" hidden="1" x14ac:dyDescent="0.25">
      <c r="A992" s="104" t="s">
        <v>13</v>
      </c>
      <c r="B992" s="113" t="str">
        <f t="shared" si="23"/>
        <v>E0258 - Bandelier*Water &amp; Sewer</v>
      </c>
      <c r="C992" s="153" t="s">
        <v>256</v>
      </c>
      <c r="D992" s="115"/>
      <c r="E992" s="117"/>
      <c r="F992" s="142"/>
      <c r="G992" s="104" t="str">
        <f>VLOOKUP(C992, 'Sheet1 (2)'!$A$2:$K$341, 2,FALSE )</f>
        <v>No</v>
      </c>
      <c r="H992" s="104" t="b">
        <f>ISNUMBER(MATCH(C992, 'Sheet1 (2)'!$A$2:$A$350, 0))</f>
        <v>1</v>
      </c>
      <c r="I992" s="104" t="str">
        <f>VLOOKUP(C992,Print!$A$2:$C$1048576,3,0)</f>
        <v>No</v>
      </c>
      <c r="J992" s="104" t="str">
        <f>VLOOKUP($C992,Print!$A$2:$I$1048576,9,0)</f>
        <v>Missing</v>
      </c>
      <c r="K992" s="104" t="str">
        <f>VLOOKUP(C992,'Sheet1 (2)'!$A$2:$K$341, 9, 0)</f>
        <v>C00441</v>
      </c>
    </row>
    <row r="993" spans="1:11" customFormat="1" ht="15.75" hidden="1" x14ac:dyDescent="0.25">
      <c r="A993" s="113" t="s">
        <v>10</v>
      </c>
      <c r="B993" s="113" t="str">
        <f t="shared" si="23"/>
        <v>E0254 - Flowood, MS*Sanitation</v>
      </c>
      <c r="C993" s="129" t="s">
        <v>253</v>
      </c>
      <c r="D993" s="104" t="s">
        <v>480</v>
      </c>
      <c r="E993" s="117" t="s">
        <v>4788</v>
      </c>
      <c r="F993" s="116"/>
      <c r="G993" s="104" t="str">
        <f>VLOOKUP(C993, 'Sheet1 (2)'!$A$2:$K$341, 2,FALSE )</f>
        <v>Yes</v>
      </c>
      <c r="H993" s="104" t="b">
        <f>ISNUMBER(MATCH(C993, 'Sheet1 (2)'!$A$2:$A$350, 0))</f>
        <v>1</v>
      </c>
      <c r="I993" s="104" t="str">
        <f>VLOOKUP(C993,Print!$A$2:$C$1048576,3,0)</f>
        <v>No</v>
      </c>
      <c r="J993" s="104" t="str">
        <f>VLOOKUP($C993,Print!$A$2:$I$1048576,9,0)</f>
        <v>Ready</v>
      </c>
      <c r="K993" s="104" t="str">
        <f>VLOOKUP(C993,'Sheet1 (2)'!$A$2:$K$341, 9, 0)</f>
        <v>C00337</v>
      </c>
    </row>
    <row r="994" spans="1:11" customFormat="1" ht="15.75" hidden="1" x14ac:dyDescent="0.25">
      <c r="A994" s="113" t="s">
        <v>7</v>
      </c>
      <c r="B994" s="113" t="str">
        <f t="shared" si="23"/>
        <v>E0251 - Lewisburg, TN*Electric</v>
      </c>
      <c r="C994" s="113" t="s">
        <v>250</v>
      </c>
      <c r="D994" s="114" t="s">
        <v>1137</v>
      </c>
      <c r="E994" s="117">
        <v>712288001</v>
      </c>
      <c r="F994" s="116">
        <v>9313592544</v>
      </c>
      <c r="G994" s="104" t="str">
        <f>VLOOKUP(C994, 'Sheet1 (2)'!$A$2:$K$341, 2,FALSE )</f>
        <v>Yes</v>
      </c>
      <c r="H994" s="104" t="b">
        <f>ISNUMBER(MATCH(C994, 'Sheet1 (2)'!$A$2:$A$350, 0))</f>
        <v>1</v>
      </c>
      <c r="I994" s="104" t="str">
        <f>VLOOKUP(C994,Print!$A$2:$C$1048576,3,0)</f>
        <v>Yes</v>
      </c>
      <c r="J994" s="104" t="str">
        <f>VLOOKUP($C994,Print!$A$2:$I$1048576,9,0)</f>
        <v>Ready</v>
      </c>
      <c r="K994" s="104" t="str">
        <f>VLOOKUP(C994,'Sheet1 (2)'!$A$2:$K$341, 9, 0)</f>
        <v>C00652</v>
      </c>
    </row>
    <row r="995" spans="1:11" customFormat="1" ht="15.75" hidden="1" x14ac:dyDescent="0.25">
      <c r="A995" s="104" t="s">
        <v>9</v>
      </c>
      <c r="B995" s="113" t="str">
        <f t="shared" si="23"/>
        <v>E0251 - Lewisburg, TN*Interface</v>
      </c>
      <c r="C995" s="113" t="s">
        <v>250</v>
      </c>
      <c r="D995" s="115" t="s">
        <v>9</v>
      </c>
      <c r="E995" s="117" t="str">
        <f>IFERROR(INDEX(Interface!A:A, MATCH($C995,Interface!H:H, 0)), "(Blank)")</f>
        <v>TWA00069</v>
      </c>
      <c r="F995" s="116" t="s">
        <v>363</v>
      </c>
      <c r="G995" s="104" t="str">
        <f>VLOOKUP(C995, 'Sheet1 (2)'!$A$2:$K$341, 2,FALSE )</f>
        <v>Yes</v>
      </c>
      <c r="H995" s="104" t="b">
        <f>ISNUMBER(MATCH(C995, 'Sheet1 (2)'!$A$2:$A$350, 0))</f>
        <v>1</v>
      </c>
      <c r="I995" s="104" t="str">
        <f>VLOOKUP(C995,Print!$A$2:$C$1048576,3,0)</f>
        <v>Yes</v>
      </c>
      <c r="J995" s="104" t="str">
        <f>VLOOKUP($C995,Print!$A$2:$I$1048576,9,0)</f>
        <v>Ready</v>
      </c>
      <c r="K995" s="104" t="str">
        <f>VLOOKUP(C995,'Sheet1 (2)'!$A$2:$K$341, 9, 0)</f>
        <v>C00652</v>
      </c>
    </row>
    <row r="996" spans="1:11" customFormat="1" ht="15.75" hidden="1" x14ac:dyDescent="0.25">
      <c r="A996" s="113" t="s">
        <v>10</v>
      </c>
      <c r="B996" s="113" t="str">
        <f t="shared" si="23"/>
        <v>E0251 - Lewisburg, TN*Sanitation</v>
      </c>
      <c r="C996" s="113" t="s">
        <v>250</v>
      </c>
      <c r="D996" s="114" t="s">
        <v>480</v>
      </c>
      <c r="E996" s="117" t="s">
        <v>1138</v>
      </c>
      <c r="F996" s="116">
        <v>6158319600</v>
      </c>
      <c r="G996" s="104" t="str">
        <f>VLOOKUP(C996, 'Sheet1 (2)'!$A$2:$K$341, 2,FALSE )</f>
        <v>Yes</v>
      </c>
      <c r="H996" s="104" t="b">
        <f>ISNUMBER(MATCH(C996, 'Sheet1 (2)'!$A$2:$A$350, 0))</f>
        <v>1</v>
      </c>
      <c r="I996" s="104" t="str">
        <f>VLOOKUP(C996,Print!$A$2:$C$1048576,3,0)</f>
        <v>Yes</v>
      </c>
      <c r="J996" s="104" t="str">
        <f>VLOOKUP($C996,Print!$A$2:$I$1048576,9,0)</f>
        <v>Ready</v>
      </c>
      <c r="K996" s="104" t="str">
        <f>VLOOKUP(C996,'Sheet1 (2)'!$A$2:$K$341, 9, 0)</f>
        <v>C00652</v>
      </c>
    </row>
    <row r="997" spans="1:11" customFormat="1" ht="15.75" hidden="1" x14ac:dyDescent="0.25">
      <c r="A997" s="113" t="s">
        <v>13</v>
      </c>
      <c r="B997" s="113" t="str">
        <f t="shared" si="23"/>
        <v>E0251 - Lewisburg, TN*Water &amp; Sewer</v>
      </c>
      <c r="C997" s="113" t="s">
        <v>250</v>
      </c>
      <c r="D997" s="114" t="s">
        <v>1139</v>
      </c>
      <c r="E997" s="117" t="s">
        <v>1140</v>
      </c>
      <c r="F997" s="116">
        <v>9313596831</v>
      </c>
      <c r="G997" s="104" t="str">
        <f>VLOOKUP(C997, 'Sheet1 (2)'!$A$2:$K$341, 2,FALSE )</f>
        <v>Yes</v>
      </c>
      <c r="H997" s="104" t="b">
        <f>ISNUMBER(MATCH(C997, 'Sheet1 (2)'!$A$2:$A$350, 0))</f>
        <v>1</v>
      </c>
      <c r="I997" s="104" t="str">
        <f>VLOOKUP(C997,Print!$A$2:$C$1048576,3,0)</f>
        <v>Yes</v>
      </c>
      <c r="J997" s="104" t="str">
        <f>VLOOKUP($C997,Print!$A$2:$I$1048576,9,0)</f>
        <v>Ready</v>
      </c>
      <c r="K997" s="104" t="str">
        <f>VLOOKUP(C997,'Sheet1 (2)'!$A$2:$K$341, 9, 0)</f>
        <v>C00652</v>
      </c>
    </row>
    <row r="998" spans="1:11" customFormat="1" ht="15.75" hidden="1" x14ac:dyDescent="0.25">
      <c r="A998" s="113" t="s">
        <v>7</v>
      </c>
      <c r="B998" s="113" t="str">
        <f t="shared" ref="B998:B1029" si="24">_xlfn.CONCAT(C998,"*",A998)</f>
        <v>E0252 - Jacksonville, TX*Electric</v>
      </c>
      <c r="C998" s="113" t="s">
        <v>251</v>
      </c>
      <c r="D998" s="115" t="s">
        <v>538</v>
      </c>
      <c r="E998" s="118" t="s">
        <v>539</v>
      </c>
      <c r="F998" s="116">
        <v>8325101030</v>
      </c>
      <c r="G998" s="104" t="str">
        <f>VLOOKUP(C998, 'Sheet1 (2)'!$A$2:$K$341, 2,FALSE )</f>
        <v>Yes</v>
      </c>
      <c r="H998" s="104" t="b">
        <f>ISNUMBER(MATCH(C998, 'Sheet1 (2)'!$A$2:$A$350, 0))</f>
        <v>1</v>
      </c>
      <c r="I998" s="104" t="str">
        <f>VLOOKUP(C998,Print!$A$2:$C$1048576,3,0)</f>
        <v>Yes</v>
      </c>
      <c r="J998" s="104" t="str">
        <f>VLOOKUP($C998,Print!$A$2:$I$1048576,9,0)</f>
        <v>Ready</v>
      </c>
      <c r="K998" s="104" t="str">
        <f>VLOOKUP(C998,'Sheet1 (2)'!$A$2:$K$341, 9, 0)</f>
        <v>C00305</v>
      </c>
    </row>
    <row r="999" spans="1:11" customFormat="1" ht="15.75" hidden="1" x14ac:dyDescent="0.25">
      <c r="A999" s="104" t="s">
        <v>9</v>
      </c>
      <c r="B999" s="113" t="str">
        <f t="shared" si="24"/>
        <v>E0252 - Jacksonville, TX*Interface</v>
      </c>
      <c r="C999" s="113" t="s">
        <v>251</v>
      </c>
      <c r="D999" s="115" t="s">
        <v>9</v>
      </c>
      <c r="E999" s="117" t="str">
        <f>IFERROR(INDEX(Interface!A:A, MATCH($C999,Interface!H:H, 0)), "(Blank)")</f>
        <v>S-000076296</v>
      </c>
      <c r="F999" s="116" t="s">
        <v>363</v>
      </c>
      <c r="G999" s="104" t="str">
        <f>VLOOKUP(C999, 'Sheet1 (2)'!$A$2:$K$341, 2,FALSE )</f>
        <v>Yes</v>
      </c>
      <c r="H999" s="104" t="b">
        <f>ISNUMBER(MATCH(C999, 'Sheet1 (2)'!$A$2:$A$350, 0))</f>
        <v>1</v>
      </c>
      <c r="I999" s="104" t="str">
        <f>VLOOKUP(C999,Print!$A$2:$C$1048576,3,0)</f>
        <v>Yes</v>
      </c>
      <c r="J999" s="104" t="str">
        <f>VLOOKUP($C999,Print!$A$2:$I$1048576,9,0)</f>
        <v>Ready</v>
      </c>
      <c r="K999" s="104" t="str">
        <f>VLOOKUP(C999,'Sheet1 (2)'!$A$2:$K$341, 9, 0)</f>
        <v>C00305</v>
      </c>
    </row>
    <row r="1000" spans="1:11" customFormat="1" ht="15.75" hidden="1" x14ac:dyDescent="0.25">
      <c r="A1000" s="113" t="s">
        <v>10</v>
      </c>
      <c r="B1000" s="113" t="str">
        <f t="shared" si="24"/>
        <v>E0252 - Jacksonville, TX*Sanitation</v>
      </c>
      <c r="C1000" s="113" t="s">
        <v>251</v>
      </c>
      <c r="D1000" s="115" t="s">
        <v>404</v>
      </c>
      <c r="E1000" s="117" t="s">
        <v>4391</v>
      </c>
      <c r="F1000" s="116">
        <v>8006787274</v>
      </c>
      <c r="G1000" s="104" t="str">
        <f>VLOOKUP(C1000, 'Sheet1 (2)'!$A$2:$K$341, 2,FALSE )</f>
        <v>Yes</v>
      </c>
      <c r="H1000" s="104" t="b">
        <f>ISNUMBER(MATCH(C1000, 'Sheet1 (2)'!$A$2:$A$350, 0))</f>
        <v>1</v>
      </c>
      <c r="I1000" s="104" t="str">
        <f>VLOOKUP(C1000,Print!$A$2:$C$1048576,3,0)</f>
        <v>Yes</v>
      </c>
      <c r="J1000" s="104" t="str">
        <f>VLOOKUP($C1000,Print!$A$2:$I$1048576,9,0)</f>
        <v>Ready</v>
      </c>
      <c r="K1000" s="104" t="str">
        <f>VLOOKUP(C1000,'Sheet1 (2)'!$A$2:$K$341, 9, 0)</f>
        <v>C00305</v>
      </c>
    </row>
    <row r="1001" spans="1:11" customFormat="1" ht="15.75" hidden="1" x14ac:dyDescent="0.25">
      <c r="A1001" s="113" t="s">
        <v>14</v>
      </c>
      <c r="B1001" s="113" t="str">
        <f t="shared" si="24"/>
        <v>E0252 - Jacksonville, TX*Water &amp; Sewer 2</v>
      </c>
      <c r="C1001" s="113" t="s">
        <v>251</v>
      </c>
      <c r="D1001" s="115" t="s">
        <v>4392</v>
      </c>
      <c r="E1001" s="117" t="s">
        <v>4395</v>
      </c>
      <c r="F1001" s="116">
        <v>9035863510</v>
      </c>
      <c r="G1001" s="104" t="str">
        <f>VLOOKUP(C1001, 'Sheet1 (2)'!$A$2:$K$341, 2,FALSE )</f>
        <v>Yes</v>
      </c>
      <c r="H1001" s="104" t="b">
        <f>ISNUMBER(MATCH(C1001, 'Sheet1 (2)'!$A$2:$A$350, 0))</f>
        <v>1</v>
      </c>
      <c r="I1001" s="104" t="str">
        <f>VLOOKUP(C1001,Print!$A$2:$C$1048576,3,0)</f>
        <v>Yes</v>
      </c>
      <c r="J1001" s="104" t="str">
        <f>VLOOKUP($C1001,Print!$A$2:$I$1048576,9,0)</f>
        <v>Ready</v>
      </c>
      <c r="K1001" s="104" t="str">
        <f>VLOOKUP(C1001,'Sheet1 (2)'!$A$2:$K$341, 9, 0)</f>
        <v>C00305</v>
      </c>
    </row>
    <row r="1002" spans="1:11" customFormat="1" ht="15.75" hidden="1" x14ac:dyDescent="0.25">
      <c r="A1002" s="113" t="s">
        <v>13</v>
      </c>
      <c r="B1002" s="113" t="str">
        <f t="shared" si="24"/>
        <v>E0252 - Jacksonville, TX*Water &amp; Sewer</v>
      </c>
      <c r="C1002" s="113" t="s">
        <v>251</v>
      </c>
      <c r="D1002" s="115" t="s">
        <v>4392</v>
      </c>
      <c r="E1002" s="117" t="s">
        <v>4394</v>
      </c>
      <c r="F1002" s="116">
        <v>9035863510</v>
      </c>
      <c r="G1002" s="104" t="str">
        <f>VLOOKUP(C1002, 'Sheet1 (2)'!$A$2:$K$341, 2,FALSE )</f>
        <v>Yes</v>
      </c>
      <c r="H1002" s="104" t="b">
        <f>ISNUMBER(MATCH(C1002, 'Sheet1 (2)'!$A$2:$A$350, 0))</f>
        <v>1</v>
      </c>
      <c r="I1002" s="104" t="str">
        <f>VLOOKUP(C1002,Print!$A$2:$C$1048576,3,0)</f>
        <v>Yes</v>
      </c>
      <c r="J1002" s="104" t="str">
        <f>VLOOKUP($C1002,Print!$A$2:$I$1048576,9,0)</f>
        <v>Ready</v>
      </c>
      <c r="K1002" s="104" t="str">
        <f>VLOOKUP(C1002,'Sheet1 (2)'!$A$2:$K$341, 9, 0)</f>
        <v>C00305</v>
      </c>
    </row>
    <row r="1003" spans="1:11" customFormat="1" ht="15.75" hidden="1" x14ac:dyDescent="0.25">
      <c r="A1003" s="104" t="s">
        <v>9</v>
      </c>
      <c r="B1003" s="113" t="str">
        <f t="shared" si="24"/>
        <v>E0253 - Cullman, AL*Interface</v>
      </c>
      <c r="C1003" s="113" t="s">
        <v>252</v>
      </c>
      <c r="D1003" s="115" t="s">
        <v>9</v>
      </c>
      <c r="E1003" s="117" t="str">
        <f>IFERROR(INDEX(Interface!A:A, MATCH($C1003,Interface!H:H, 0)), "(Blank)")</f>
        <v>S-000076297</v>
      </c>
      <c r="F1003" s="116" t="s">
        <v>363</v>
      </c>
      <c r="G1003" s="104" t="str">
        <f>VLOOKUP(C1003, 'Sheet1 (2)'!$A$2:$K$341, 2,FALSE )</f>
        <v>Yes</v>
      </c>
      <c r="H1003" s="104" t="b">
        <f>ISNUMBER(MATCH(C1003, 'Sheet1 (2)'!$A$2:$A$350, 0))</f>
        <v>1</v>
      </c>
      <c r="I1003" s="104" t="str">
        <f>VLOOKUP(C1003,Print!$A$2:$C$1048576,3,0)</f>
        <v>No</v>
      </c>
      <c r="J1003" s="104" t="str">
        <f>VLOOKUP($C1003,Print!$A$2:$I$1048576,9,0)</f>
        <v>Ready</v>
      </c>
      <c r="K1003" s="104" t="str">
        <f>VLOOKUP(C1003,'Sheet1 (2)'!$A$2:$K$341, 9, 0)</f>
        <v>C00376</v>
      </c>
    </row>
    <row r="1004" spans="1:11" customFormat="1" ht="15.75" hidden="1" x14ac:dyDescent="0.25">
      <c r="A1004" s="104" t="s">
        <v>7</v>
      </c>
      <c r="B1004" s="113" t="str">
        <f t="shared" si="24"/>
        <v>E0258 - Bandelier*Electric</v>
      </c>
      <c r="C1004" s="153" t="s">
        <v>256</v>
      </c>
      <c r="D1004" s="115"/>
      <c r="E1004" s="117"/>
      <c r="F1004" s="142"/>
      <c r="G1004" s="104" t="str">
        <f>VLOOKUP(C1004, 'Sheet1 (2)'!$A$2:$K$341, 2,FALSE )</f>
        <v>No</v>
      </c>
      <c r="H1004" s="104" t="b">
        <f>ISNUMBER(MATCH(C1004, 'Sheet1 (2)'!$A$2:$A$350, 0))</f>
        <v>1</v>
      </c>
      <c r="I1004" s="104" t="str">
        <f>VLOOKUP(C1004,Print!$A$2:$C$1048576,3,0)</f>
        <v>No</v>
      </c>
      <c r="J1004" s="104" t="str">
        <f>VLOOKUP($C1004,Print!$A$2:$I$1048576,9,0)</f>
        <v>Missing</v>
      </c>
      <c r="K1004" s="104" t="str">
        <f>VLOOKUP(C1004,'Sheet1 (2)'!$A$2:$K$341, 9, 0)</f>
        <v>C00441</v>
      </c>
    </row>
    <row r="1005" spans="1:11" ht="15.75" hidden="1" x14ac:dyDescent="0.25">
      <c r="A1005" s="104" t="s">
        <v>10</v>
      </c>
      <c r="B1005" s="113" t="str">
        <f t="shared" si="24"/>
        <v>E0258 - Bandelier*Sanitation</v>
      </c>
      <c r="C1005" s="153" t="s">
        <v>256</v>
      </c>
      <c r="D1005" s="115"/>
      <c r="E1005" s="117"/>
      <c r="F1005" s="142"/>
      <c r="G1005" s="104" t="str">
        <f>VLOOKUP(C1005, 'Sheet1 (2)'!$A$2:$K$341, 2,FALSE )</f>
        <v>No</v>
      </c>
      <c r="H1005" s="104" t="b">
        <f>ISNUMBER(MATCH(C1005, 'Sheet1 (2)'!$A$2:$A$350, 0))</f>
        <v>1</v>
      </c>
      <c r="I1005" s="104" t="str">
        <f>VLOOKUP(C1005,Print!$A$2:$C$1048576,3,0)</f>
        <v>No</v>
      </c>
      <c r="J1005" s="104" t="str">
        <f>VLOOKUP($C1005,Print!$A$2:$I$1048576,9,0)</f>
        <v>Missing</v>
      </c>
      <c r="K1005" s="104" t="str">
        <f>VLOOKUP(C1005,'Sheet1 (2)'!$A$2:$K$341, 9, 0)</f>
        <v>C00441</v>
      </c>
    </row>
    <row r="1006" spans="1:11" ht="15.75" hidden="1" x14ac:dyDescent="0.25">
      <c r="A1006" s="104" t="s">
        <v>9</v>
      </c>
      <c r="B1006" s="113" t="str">
        <f t="shared" si="24"/>
        <v>E0258 - Bandelier*Interface</v>
      </c>
      <c r="C1006" s="153" t="s">
        <v>256</v>
      </c>
      <c r="D1006" s="115" t="s">
        <v>9</v>
      </c>
      <c r="E1006" s="117" t="str">
        <f>IFERROR(INDEX(Interface!A:A, MATCH($C1006,Interface!H:H, 0)), "(Blank)")</f>
        <v>(Blank)</v>
      </c>
      <c r="F1006" s="116" t="s">
        <v>363</v>
      </c>
      <c r="G1006" s="104" t="str">
        <f>VLOOKUP(C1006, 'Sheet1 (2)'!$A$2:$K$341, 2,FALSE )</f>
        <v>No</v>
      </c>
      <c r="H1006" s="104" t="b">
        <f>ISNUMBER(MATCH(C1006, 'Sheet1 (2)'!$A$2:$A$350, 0))</f>
        <v>1</v>
      </c>
      <c r="I1006" s="104" t="str">
        <f>VLOOKUP(C1006,Print!$A$2:$C$1048576,3,0)</f>
        <v>No</v>
      </c>
      <c r="J1006" s="104" t="str">
        <f>VLOOKUP($C1006,Print!$A$2:$I$1048576,9,0)</f>
        <v>Missing</v>
      </c>
      <c r="K1006" s="104" t="str">
        <f>VLOOKUP(C1006,'Sheet1 (2)'!$A$2:$K$341, 9, 0)</f>
        <v>C00441</v>
      </c>
    </row>
    <row r="1007" spans="1:11" ht="15.75" hidden="1" x14ac:dyDescent="0.25">
      <c r="A1007" s="113" t="s">
        <v>13</v>
      </c>
      <c r="B1007" s="113" t="str">
        <f t="shared" si="24"/>
        <v>E0260 - Pebble Hills*Water &amp; Sewer</v>
      </c>
      <c r="C1007" s="113" t="s">
        <v>258</v>
      </c>
      <c r="D1007" s="104" t="s">
        <v>4444</v>
      </c>
      <c r="E1007" s="117"/>
      <c r="F1007" s="116">
        <v>9155945539</v>
      </c>
      <c r="G1007" s="104" t="str">
        <f>VLOOKUP(C1007, 'Sheet1 (2)'!$A$2:$K$341, 2,FALSE )</f>
        <v>No</v>
      </c>
      <c r="H1007" s="104" t="b">
        <f>ISNUMBER(MATCH(C1007, 'Sheet1 (2)'!$A$2:$A$350, 0))</f>
        <v>1</v>
      </c>
      <c r="I1007" s="104" t="str">
        <f>VLOOKUP(C1007,Print!$A$2:$C$1048576,3,0)</f>
        <v>No</v>
      </c>
      <c r="J1007" s="104" t="str">
        <f>VLOOKUP($C1007,Print!$A$2:$I$1048576,9,0)</f>
        <v>Missing</v>
      </c>
      <c r="K1007" s="104" t="str">
        <f>VLOOKUP(C1007,'Sheet1 (2)'!$A$2:$K$341, 9, 0)</f>
        <v>C00354</v>
      </c>
    </row>
    <row r="1008" spans="1:11" customFormat="1" ht="15.75" hidden="1" x14ac:dyDescent="0.25">
      <c r="A1008" s="104" t="s">
        <v>9</v>
      </c>
      <c r="B1008" s="113" t="str">
        <f t="shared" si="24"/>
        <v>E0254 - Flowood, MS*Interface</v>
      </c>
      <c r="C1008" s="113" t="s">
        <v>253</v>
      </c>
      <c r="D1008" s="115" t="s">
        <v>9</v>
      </c>
      <c r="E1008" s="117" t="str">
        <f>IFERROR(INDEX(Interface!A:A, MATCH($C1008,Interface!H:H, 0)), "(Blank)")</f>
        <v>TWA88010</v>
      </c>
      <c r="F1008" s="116" t="s">
        <v>363</v>
      </c>
      <c r="G1008" s="104" t="str">
        <f>VLOOKUP(C1008, 'Sheet1 (2)'!$A$2:$K$341, 2,FALSE )</f>
        <v>Yes</v>
      </c>
      <c r="H1008" s="104" t="b">
        <f>ISNUMBER(MATCH(C1008, 'Sheet1 (2)'!$A$2:$A$350, 0))</f>
        <v>1</v>
      </c>
      <c r="I1008" s="104" t="str">
        <f>VLOOKUP(C1008,Print!$A$2:$C$1048576,3,0)</f>
        <v>No</v>
      </c>
      <c r="J1008" s="104" t="str">
        <f>VLOOKUP($C1008,Print!$A$2:$I$1048576,9,0)</f>
        <v>Ready</v>
      </c>
      <c r="K1008" s="104" t="str">
        <f>VLOOKUP(C1008,'Sheet1 (2)'!$A$2:$K$341, 9, 0)</f>
        <v>C00337</v>
      </c>
    </row>
    <row r="1009" spans="1:11" customFormat="1" ht="15.75" hidden="1" x14ac:dyDescent="0.25">
      <c r="A1009" s="113" t="s">
        <v>7</v>
      </c>
      <c r="B1009" s="113" t="str">
        <f t="shared" si="24"/>
        <v>E0260 - Pebble Hills*Electric</v>
      </c>
      <c r="C1009" s="113" t="s">
        <v>258</v>
      </c>
      <c r="D1009" s="115"/>
      <c r="E1009" s="117"/>
      <c r="F1009" s="142"/>
      <c r="G1009" s="104" t="str">
        <f>VLOOKUP(C1009, 'Sheet1 (2)'!$A$2:$K$341, 2,FALSE )</f>
        <v>No</v>
      </c>
      <c r="H1009" s="104" t="b">
        <f>ISNUMBER(MATCH(C1009, 'Sheet1 (2)'!$A$2:$A$350, 0))</f>
        <v>1</v>
      </c>
      <c r="I1009" s="104" t="str">
        <f>VLOOKUP(C1009,Print!$A$2:$C$1048576,3,0)</f>
        <v>No</v>
      </c>
      <c r="J1009" s="104" t="str">
        <f>VLOOKUP($C1009,Print!$A$2:$I$1048576,9,0)</f>
        <v>Missing</v>
      </c>
      <c r="K1009" s="104" t="str">
        <f>VLOOKUP(C1009,'Sheet1 (2)'!$A$2:$K$341, 9, 0)</f>
        <v>C00354</v>
      </c>
    </row>
    <row r="1010" spans="1:11" customFormat="1" ht="15.75" hidden="1" x14ac:dyDescent="0.25">
      <c r="A1010" s="113" t="s">
        <v>13</v>
      </c>
      <c r="B1010" s="113" t="str">
        <f t="shared" si="24"/>
        <v>E0254 - Flowood, MS*Water &amp; Sewer</v>
      </c>
      <c r="C1010" s="113" t="s">
        <v>253</v>
      </c>
      <c r="D1010" s="115" t="s">
        <v>4365</v>
      </c>
      <c r="E1010" s="117" t="s">
        <v>4366</v>
      </c>
      <c r="F1010" s="116">
        <v>6019394243</v>
      </c>
      <c r="G1010" s="104" t="str">
        <f>VLOOKUP(C1010, 'Sheet1 (2)'!$A$2:$K$341, 2,FALSE )</f>
        <v>Yes</v>
      </c>
      <c r="H1010" s="104" t="b">
        <f>ISNUMBER(MATCH(C1010, 'Sheet1 (2)'!$A$2:$A$350, 0))</f>
        <v>1</v>
      </c>
      <c r="I1010" s="104" t="str">
        <f>VLOOKUP(C1010,Print!$A$2:$C$1048576,3,0)</f>
        <v>No</v>
      </c>
      <c r="J1010" s="104" t="str">
        <f>VLOOKUP($C1010,Print!$A$2:$I$1048576,9,0)</f>
        <v>Ready</v>
      </c>
      <c r="K1010" s="104" t="str">
        <f>VLOOKUP(C1010,'Sheet1 (2)'!$A$2:$K$341, 9, 0)</f>
        <v>C00337</v>
      </c>
    </row>
    <row r="1011" spans="1:11" customFormat="1" ht="15.75" hidden="1" x14ac:dyDescent="0.25">
      <c r="A1011" s="113" t="s">
        <v>10</v>
      </c>
      <c r="B1011" s="113" t="str">
        <f t="shared" si="24"/>
        <v>E0260 - Pebble Hills*Sanitation</v>
      </c>
      <c r="C1011" s="113" t="s">
        <v>258</v>
      </c>
      <c r="D1011" s="115"/>
      <c r="E1011" s="117"/>
      <c r="F1011" s="142"/>
      <c r="G1011" s="104" t="str">
        <f>VLOOKUP(C1011, 'Sheet1 (2)'!$A$2:$K$341, 2,FALSE )</f>
        <v>No</v>
      </c>
      <c r="H1011" s="104" t="b">
        <f>ISNUMBER(MATCH(C1011, 'Sheet1 (2)'!$A$2:$A$350, 0))</f>
        <v>1</v>
      </c>
      <c r="I1011" s="104" t="str">
        <f>VLOOKUP(C1011,Print!$A$2:$C$1048576,3,0)</f>
        <v>No</v>
      </c>
      <c r="J1011" s="104" t="str">
        <f>VLOOKUP($C1011,Print!$A$2:$I$1048576,9,0)</f>
        <v>Missing</v>
      </c>
      <c r="K1011" s="104" t="str">
        <f>VLOOKUP(C1011,'Sheet1 (2)'!$A$2:$K$341, 9, 0)</f>
        <v>C00354</v>
      </c>
    </row>
    <row r="1012" spans="1:11" customFormat="1" ht="15.75" hidden="1" x14ac:dyDescent="0.25">
      <c r="A1012" s="104" t="s">
        <v>9</v>
      </c>
      <c r="B1012" s="113" t="str">
        <f t="shared" si="24"/>
        <v>E0260 - Pebble Hills*Interface</v>
      </c>
      <c r="C1012" s="113" t="s">
        <v>258</v>
      </c>
      <c r="D1012" s="115" t="s">
        <v>9</v>
      </c>
      <c r="E1012" s="117" t="str">
        <f>IFERROR(INDEX(Interface!A:A, MATCH($C1012,Interface!H:H, 0)), "(Blank)")</f>
        <v>TWA88047</v>
      </c>
      <c r="F1012" s="116" t="s">
        <v>363</v>
      </c>
      <c r="G1012" s="104" t="str">
        <f>VLOOKUP(C1012, 'Sheet1 (2)'!$A$2:$K$341, 2,FALSE )</f>
        <v>No</v>
      </c>
      <c r="H1012" s="104" t="b">
        <f>ISNUMBER(MATCH(C1012, 'Sheet1 (2)'!$A$2:$A$350, 0))</f>
        <v>1</v>
      </c>
      <c r="I1012" s="104" t="str">
        <f>VLOOKUP(C1012,Print!$A$2:$C$1048576,3,0)</f>
        <v>No</v>
      </c>
      <c r="J1012" s="104" t="str">
        <f>VLOOKUP($C1012,Print!$A$2:$I$1048576,9,0)</f>
        <v>Missing</v>
      </c>
      <c r="K1012" s="104" t="str">
        <f>VLOOKUP(C1012,'Sheet1 (2)'!$A$2:$K$341, 9, 0)</f>
        <v>C00354</v>
      </c>
    </row>
    <row r="1013" spans="1:11" customFormat="1" ht="15.75" hidden="1" x14ac:dyDescent="0.25">
      <c r="A1013" s="113" t="s">
        <v>13</v>
      </c>
      <c r="B1013" s="113" t="str">
        <f t="shared" si="24"/>
        <v>E0262 - Sangertown*Water &amp; Sewer</v>
      </c>
      <c r="C1013" s="113" t="s">
        <v>260</v>
      </c>
      <c r="D1013" s="104" t="s">
        <v>4427</v>
      </c>
      <c r="E1013" s="117"/>
      <c r="F1013" s="116">
        <v>3157920334</v>
      </c>
      <c r="G1013" s="104" t="str">
        <f>VLOOKUP(C1013, 'Sheet1 (2)'!$A$2:$K$341, 2,FALSE )</f>
        <v>No</v>
      </c>
      <c r="H1013" s="104" t="b">
        <f>ISNUMBER(MATCH(C1013, 'Sheet1 (2)'!$A$2:$A$350, 0))</f>
        <v>1</v>
      </c>
      <c r="I1013" s="104" t="str">
        <f>VLOOKUP(C1013,Print!$A$2:$C$1048576,3,0)</f>
        <v>No</v>
      </c>
      <c r="J1013" s="104" t="str">
        <f>VLOOKUP($C1013,Print!$A$2:$I$1048576,9,0)</f>
        <v>Missing</v>
      </c>
      <c r="K1013" s="104" t="str">
        <f>VLOOKUP(C1013,'Sheet1 (2)'!$A$2:$K$341, 9, 0)</f>
        <v>C00253</v>
      </c>
    </row>
    <row r="1014" spans="1:11" customFormat="1" ht="15.75" hidden="1" x14ac:dyDescent="0.25">
      <c r="A1014" s="113" t="s">
        <v>7</v>
      </c>
      <c r="B1014" s="113" t="str">
        <f t="shared" si="24"/>
        <v>E0272 - North Wilmington*Electric</v>
      </c>
      <c r="C1014" s="129" t="s">
        <v>270</v>
      </c>
      <c r="D1014" s="115" t="s">
        <v>378</v>
      </c>
      <c r="E1014" s="133" t="s">
        <v>4428</v>
      </c>
      <c r="F1014" s="142">
        <v>8665826345</v>
      </c>
      <c r="G1014" s="104" t="str">
        <f>VLOOKUP(C1014, 'Sheet1 (2)'!$A$2:$K$341, 2,FALSE )</f>
        <v>Yes</v>
      </c>
      <c r="H1014" s="104" t="b">
        <f>ISNUMBER(MATCH(C1014, 'Sheet1 (2)'!$A$2:$A$350, 0))</f>
        <v>1</v>
      </c>
      <c r="I1014" s="104" t="str">
        <f>VLOOKUP(C1014,Print!$A$2:$C$1048576,3,0)</f>
        <v>No</v>
      </c>
      <c r="J1014" s="104" t="str">
        <f>VLOOKUP($C1014,Print!$A$2:$I$1048576,9,0)</f>
        <v>Ready</v>
      </c>
      <c r="K1014" s="104" t="str">
        <f>VLOOKUP(C1014,'Sheet1 (2)'!$A$2:$K$341, 9, 0)</f>
        <v>C00257</v>
      </c>
    </row>
    <row r="1015" spans="1:11" customFormat="1" ht="15.75" hidden="1" x14ac:dyDescent="0.25">
      <c r="A1015" s="113" t="s">
        <v>10</v>
      </c>
      <c r="B1015" s="113" t="str">
        <f t="shared" si="24"/>
        <v>E0256 - Sturbridge*Sanitation</v>
      </c>
      <c r="C1015" s="129" t="s">
        <v>255</v>
      </c>
      <c r="D1015" s="104" t="s">
        <v>480</v>
      </c>
      <c r="E1015" s="117" t="s">
        <v>4789</v>
      </c>
      <c r="F1015" s="116"/>
      <c r="G1015" s="104" t="str">
        <f>VLOOKUP(C1015, 'Sheet1 (2)'!$A$2:$K$341, 2,FALSE )</f>
        <v>Yes</v>
      </c>
      <c r="H1015" s="104" t="b">
        <f>ISNUMBER(MATCH(C1015, 'Sheet1 (2)'!$A$2:$A$350, 0))</f>
        <v>1</v>
      </c>
      <c r="I1015" s="104" t="str">
        <f>VLOOKUP(C1015,Print!$A$2:$C$1048576,3,0)</f>
        <v>No</v>
      </c>
      <c r="J1015" s="104" t="str">
        <f>VLOOKUP($C1015,Print!$A$2:$I$1048576,9,0)</f>
        <v>Ready</v>
      </c>
      <c r="K1015" s="104" t="str">
        <f>VLOOKUP(C1015,'Sheet1 (2)'!$A$2:$K$341, 9, 0)</f>
        <v>C00194</v>
      </c>
    </row>
    <row r="1016" spans="1:11" customFormat="1" ht="15.75" hidden="1" x14ac:dyDescent="0.25">
      <c r="A1016" s="113" t="s">
        <v>7</v>
      </c>
      <c r="B1016" s="113" t="str">
        <f t="shared" si="24"/>
        <v>E0262 - Sangertown*Electric</v>
      </c>
      <c r="C1016" s="113" t="s">
        <v>260</v>
      </c>
      <c r="D1016" s="104" t="s">
        <v>649</v>
      </c>
      <c r="E1016" s="117"/>
      <c r="F1016" s="116">
        <v>8002600054</v>
      </c>
      <c r="G1016" s="104" t="str">
        <f>VLOOKUP(C1016, 'Sheet1 (2)'!$A$2:$K$341, 2,FALSE )</f>
        <v>No</v>
      </c>
      <c r="H1016" s="104" t="b">
        <f>ISNUMBER(MATCH(C1016, 'Sheet1 (2)'!$A$2:$A$350, 0))</f>
        <v>1</v>
      </c>
      <c r="I1016" s="104" t="str">
        <f>VLOOKUP(C1016,Print!$A$2:$C$1048576,3,0)</f>
        <v>No</v>
      </c>
      <c r="J1016" s="104" t="str">
        <f>VLOOKUP($C1016,Print!$A$2:$I$1048576,9,0)</f>
        <v>Missing</v>
      </c>
      <c r="K1016" s="104" t="str">
        <f>VLOOKUP(C1016,'Sheet1 (2)'!$A$2:$K$341, 9, 0)</f>
        <v>C00253</v>
      </c>
    </row>
    <row r="1017" spans="1:11" customFormat="1" ht="15.75" hidden="1" x14ac:dyDescent="0.25">
      <c r="A1017" s="113" t="s">
        <v>13</v>
      </c>
      <c r="B1017" s="113" t="str">
        <f t="shared" si="24"/>
        <v>E0272 - North Wilmington*Water &amp; Sewer</v>
      </c>
      <c r="C1017" s="129" t="s">
        <v>270</v>
      </c>
      <c r="D1017" s="133" t="s">
        <v>4429</v>
      </c>
      <c r="E1017" s="133" t="s">
        <v>4430</v>
      </c>
      <c r="F1017" s="142">
        <v>9103326550</v>
      </c>
      <c r="G1017" s="104" t="str">
        <f>VLOOKUP(C1017, 'Sheet1 (2)'!$A$2:$K$341, 2,FALSE )</f>
        <v>Yes</v>
      </c>
      <c r="H1017" s="104" t="b">
        <f>ISNUMBER(MATCH(C1017, 'Sheet1 (2)'!$A$2:$A$350, 0))</f>
        <v>1</v>
      </c>
      <c r="I1017" s="104" t="str">
        <f>VLOOKUP(C1017,Print!$A$2:$C$1048576,3,0)</f>
        <v>No</v>
      </c>
      <c r="J1017" s="104" t="str">
        <f>VLOOKUP($C1017,Print!$A$2:$I$1048576,9,0)</f>
        <v>Ready</v>
      </c>
      <c r="K1017" s="104" t="str">
        <f>VLOOKUP(C1017,'Sheet1 (2)'!$A$2:$K$341, 9, 0)</f>
        <v>C00257</v>
      </c>
    </row>
    <row r="1018" spans="1:11" customFormat="1" ht="15.75" hidden="1" x14ac:dyDescent="0.25">
      <c r="A1018" s="113" t="s">
        <v>13</v>
      </c>
      <c r="B1018" s="113" t="str">
        <f t="shared" si="24"/>
        <v>E0256 - Sturbridge*Water &amp; Sewer</v>
      </c>
      <c r="C1018" s="113" t="s">
        <v>255</v>
      </c>
      <c r="D1018" s="115" t="s">
        <v>4405</v>
      </c>
      <c r="E1018" s="117" t="s">
        <v>4406</v>
      </c>
      <c r="F1018" s="116">
        <v>3342061600</v>
      </c>
      <c r="G1018" s="104" t="str">
        <f>VLOOKUP(C1018, 'Sheet1 (2)'!$A$2:$K$341, 2,FALSE )</f>
        <v>Yes</v>
      </c>
      <c r="H1018" s="104" t="b">
        <f>ISNUMBER(MATCH(C1018, 'Sheet1 (2)'!$A$2:$A$350, 0))</f>
        <v>1</v>
      </c>
      <c r="I1018" s="104" t="str">
        <f>VLOOKUP(C1018,Print!$A$2:$C$1048576,3,0)</f>
        <v>No</v>
      </c>
      <c r="J1018" s="104" t="str">
        <f>VLOOKUP($C1018,Print!$A$2:$I$1048576,9,0)</f>
        <v>Ready</v>
      </c>
      <c r="K1018" s="104" t="str">
        <f>VLOOKUP(C1018,'Sheet1 (2)'!$A$2:$K$341, 9, 0)</f>
        <v>C00194</v>
      </c>
    </row>
    <row r="1019" spans="1:11" customFormat="1" ht="15.75" hidden="1" x14ac:dyDescent="0.25">
      <c r="A1019" s="113" t="s">
        <v>10</v>
      </c>
      <c r="B1019" s="113" t="str">
        <f t="shared" si="24"/>
        <v>E0262 - Sangertown*Sanitation</v>
      </c>
      <c r="C1019" s="113" t="s">
        <v>260</v>
      </c>
      <c r="D1019" s="104" t="s">
        <v>969</v>
      </c>
      <c r="E1019" s="117"/>
      <c r="F1019" s="116"/>
      <c r="G1019" s="104" t="str">
        <f>VLOOKUP(C1019, 'Sheet1 (2)'!$A$2:$K$341, 2,FALSE )</f>
        <v>No</v>
      </c>
      <c r="H1019" s="104" t="b">
        <f>ISNUMBER(MATCH(C1019, 'Sheet1 (2)'!$A$2:$A$350, 0))</f>
        <v>1</v>
      </c>
      <c r="I1019" s="104" t="str">
        <f>VLOOKUP(C1019,Print!$A$2:$C$1048576,3,0)</f>
        <v>No</v>
      </c>
      <c r="J1019" s="104" t="str">
        <f>VLOOKUP($C1019,Print!$A$2:$I$1048576,9,0)</f>
        <v>Missing</v>
      </c>
      <c r="K1019" s="104" t="str">
        <f>VLOOKUP(C1019,'Sheet1 (2)'!$A$2:$K$341, 9, 0)</f>
        <v>C00253</v>
      </c>
    </row>
    <row r="1020" spans="1:11" customFormat="1" ht="15.75" hidden="1" x14ac:dyDescent="0.25">
      <c r="A1020" s="104" t="s">
        <v>9</v>
      </c>
      <c r="B1020" s="113" t="str">
        <f t="shared" si="24"/>
        <v>E0262 - Sangertown*Interface</v>
      </c>
      <c r="C1020" s="113" t="s">
        <v>260</v>
      </c>
      <c r="D1020" s="115" t="s">
        <v>9</v>
      </c>
      <c r="E1020" s="117" t="str">
        <f>IFERROR(INDEX(Interface!A:A, MATCH($C1020,Interface!H:H, 0)), "(Blank)")</f>
        <v>(Blank)</v>
      </c>
      <c r="F1020" s="116" t="s">
        <v>363</v>
      </c>
      <c r="G1020" s="104" t="str">
        <f>VLOOKUP(C1020, 'Sheet1 (2)'!$A$2:$K$341, 2,FALSE )</f>
        <v>No</v>
      </c>
      <c r="H1020" s="104" t="b">
        <f>ISNUMBER(MATCH(C1020, 'Sheet1 (2)'!$A$2:$A$350, 0))</f>
        <v>1</v>
      </c>
      <c r="I1020" s="104" t="str">
        <f>VLOOKUP(C1020,Print!$A$2:$C$1048576,3,0)</f>
        <v>No</v>
      </c>
      <c r="J1020" s="104" t="str">
        <f>VLOOKUP($C1020,Print!$A$2:$I$1048576,9,0)</f>
        <v>Missing</v>
      </c>
      <c r="K1020" s="104" t="str">
        <f>VLOOKUP(C1020,'Sheet1 (2)'!$A$2:$K$341, 9, 0)</f>
        <v>C00253</v>
      </c>
    </row>
    <row r="1021" spans="1:11" ht="15.75" hidden="1" x14ac:dyDescent="0.25">
      <c r="A1021" s="104" t="s">
        <v>13</v>
      </c>
      <c r="B1021" s="113" t="str">
        <f t="shared" si="24"/>
        <v>E0267 - Biddeford, ME*Water &amp; Sewer</v>
      </c>
      <c r="C1021" s="113" t="s">
        <v>265</v>
      </c>
      <c r="D1021" s="115"/>
      <c r="E1021" s="117"/>
      <c r="F1021" s="142"/>
      <c r="G1021" s="104" t="e">
        <f>VLOOKUP(C1021, 'Sheet1 (2)'!$A$2:$K$341, 2,FALSE )</f>
        <v>#N/A</v>
      </c>
      <c r="H1021" s="104" t="b">
        <f>ISNUMBER(MATCH(C1021, 'Sheet1 (2)'!$A$2:$A$350, 0))</f>
        <v>0</v>
      </c>
      <c r="I1021" s="104" t="str">
        <f>VLOOKUP(C1021,Print!$A$2:$C$1048576,3,0)</f>
        <v>No</v>
      </c>
      <c r="J1021" s="104" t="str">
        <f>VLOOKUP($C1021,Print!$A$2:$I$1048576,9,0)</f>
        <v>Missing</v>
      </c>
      <c r="K1021" s="104" t="e">
        <f>VLOOKUP(C1021,'Sheet1 (2)'!$A$2:$K$341, 9, 0)</f>
        <v>#N/A</v>
      </c>
    </row>
    <row r="1022" spans="1:11" customFormat="1" ht="15.75" hidden="1" x14ac:dyDescent="0.25">
      <c r="A1022" s="104" t="s">
        <v>7</v>
      </c>
      <c r="B1022" s="113" t="str">
        <f t="shared" si="24"/>
        <v>E0267 - Biddeford, ME*Electric</v>
      </c>
      <c r="C1022" s="113" t="s">
        <v>265</v>
      </c>
      <c r="D1022" s="115"/>
      <c r="E1022" s="117"/>
      <c r="F1022" s="142"/>
      <c r="G1022" s="104" t="e">
        <f>VLOOKUP(C1022, 'Sheet1 (2)'!$A$2:$K$341, 2,FALSE )</f>
        <v>#N/A</v>
      </c>
      <c r="H1022" s="104" t="b">
        <f>ISNUMBER(MATCH(C1022, 'Sheet1 (2)'!$A$2:$A$350, 0))</f>
        <v>0</v>
      </c>
      <c r="I1022" s="104" t="str">
        <f>VLOOKUP(C1022,Print!$A$2:$C$1048576,3,0)</f>
        <v>No</v>
      </c>
      <c r="J1022" s="104" t="str">
        <f>VLOOKUP($C1022,Print!$A$2:$I$1048576,9,0)</f>
        <v>Missing</v>
      </c>
      <c r="K1022" s="104" t="e">
        <f>VLOOKUP(C1022,'Sheet1 (2)'!$A$2:$K$341, 9, 0)</f>
        <v>#N/A</v>
      </c>
    </row>
    <row r="1023" spans="1:11" customFormat="1" ht="15.75" x14ac:dyDescent="0.25">
      <c r="A1023" s="104" t="s">
        <v>9</v>
      </c>
      <c r="B1023" s="113" t="str">
        <f t="shared" si="24"/>
        <v>E0259 - Belleview, FL*Interface</v>
      </c>
      <c r="C1023" s="113" t="s">
        <v>257</v>
      </c>
      <c r="D1023" s="115" t="s">
        <v>9</v>
      </c>
      <c r="E1023" s="117" t="str">
        <f>IFERROR(INDEX(Interface!A:A, MATCH($C1023,Interface!H:H, 0)), "(Blank)")</f>
        <v>S-000075403</v>
      </c>
      <c r="F1023" s="116" t="s">
        <v>363</v>
      </c>
      <c r="G1023" s="104" t="str">
        <f>VLOOKUP(C1023, 'Sheet1 (2)'!$A$2:$K$341, 2,FALSE )</f>
        <v>Yes</v>
      </c>
      <c r="H1023" s="104" t="b">
        <f>ISNUMBER(MATCH(C1023, 'Sheet1 (2)'!$A$2:$A$350, 0))</f>
        <v>1</v>
      </c>
      <c r="I1023" s="104" t="str">
        <f>VLOOKUP(C1023,Print!$A$2:$C$1048576,3,0)</f>
        <v>No</v>
      </c>
      <c r="J1023" s="104" t="str">
        <f>VLOOKUP($C1023,Print!$A$2:$I$1048576,9,0)</f>
        <v>Ready</v>
      </c>
      <c r="K1023" s="104" t="str">
        <f>VLOOKUP(C1023,'Sheet1 (2)'!$A$2:$K$341, 9, 0)</f>
        <v>C00270</v>
      </c>
    </row>
    <row r="1024" spans="1:11" customFormat="1" ht="15.75" x14ac:dyDescent="0.25">
      <c r="A1024" s="104" t="s">
        <v>7</v>
      </c>
      <c r="B1024" s="113" t="str">
        <f t="shared" si="24"/>
        <v>E0259 - Belleview, FL*Electric</v>
      </c>
      <c r="C1024" s="113" t="s">
        <v>257</v>
      </c>
      <c r="D1024" s="115" t="s">
        <v>378</v>
      </c>
      <c r="E1024" s="117">
        <v>910145005761</v>
      </c>
      <c r="F1024" s="116">
        <v>8773728477</v>
      </c>
      <c r="G1024" s="104" t="str">
        <f>VLOOKUP(C1024, 'Sheet1 (2)'!$A$2:$K$341, 2,FALSE )</f>
        <v>Yes</v>
      </c>
      <c r="H1024" s="104" t="b">
        <f>ISNUMBER(MATCH(C1024, 'Sheet1 (2)'!$A$2:$A$350, 0))</f>
        <v>1</v>
      </c>
      <c r="I1024" s="104" t="str">
        <f>VLOOKUP(C1024,Print!$A$2:$C$1048576,3,0)</f>
        <v>No</v>
      </c>
      <c r="J1024" s="104" t="str">
        <f>VLOOKUP($C1024,Print!$A$2:$I$1048576,9,0)</f>
        <v>Ready</v>
      </c>
      <c r="K1024" s="104" t="str">
        <f>VLOOKUP(C1024,'Sheet1 (2)'!$A$2:$K$341, 9, 0)</f>
        <v>C00270</v>
      </c>
    </row>
    <row r="1025" spans="1:11" customFormat="1" ht="15.75" hidden="1" x14ac:dyDescent="0.25">
      <c r="A1025" s="104" t="s">
        <v>10</v>
      </c>
      <c r="B1025" s="113" t="str">
        <f t="shared" si="24"/>
        <v>E0267 - Biddeford, ME*Sanitation</v>
      </c>
      <c r="C1025" s="113" t="s">
        <v>265</v>
      </c>
      <c r="D1025" s="115"/>
      <c r="E1025" s="117"/>
      <c r="F1025" s="142"/>
      <c r="G1025" s="104" t="e">
        <f>VLOOKUP(C1025, 'Sheet1 (2)'!$A$2:$K$341, 2,FALSE )</f>
        <v>#N/A</v>
      </c>
      <c r="H1025" s="104" t="b">
        <f>ISNUMBER(MATCH(C1025, 'Sheet1 (2)'!$A$2:$A$350, 0))</f>
        <v>0</v>
      </c>
      <c r="I1025" s="104" t="str">
        <f>VLOOKUP(C1025,Print!$A$2:$C$1048576,3,0)</f>
        <v>No</v>
      </c>
      <c r="J1025" s="104" t="str">
        <f>VLOOKUP($C1025,Print!$A$2:$I$1048576,9,0)</f>
        <v>Missing</v>
      </c>
      <c r="K1025" s="104" t="e">
        <f>VLOOKUP(C1025,'Sheet1 (2)'!$A$2:$K$341, 9, 0)</f>
        <v>#N/A</v>
      </c>
    </row>
    <row r="1026" spans="1:11" customFormat="1" ht="15.75" x14ac:dyDescent="0.25">
      <c r="A1026" s="104" t="s">
        <v>13</v>
      </c>
      <c r="B1026" s="113" t="str">
        <f t="shared" si="24"/>
        <v>E0259 - Belleview, FL*Water &amp; Sewer</v>
      </c>
      <c r="C1026" s="113" t="s">
        <v>257</v>
      </c>
      <c r="D1026" s="115" t="s">
        <v>4347</v>
      </c>
      <c r="E1026" s="115" t="s">
        <v>4346</v>
      </c>
      <c r="F1026" s="116">
        <v>3522457021</v>
      </c>
      <c r="G1026" s="104" t="str">
        <f>VLOOKUP(C1026, 'Sheet1 (2)'!$A$2:$K$341, 2,FALSE )</f>
        <v>Yes</v>
      </c>
      <c r="H1026" s="104" t="b">
        <f>ISNUMBER(MATCH(C1026, 'Sheet1 (2)'!$A$2:$A$350, 0))</f>
        <v>1</v>
      </c>
      <c r="I1026" s="104" t="str">
        <f>VLOOKUP(C1026,Print!$A$2:$C$1048576,3,0)</f>
        <v>No</v>
      </c>
      <c r="J1026" s="104" t="str">
        <f>VLOOKUP($C1026,Print!$A$2:$I$1048576,9,0)</f>
        <v>Ready</v>
      </c>
      <c r="K1026" s="104" t="str">
        <f>VLOOKUP(C1026,'Sheet1 (2)'!$A$2:$K$341, 9, 0)</f>
        <v>C00270</v>
      </c>
    </row>
    <row r="1027" spans="1:11" customFormat="1" ht="15.75" hidden="1" x14ac:dyDescent="0.25">
      <c r="A1027" s="104" t="s">
        <v>9</v>
      </c>
      <c r="B1027" s="113" t="str">
        <f t="shared" si="24"/>
        <v>E0267 - Biddeford, ME*Interface</v>
      </c>
      <c r="C1027" s="113" t="s">
        <v>265</v>
      </c>
      <c r="D1027" s="115" t="s">
        <v>9</v>
      </c>
      <c r="E1027" s="117" t="str">
        <f>IFERROR(INDEX(Interface!A:A, MATCH($C1027,Interface!H:H, 0)), "(Blank)")</f>
        <v>(Blank)</v>
      </c>
      <c r="F1027" s="116" t="s">
        <v>363</v>
      </c>
      <c r="G1027" s="104" t="e">
        <f>VLOOKUP(C1027, 'Sheet1 (2)'!$A$2:$K$341, 2,FALSE )</f>
        <v>#N/A</v>
      </c>
      <c r="H1027" s="104" t="b">
        <f>ISNUMBER(MATCH(C1027, 'Sheet1 (2)'!$A$2:$A$350, 0))</f>
        <v>0</v>
      </c>
      <c r="I1027" s="104" t="str">
        <f>VLOOKUP(C1027,Print!$A$2:$C$1048576,3,0)</f>
        <v>No</v>
      </c>
      <c r="J1027" s="104" t="str">
        <f>VLOOKUP($C1027,Print!$A$2:$I$1048576,9,0)</f>
        <v>Missing</v>
      </c>
      <c r="K1027" s="104" t="e">
        <f>VLOOKUP(C1027,'Sheet1 (2)'!$A$2:$K$341, 9, 0)</f>
        <v>#N/A</v>
      </c>
    </row>
    <row r="1028" spans="1:11" customFormat="1" ht="15.75" hidden="1" x14ac:dyDescent="0.25">
      <c r="A1028" s="104" t="s">
        <v>13</v>
      </c>
      <c r="B1028" s="113" t="str">
        <f t="shared" si="24"/>
        <v>E0268 - Bridgeville, PA*Water &amp; Sewer</v>
      </c>
      <c r="C1028" s="113" t="s">
        <v>266</v>
      </c>
      <c r="D1028" s="115"/>
      <c r="E1028" s="117"/>
      <c r="F1028" s="142"/>
      <c r="G1028" s="104" t="e">
        <f>VLOOKUP(C1028, 'Sheet1 (2)'!$A$2:$K$341, 2,FALSE )</f>
        <v>#N/A</v>
      </c>
      <c r="H1028" s="104" t="b">
        <f>ISNUMBER(MATCH(C1028, 'Sheet1 (2)'!$A$2:$A$350, 0))</f>
        <v>0</v>
      </c>
      <c r="I1028" s="104" t="str">
        <f>VLOOKUP(C1028,Print!$A$2:$C$1048576,3,0)</f>
        <v>No</v>
      </c>
      <c r="J1028" s="104" t="str">
        <f>VLOOKUP($C1028,Print!$A$2:$I$1048576,9,0)</f>
        <v>Missing</v>
      </c>
      <c r="K1028" s="104" t="e">
        <f>VLOOKUP(C1028,'Sheet1 (2)'!$A$2:$K$341, 9, 0)</f>
        <v>#N/A</v>
      </c>
    </row>
    <row r="1029" spans="1:11" customFormat="1" ht="15.75" hidden="1" x14ac:dyDescent="0.25">
      <c r="A1029" s="104" t="s">
        <v>7</v>
      </c>
      <c r="B1029" s="113" t="str">
        <f t="shared" si="24"/>
        <v>E0227 - Bolger Square*Electric</v>
      </c>
      <c r="C1029" s="129" t="s">
        <v>228</v>
      </c>
      <c r="D1029" s="115" t="s">
        <v>4432</v>
      </c>
      <c r="E1029" s="119" t="s">
        <v>4434</v>
      </c>
      <c r="F1029" s="142" t="s">
        <v>4433</v>
      </c>
      <c r="G1029" s="104" t="str">
        <f>VLOOKUP(C1029, 'Sheet1 (2)'!$A$2:$K$341, 2,FALSE )</f>
        <v>Yes</v>
      </c>
      <c r="H1029" s="104" t="b">
        <f>ISNUMBER(MATCH(C1029, 'Sheet1 (2)'!$A$2:$A$350, 0))</f>
        <v>1</v>
      </c>
      <c r="I1029" s="104" t="str">
        <f>VLOOKUP(C1029,Print!$A$2:$C$1048576,3,0)</f>
        <v>No</v>
      </c>
      <c r="J1029" s="104" t="str">
        <f>VLOOKUP($C1029,Print!$A$2:$I$1048576,9,0)</f>
        <v>Ready</v>
      </c>
      <c r="K1029" s="104" t="str">
        <f>VLOOKUP(C1029,'Sheet1 (2)'!$A$2:$K$341, 9, 0)</f>
        <v>C00262</v>
      </c>
    </row>
    <row r="1030" spans="1:11" customFormat="1" ht="15.75" x14ac:dyDescent="0.25">
      <c r="A1030" s="104" t="s">
        <v>10</v>
      </c>
      <c r="B1030" s="113" t="str">
        <f t="shared" ref="B1030:B1061" si="25">_xlfn.CONCAT(C1030,"*",A1030)</f>
        <v>E0259 - Belleview, FL*Sanitation</v>
      </c>
      <c r="C1030" s="129" t="s">
        <v>257</v>
      </c>
      <c r="D1030" s="104" t="s">
        <v>480</v>
      </c>
      <c r="E1030" s="117" t="s">
        <v>4790</v>
      </c>
      <c r="F1030" s="116" t="s">
        <v>5214</v>
      </c>
      <c r="G1030" s="104" t="str">
        <f>VLOOKUP(C1030, 'Sheet1 (2)'!$A$2:$K$341, 2,FALSE )</f>
        <v>Yes</v>
      </c>
      <c r="H1030" s="104" t="b">
        <f>ISNUMBER(MATCH(C1030, 'Sheet1 (2)'!$A$2:$A$350, 0))</f>
        <v>1</v>
      </c>
      <c r="I1030" s="104" t="str">
        <f>VLOOKUP(C1030,Print!$A$2:$C$1048576,3,0)</f>
        <v>No</v>
      </c>
      <c r="J1030" s="104" t="str">
        <f>VLOOKUP($C1030,Print!$A$2:$I$1048576,9,0)</f>
        <v>Ready</v>
      </c>
      <c r="K1030" s="104" t="str">
        <f>VLOOKUP(C1030,'Sheet1 (2)'!$A$2:$K$341, 9, 0)</f>
        <v>C00270</v>
      </c>
    </row>
    <row r="1031" spans="1:11" customFormat="1" ht="15.75" hidden="1" x14ac:dyDescent="0.25">
      <c r="A1031" s="104" t="s">
        <v>13</v>
      </c>
      <c r="B1031" s="113" t="str">
        <f t="shared" si="25"/>
        <v>E0227 - Bolger Square*Water &amp; Sewer</v>
      </c>
      <c r="C1031" s="129" t="s">
        <v>228</v>
      </c>
      <c r="D1031" s="115" t="s">
        <v>4435</v>
      </c>
      <c r="E1031" s="119" t="s">
        <v>4434</v>
      </c>
      <c r="F1031" s="142" t="s">
        <v>4433</v>
      </c>
      <c r="G1031" s="104" t="str">
        <f>VLOOKUP(C1031, 'Sheet1 (2)'!$A$2:$K$341, 2,FALSE )</f>
        <v>Yes</v>
      </c>
      <c r="H1031" s="104" t="b">
        <f>ISNUMBER(MATCH(C1031, 'Sheet1 (2)'!$A$2:$A$350, 0))</f>
        <v>1</v>
      </c>
      <c r="I1031" s="104" t="str">
        <f>VLOOKUP(C1031,Print!$A$2:$C$1048576,3,0)</f>
        <v>No</v>
      </c>
      <c r="J1031" s="104" t="str">
        <f>VLOOKUP($C1031,Print!$A$2:$I$1048576,9,0)</f>
        <v>Ready</v>
      </c>
      <c r="K1031" s="104" t="str">
        <f>VLOOKUP(C1031,'Sheet1 (2)'!$A$2:$K$341, 9, 0)</f>
        <v>C00262</v>
      </c>
    </row>
    <row r="1032" spans="1:11" customFormat="1" ht="15.75" hidden="1" x14ac:dyDescent="0.25">
      <c r="A1032" s="104" t="s">
        <v>9</v>
      </c>
      <c r="B1032" s="113" t="str">
        <f t="shared" si="25"/>
        <v>E0261- Wayne Road*Interface</v>
      </c>
      <c r="C1032" s="113" t="s">
        <v>259</v>
      </c>
      <c r="D1032" s="115" t="s">
        <v>9</v>
      </c>
      <c r="E1032" s="117" t="str">
        <f>IFERROR(INDEX(Interface!A:A, MATCH($C1032,Interface!H:H, 0)), "(Blank)")</f>
        <v>TWA88036</v>
      </c>
      <c r="F1032" s="116" t="s">
        <v>363</v>
      </c>
      <c r="G1032" s="104" t="str">
        <f>VLOOKUP(C1032, 'Sheet1 (2)'!$A$2:$K$341, 2,FALSE )</f>
        <v>Yes</v>
      </c>
      <c r="H1032" s="104" t="b">
        <f>ISNUMBER(MATCH(C1032, 'Sheet1 (2)'!$A$2:$A$350, 0))</f>
        <v>1</v>
      </c>
      <c r="I1032" s="104" t="str">
        <f>VLOOKUP(C1032,Print!$A$2:$C$1048576,3,0)</f>
        <v>No</v>
      </c>
      <c r="J1032" s="104" t="str">
        <f>VLOOKUP($C1032,Print!$A$2:$I$1048576,9,0)</f>
        <v>Ready</v>
      </c>
      <c r="K1032" s="104" t="str">
        <f>VLOOKUP(C1032,'Sheet1 (2)'!$A$2:$K$341, 9, 0)</f>
        <v>C00451</v>
      </c>
    </row>
    <row r="1033" spans="1:11" customFormat="1" ht="15.75" hidden="1" x14ac:dyDescent="0.25">
      <c r="A1033" s="113" t="s">
        <v>10</v>
      </c>
      <c r="B1033" s="113" t="str">
        <f t="shared" si="25"/>
        <v>E0261- Wayne Road*Sanitation</v>
      </c>
      <c r="C1033" s="113" t="s">
        <v>259</v>
      </c>
      <c r="D1033" s="115" t="s">
        <v>4373</v>
      </c>
      <c r="E1033" s="117" t="s">
        <v>4375</v>
      </c>
      <c r="F1033" s="116">
        <v>7319254216</v>
      </c>
      <c r="G1033" s="104" t="str">
        <f>VLOOKUP(C1033, 'Sheet1 (2)'!$A$2:$K$341, 2,FALSE )</f>
        <v>Yes</v>
      </c>
      <c r="H1033" s="104" t="b">
        <f>ISNUMBER(MATCH(C1033, 'Sheet1 (2)'!$A$2:$A$350, 0))</f>
        <v>1</v>
      </c>
      <c r="I1033" s="104" t="str">
        <f>VLOOKUP(C1033,Print!$A$2:$C$1048576,3,0)</f>
        <v>No</v>
      </c>
      <c r="J1033" s="104" t="str">
        <f>VLOOKUP($C1033,Print!$A$2:$I$1048576,9,0)</f>
        <v>Ready</v>
      </c>
      <c r="K1033" s="104" t="str">
        <f>VLOOKUP(C1033,'Sheet1 (2)'!$A$2:$K$341, 9, 0)</f>
        <v>C00451</v>
      </c>
    </row>
    <row r="1034" spans="1:11" customFormat="1" ht="15.75" hidden="1" x14ac:dyDescent="0.25">
      <c r="A1034" s="113" t="s">
        <v>13</v>
      </c>
      <c r="B1034" s="113" t="str">
        <f t="shared" si="25"/>
        <v>E0261- Wayne Road*Water &amp; Sewer</v>
      </c>
      <c r="C1034" s="113" t="s">
        <v>259</v>
      </c>
      <c r="D1034" s="115" t="s">
        <v>4373</v>
      </c>
      <c r="E1034" s="117" t="s">
        <v>4374</v>
      </c>
      <c r="F1034" s="116">
        <v>7319254216</v>
      </c>
      <c r="G1034" s="104" t="str">
        <f>VLOOKUP(C1034, 'Sheet1 (2)'!$A$2:$K$341, 2,FALSE )</f>
        <v>Yes</v>
      </c>
      <c r="H1034" s="104" t="b">
        <f>ISNUMBER(MATCH(C1034, 'Sheet1 (2)'!$A$2:$A$350, 0))</f>
        <v>1</v>
      </c>
      <c r="I1034" s="104" t="str">
        <f>VLOOKUP(C1034,Print!$A$2:$C$1048576,3,0)</f>
        <v>No</v>
      </c>
      <c r="J1034" s="104" t="str">
        <f>VLOOKUP($C1034,Print!$A$2:$I$1048576,9,0)</f>
        <v>Ready</v>
      </c>
      <c r="K1034" s="104" t="str">
        <f>VLOOKUP(C1034,'Sheet1 (2)'!$A$2:$K$341, 9, 0)</f>
        <v>C00451</v>
      </c>
    </row>
    <row r="1035" spans="1:11" customFormat="1" ht="15.75" hidden="1" x14ac:dyDescent="0.25">
      <c r="A1035" s="104" t="s">
        <v>7</v>
      </c>
      <c r="B1035" s="113" t="str">
        <f t="shared" si="25"/>
        <v>E0268 - Bridgeville, PA*Electric</v>
      </c>
      <c r="C1035" s="113" t="s">
        <v>266</v>
      </c>
      <c r="D1035" s="115"/>
      <c r="E1035" s="117"/>
      <c r="F1035" s="142"/>
      <c r="G1035" s="104" t="e">
        <f>VLOOKUP(C1035, 'Sheet1 (2)'!$A$2:$K$341, 2,FALSE )</f>
        <v>#N/A</v>
      </c>
      <c r="H1035" s="104" t="b">
        <f>ISNUMBER(MATCH(C1035, 'Sheet1 (2)'!$A$2:$A$350, 0))</f>
        <v>0</v>
      </c>
      <c r="I1035" s="104" t="str">
        <f>VLOOKUP(C1035,Print!$A$2:$C$1048576,3,0)</f>
        <v>No</v>
      </c>
      <c r="J1035" s="104" t="str">
        <f>VLOOKUP($C1035,Print!$A$2:$I$1048576,9,0)</f>
        <v>Missing</v>
      </c>
      <c r="K1035" s="104" t="e">
        <f>VLOOKUP(C1035,'Sheet1 (2)'!$A$2:$K$341, 9, 0)</f>
        <v>#N/A</v>
      </c>
    </row>
    <row r="1036" spans="1:11" customFormat="1" ht="15.75" hidden="1" x14ac:dyDescent="0.25">
      <c r="A1036" s="104" t="s">
        <v>10</v>
      </c>
      <c r="B1036" s="113" t="str">
        <f t="shared" si="25"/>
        <v>E0268 - Bridgeville, PA*Sanitation</v>
      </c>
      <c r="C1036" s="113" t="s">
        <v>266</v>
      </c>
      <c r="D1036" s="115"/>
      <c r="E1036" s="117"/>
      <c r="F1036" s="142"/>
      <c r="G1036" s="104" t="e">
        <f>VLOOKUP(C1036, 'Sheet1 (2)'!$A$2:$K$341, 2,FALSE )</f>
        <v>#N/A</v>
      </c>
      <c r="H1036" s="104" t="b">
        <f>ISNUMBER(MATCH(C1036, 'Sheet1 (2)'!$A$2:$A$350, 0))</f>
        <v>0</v>
      </c>
      <c r="I1036" s="104" t="str">
        <f>VLOOKUP(C1036,Print!$A$2:$C$1048576,3,0)</f>
        <v>No</v>
      </c>
      <c r="J1036" s="104" t="str">
        <f>VLOOKUP($C1036,Print!$A$2:$I$1048576,9,0)</f>
        <v>Missing</v>
      </c>
      <c r="K1036" s="104" t="e">
        <f>VLOOKUP(C1036,'Sheet1 (2)'!$A$2:$K$341, 9, 0)</f>
        <v>#N/A</v>
      </c>
    </row>
    <row r="1037" spans="1:11" customFormat="1" ht="15.75" hidden="1" x14ac:dyDescent="0.25">
      <c r="A1037" s="104" t="s">
        <v>9</v>
      </c>
      <c r="B1037" s="113" t="str">
        <f t="shared" si="25"/>
        <v>E0268 - Bridgeville, PA*Interface</v>
      </c>
      <c r="C1037" s="113" t="s">
        <v>266</v>
      </c>
      <c r="D1037" s="115" t="s">
        <v>9</v>
      </c>
      <c r="E1037" s="117" t="str">
        <f>IFERROR(INDEX(Interface!A:A, MATCH($C1037,Interface!H:H, 0)), "(Blank)")</f>
        <v>(Blank)</v>
      </c>
      <c r="F1037" s="116" t="s">
        <v>363</v>
      </c>
      <c r="G1037" s="104" t="e">
        <f>VLOOKUP(C1037, 'Sheet1 (2)'!$A$2:$K$341, 2,FALSE )</f>
        <v>#N/A</v>
      </c>
      <c r="H1037" s="104" t="b">
        <f>ISNUMBER(MATCH(C1037, 'Sheet1 (2)'!$A$2:$A$350, 0))</f>
        <v>0</v>
      </c>
      <c r="I1037" s="104" t="str">
        <f>VLOOKUP(C1037,Print!$A$2:$C$1048576,3,0)</f>
        <v>No</v>
      </c>
      <c r="J1037" s="104" t="str">
        <f>VLOOKUP($C1037,Print!$A$2:$I$1048576,9,0)</f>
        <v>Missing</v>
      </c>
      <c r="K1037" s="104" t="e">
        <f>VLOOKUP(C1037,'Sheet1 (2)'!$A$2:$K$341, 9, 0)</f>
        <v>#N/A</v>
      </c>
    </row>
    <row r="1038" spans="1:11" customFormat="1" ht="15.75" hidden="1" x14ac:dyDescent="0.25">
      <c r="A1038" s="154" t="s">
        <v>7</v>
      </c>
      <c r="B1038" s="113" t="str">
        <f t="shared" si="25"/>
        <v>E0269 - Schillinger Road*Electric</v>
      </c>
      <c r="C1038" s="113" t="s">
        <v>267</v>
      </c>
      <c r="D1038" s="115"/>
      <c r="E1038" s="117"/>
      <c r="F1038" s="116"/>
      <c r="G1038" s="104" t="str">
        <f>VLOOKUP(C1038, 'Sheet1 (2)'!$A$2:$K$341, 2,FALSE )</f>
        <v>Yes</v>
      </c>
      <c r="H1038" s="104" t="b">
        <f>ISNUMBER(MATCH(C1038, 'Sheet1 (2)'!$A$2:$A$350, 0))</f>
        <v>1</v>
      </c>
      <c r="I1038" s="104" t="str">
        <f>VLOOKUP(C1038,Print!$A$2:$C$1048576,3,0)</f>
        <v>No</v>
      </c>
      <c r="J1038" s="104" t="str">
        <f>VLOOKUP($C1038,Print!$A$2:$I$1048576,9,0)</f>
        <v>Missing</v>
      </c>
      <c r="K1038" s="104" t="str">
        <f>VLOOKUP(C1038,'Sheet1 (2)'!$A$2:$K$341, 9, 0)</f>
        <v>C00487</v>
      </c>
    </row>
    <row r="1039" spans="1:11" customFormat="1" ht="15.75" hidden="1" x14ac:dyDescent="0.25">
      <c r="A1039" s="104" t="s">
        <v>7</v>
      </c>
      <c r="B1039" s="113" t="str">
        <f t="shared" si="25"/>
        <v>E0263 - Winchester, KY*Electric</v>
      </c>
      <c r="C1039" s="113" t="s">
        <v>261</v>
      </c>
      <c r="D1039" s="115" t="s">
        <v>1141</v>
      </c>
      <c r="E1039" s="117">
        <v>350013144802</v>
      </c>
      <c r="F1039" s="116">
        <v>8009810600</v>
      </c>
      <c r="G1039" s="104" t="str">
        <f>VLOOKUP(C1039, 'Sheet1 (2)'!$A$2:$K$341, 2,FALSE )</f>
        <v>Yes</v>
      </c>
      <c r="H1039" s="104" t="b">
        <f>ISNUMBER(MATCH(C1039, 'Sheet1 (2)'!$A$2:$A$350, 0))</f>
        <v>1</v>
      </c>
      <c r="I1039" s="104" t="str">
        <f>VLOOKUP(C1039,Print!$A$2:$C$1048576,3,0)</f>
        <v>Yes</v>
      </c>
      <c r="J1039" s="104" t="str">
        <f>VLOOKUP($C1039,Print!$A$2:$I$1048576,9,0)</f>
        <v>Ready</v>
      </c>
      <c r="K1039" s="104" t="str">
        <f>VLOOKUP(C1039,'Sheet1 (2)'!$A$2:$K$341, 9, 0)</f>
        <v>C00421</v>
      </c>
    </row>
    <row r="1040" spans="1:11" customFormat="1" ht="15.75" hidden="1" x14ac:dyDescent="0.25">
      <c r="A1040" s="104" t="s">
        <v>9</v>
      </c>
      <c r="B1040" s="113" t="str">
        <f t="shared" si="25"/>
        <v>E0263 - Winchester, KY*Interface</v>
      </c>
      <c r="C1040" s="113" t="s">
        <v>261</v>
      </c>
      <c r="D1040" s="115" t="s">
        <v>9</v>
      </c>
      <c r="E1040" s="117" t="str">
        <f>IFERROR(INDEX(Interface!A:A, MATCH($C1040,Interface!H:H, 0)), "(Blank)")</f>
        <v>TWA11071</v>
      </c>
      <c r="F1040" s="116" t="s">
        <v>363</v>
      </c>
      <c r="G1040" s="104" t="str">
        <f>VLOOKUP(C1040, 'Sheet1 (2)'!$A$2:$K$341, 2,FALSE )</f>
        <v>Yes</v>
      </c>
      <c r="H1040" s="104" t="b">
        <f>ISNUMBER(MATCH(C1040, 'Sheet1 (2)'!$A$2:$A$350, 0))</f>
        <v>1</v>
      </c>
      <c r="I1040" s="104" t="str">
        <f>VLOOKUP(C1040,Print!$A$2:$C$1048576,3,0)</f>
        <v>Yes</v>
      </c>
      <c r="J1040" s="104" t="str">
        <f>VLOOKUP($C1040,Print!$A$2:$I$1048576,9,0)</f>
        <v>Ready</v>
      </c>
      <c r="K1040" s="104" t="str">
        <f>VLOOKUP(C1040,'Sheet1 (2)'!$A$2:$K$341, 9, 0)</f>
        <v>C00421</v>
      </c>
    </row>
    <row r="1041" spans="1:11" customFormat="1" ht="15.75" hidden="1" x14ac:dyDescent="0.25">
      <c r="A1041" s="104" t="s">
        <v>10</v>
      </c>
      <c r="B1041" s="113" t="str">
        <f t="shared" si="25"/>
        <v>E0263 - Winchester, KY*Sanitation</v>
      </c>
      <c r="C1041" s="113" t="s">
        <v>261</v>
      </c>
      <c r="D1041" s="115" t="s">
        <v>480</v>
      </c>
      <c r="E1041" s="117" t="s">
        <v>1142</v>
      </c>
      <c r="F1041" s="116">
        <v>8007969696</v>
      </c>
      <c r="G1041" s="104" t="str">
        <f>VLOOKUP(C1041, 'Sheet1 (2)'!$A$2:$K$341, 2,FALSE )</f>
        <v>Yes</v>
      </c>
      <c r="H1041" s="104" t="b">
        <f>ISNUMBER(MATCH(C1041, 'Sheet1 (2)'!$A$2:$A$350, 0))</f>
        <v>1</v>
      </c>
      <c r="I1041" s="104" t="str">
        <f>VLOOKUP(C1041,Print!$A$2:$C$1048576,3,0)</f>
        <v>Yes</v>
      </c>
      <c r="J1041" s="104" t="str">
        <f>VLOOKUP($C1041,Print!$A$2:$I$1048576,9,0)</f>
        <v>Ready</v>
      </c>
      <c r="K1041" s="104" t="str">
        <f>VLOOKUP(C1041,'Sheet1 (2)'!$A$2:$K$341, 9, 0)</f>
        <v>C00421</v>
      </c>
    </row>
    <row r="1042" spans="1:11" customFormat="1" ht="15.75" hidden="1" x14ac:dyDescent="0.25">
      <c r="A1042" s="104" t="s">
        <v>13</v>
      </c>
      <c r="B1042" s="113" t="str">
        <f t="shared" si="25"/>
        <v>E0263 - Winchester, KY*Water &amp; Sewer</v>
      </c>
      <c r="C1042" s="113" t="s">
        <v>261</v>
      </c>
      <c r="D1042" s="115" t="s">
        <v>1143</v>
      </c>
      <c r="E1042" s="117" t="s">
        <v>1144</v>
      </c>
      <c r="F1042" s="116">
        <v>8597445434</v>
      </c>
      <c r="G1042" s="104" t="str">
        <f>VLOOKUP(C1042, 'Sheet1 (2)'!$A$2:$K$341, 2,FALSE )</f>
        <v>Yes</v>
      </c>
      <c r="H1042" s="104" t="b">
        <f>ISNUMBER(MATCH(C1042, 'Sheet1 (2)'!$A$2:$A$350, 0))</f>
        <v>1</v>
      </c>
      <c r="I1042" s="104" t="str">
        <f>VLOOKUP(C1042,Print!$A$2:$C$1048576,3,0)</f>
        <v>Yes</v>
      </c>
      <c r="J1042" s="104" t="str">
        <f>VLOOKUP($C1042,Print!$A$2:$I$1048576,9,0)</f>
        <v>Ready</v>
      </c>
      <c r="K1042" s="104" t="str">
        <f>VLOOKUP(C1042,'Sheet1 (2)'!$A$2:$K$341, 9, 0)</f>
        <v>C00421</v>
      </c>
    </row>
    <row r="1043" spans="1:11" customFormat="1" ht="15.75" hidden="1" x14ac:dyDescent="0.25">
      <c r="A1043" s="104" t="s">
        <v>9</v>
      </c>
      <c r="B1043" s="113" t="str">
        <f t="shared" si="25"/>
        <v>E0269 - Schillinger Road*Interface</v>
      </c>
      <c r="C1043" s="113" t="s">
        <v>267</v>
      </c>
      <c r="D1043" s="115" t="s">
        <v>9</v>
      </c>
      <c r="E1043" s="117" t="str">
        <f>IFERROR(INDEX(Interface!A:A, MATCH($C1043,Interface!H:H, 0)), "(Blank)")</f>
        <v>TWA88067</v>
      </c>
      <c r="F1043" s="116" t="s">
        <v>363</v>
      </c>
      <c r="G1043" s="104" t="str">
        <f>VLOOKUP(C1043, 'Sheet1 (2)'!$A$2:$K$341, 2,FALSE )</f>
        <v>Yes</v>
      </c>
      <c r="H1043" s="104" t="b">
        <f>ISNUMBER(MATCH(C1043, 'Sheet1 (2)'!$A$2:$A$350, 0))</f>
        <v>1</v>
      </c>
      <c r="I1043" s="104" t="str">
        <f>VLOOKUP(C1043,Print!$A$2:$C$1048576,3,0)</f>
        <v>No</v>
      </c>
      <c r="J1043" s="104" t="str">
        <f>VLOOKUP($C1043,Print!$A$2:$I$1048576,9,0)</f>
        <v>Missing</v>
      </c>
      <c r="K1043" s="104" t="str">
        <f>VLOOKUP(C1043,'Sheet1 (2)'!$A$2:$K$341, 9, 0)</f>
        <v>C00487</v>
      </c>
    </row>
    <row r="1044" spans="1:11" customFormat="1" ht="15.75" hidden="1" x14ac:dyDescent="0.25">
      <c r="A1044" s="104" t="s">
        <v>9</v>
      </c>
      <c r="B1044" s="113" t="str">
        <f t="shared" si="25"/>
        <v>E0264 - Red Dog Way*Interface</v>
      </c>
      <c r="C1044" s="113" t="s">
        <v>262</v>
      </c>
      <c r="D1044" s="115" t="s">
        <v>9</v>
      </c>
      <c r="E1044" s="117" t="str">
        <f>IFERROR(INDEX(Interface!A:A, MATCH($C1044,Interface!H:H, 0)), "(Blank)")</f>
        <v>TWA88049</v>
      </c>
      <c r="F1044" s="116" t="s">
        <v>363</v>
      </c>
      <c r="G1044" s="104" t="str">
        <f>VLOOKUP(C1044, 'Sheet1 (2)'!$A$2:$K$341, 2,FALSE )</f>
        <v>Yes</v>
      </c>
      <c r="H1044" s="104" t="b">
        <f>ISNUMBER(MATCH(C1044, 'Sheet1 (2)'!$A$2:$A$350, 0))</f>
        <v>1</v>
      </c>
      <c r="I1044" s="104" t="str">
        <f>VLOOKUP(C1044,Print!$A$2:$C$1048576,3,0)</f>
        <v>No</v>
      </c>
      <c r="J1044" s="104" t="str">
        <f>VLOOKUP($C1044,Print!$A$2:$I$1048576,9,0)</f>
        <v>Ready</v>
      </c>
      <c r="K1044" s="104" t="str">
        <f>VLOOKUP(C1044,'Sheet1 (2)'!$A$2:$K$341, 9, 0)</f>
        <v>C00112</v>
      </c>
    </row>
    <row r="1045" spans="1:11" ht="15.75" hidden="1" x14ac:dyDescent="0.25">
      <c r="A1045" s="104" t="s">
        <v>10</v>
      </c>
      <c r="B1045" s="113" t="str">
        <f t="shared" si="25"/>
        <v>E0269 - Schillinger Road*Sanitation</v>
      </c>
      <c r="C1045" s="113" t="s">
        <v>267</v>
      </c>
      <c r="D1045" s="115" t="s">
        <v>480</v>
      </c>
      <c r="E1045" s="117" t="s">
        <v>4794</v>
      </c>
      <c r="F1045" s="116"/>
      <c r="G1045" s="104" t="str">
        <f>VLOOKUP(C1045, 'Sheet1 (2)'!$A$2:$K$341, 2,FALSE )</f>
        <v>Yes</v>
      </c>
      <c r="H1045" s="104" t="b">
        <f>ISNUMBER(MATCH(C1045, 'Sheet1 (2)'!$A$2:$A$350, 0))</f>
        <v>1</v>
      </c>
      <c r="I1045" s="104" t="str">
        <f>VLOOKUP(C1045,Print!$A$2:$C$1048576,3,0)</f>
        <v>No</v>
      </c>
      <c r="J1045" s="104" t="str">
        <f>VLOOKUP($C1045,Print!$A$2:$I$1048576,9,0)</f>
        <v>Missing</v>
      </c>
      <c r="K1045" s="104" t="str">
        <f>VLOOKUP(C1045,'Sheet1 (2)'!$A$2:$K$341, 9, 0)</f>
        <v>C00487</v>
      </c>
    </row>
    <row r="1046" spans="1:11" customFormat="1" ht="15.75" hidden="1" x14ac:dyDescent="0.25">
      <c r="A1046" s="113" t="s">
        <v>13</v>
      </c>
      <c r="B1046" s="113" t="str">
        <f t="shared" si="25"/>
        <v>E0264 - Red Dog Way*Water &amp; Sewer</v>
      </c>
      <c r="C1046" s="113" t="s">
        <v>262</v>
      </c>
      <c r="D1046" s="115" t="s">
        <v>4371</v>
      </c>
      <c r="E1046" s="117" t="s">
        <v>4372</v>
      </c>
      <c r="F1046" s="116">
        <v>3042928443</v>
      </c>
      <c r="G1046" s="104" t="str">
        <f>VLOOKUP(C1046, 'Sheet1 (2)'!$A$2:$K$341, 2,FALSE )</f>
        <v>Yes</v>
      </c>
      <c r="H1046" s="104" t="b">
        <f>ISNUMBER(MATCH(C1046, 'Sheet1 (2)'!$A$2:$A$350, 0))</f>
        <v>1</v>
      </c>
      <c r="I1046" s="104" t="str">
        <f>VLOOKUP(C1046,Print!$A$2:$C$1048576,3,0)</f>
        <v>No</v>
      </c>
      <c r="J1046" s="104" t="str">
        <f>VLOOKUP($C1046,Print!$A$2:$I$1048576,9,0)</f>
        <v>Ready</v>
      </c>
      <c r="K1046" s="104" t="str">
        <f>VLOOKUP(C1046,'Sheet1 (2)'!$A$2:$K$341, 9, 0)</f>
        <v>C00112</v>
      </c>
    </row>
    <row r="1047" spans="1:11" customFormat="1" ht="15.75" hidden="1" x14ac:dyDescent="0.25">
      <c r="A1047" s="104" t="s">
        <v>9</v>
      </c>
      <c r="B1047" s="113" t="str">
        <f t="shared" si="25"/>
        <v>E0265 - Madison Street*Interface</v>
      </c>
      <c r="C1047" s="113" t="s">
        <v>263</v>
      </c>
      <c r="D1047" s="115" t="s">
        <v>9</v>
      </c>
      <c r="E1047" s="117" t="str">
        <f>IFERROR(INDEX(Interface!A:A, MATCH($C1047,Interface!H:H, 0)), "(Blank)")</f>
        <v>TWA88082</v>
      </c>
      <c r="F1047" s="116" t="s">
        <v>363</v>
      </c>
      <c r="G1047" s="104" t="str">
        <f>VLOOKUP(C1047, 'Sheet1 (2)'!$A$2:$K$341, 2,FALSE )</f>
        <v>Yes</v>
      </c>
      <c r="H1047" s="104" t="b">
        <f>ISNUMBER(MATCH(C1047, 'Sheet1 (2)'!$A$2:$A$350, 0))</f>
        <v>1</v>
      </c>
      <c r="I1047" s="104" t="str">
        <f>VLOOKUP(C1047,Print!$A$2:$C$1048576,3,0)</f>
        <v>No</v>
      </c>
      <c r="J1047" s="104" t="str">
        <f>VLOOKUP($C1047,Print!$A$2:$I$1048576,9,0)</f>
        <v>Ready</v>
      </c>
      <c r="K1047" s="104" t="str">
        <f>VLOOKUP(C1047,'Sheet1 (2)'!$A$2:$K$341, 9, 0)</f>
        <v>C00559</v>
      </c>
    </row>
    <row r="1048" spans="1:11" ht="15.75" hidden="1" x14ac:dyDescent="0.25">
      <c r="A1048" s="154" t="s">
        <v>13</v>
      </c>
      <c r="B1048" s="113" t="str">
        <f t="shared" si="25"/>
        <v>E0269 - Schillinger Road*Water &amp; Sewer</v>
      </c>
      <c r="C1048" s="113" t="s">
        <v>267</v>
      </c>
      <c r="D1048" s="115" t="s">
        <v>4367</v>
      </c>
      <c r="E1048" s="118" t="s">
        <v>4368</v>
      </c>
      <c r="F1048" s="116">
        <v>2516943100</v>
      </c>
      <c r="G1048" s="104" t="str">
        <f>VLOOKUP(C1048, 'Sheet1 (2)'!$A$2:$K$341, 2,FALSE )</f>
        <v>Yes</v>
      </c>
      <c r="H1048" s="104" t="b">
        <f>ISNUMBER(MATCH(C1048, 'Sheet1 (2)'!$A$2:$A$350, 0))</f>
        <v>1</v>
      </c>
      <c r="I1048" s="104" t="str">
        <f>VLOOKUP(C1048,Print!$A$2:$C$1048576,3,0)</f>
        <v>No</v>
      </c>
      <c r="J1048" s="104" t="str">
        <f>VLOOKUP($C1048,Print!$A$2:$I$1048576,9,0)</f>
        <v>Missing</v>
      </c>
      <c r="K1048" s="104" t="str">
        <f>VLOOKUP(C1048,'Sheet1 (2)'!$A$2:$K$341, 9, 0)</f>
        <v>C00487</v>
      </c>
    </row>
    <row r="1049" spans="1:11" customFormat="1" ht="15.75" hidden="1" x14ac:dyDescent="0.25">
      <c r="A1049" s="113" t="s">
        <v>10</v>
      </c>
      <c r="B1049" s="113" t="str">
        <f t="shared" si="25"/>
        <v>E0264 - Red Dog Way*Sanitation</v>
      </c>
      <c r="C1049" s="129" t="s">
        <v>262</v>
      </c>
      <c r="D1049" s="115" t="s">
        <v>404</v>
      </c>
      <c r="E1049" s="117" t="s">
        <v>4791</v>
      </c>
      <c r="F1049" s="116"/>
      <c r="G1049" s="104" t="str">
        <f>VLOOKUP(C1049, 'Sheet1 (2)'!$A$2:$K$341, 2,FALSE )</f>
        <v>Yes</v>
      </c>
      <c r="H1049" s="104" t="b">
        <f>ISNUMBER(MATCH(C1049, 'Sheet1 (2)'!$A$2:$A$350, 0))</f>
        <v>1</v>
      </c>
      <c r="I1049" s="104" t="str">
        <f>VLOOKUP(C1049,Print!$A$2:$C$1048576,3,0)</f>
        <v>No</v>
      </c>
      <c r="J1049" s="104" t="str">
        <f>VLOOKUP($C1049,Print!$A$2:$I$1048576,9,0)</f>
        <v>Ready</v>
      </c>
      <c r="K1049" s="104" t="str">
        <f>VLOOKUP(C1049,'Sheet1 (2)'!$A$2:$K$341, 9, 0)</f>
        <v>C00112</v>
      </c>
    </row>
    <row r="1050" spans="1:11" ht="15.75" hidden="1" x14ac:dyDescent="0.25">
      <c r="A1050" s="104" t="s">
        <v>13</v>
      </c>
      <c r="B1050" s="113" t="str">
        <f t="shared" si="25"/>
        <v>E0270 - Lecanto, FL*Water &amp; Sewer</v>
      </c>
      <c r="C1050" s="113" t="s">
        <v>268</v>
      </c>
      <c r="D1050" s="104" t="s">
        <v>4413</v>
      </c>
      <c r="E1050" s="117"/>
      <c r="F1050" s="116">
        <v>3525277650</v>
      </c>
      <c r="G1050" s="104" t="str">
        <f>VLOOKUP(C1050, 'Sheet1 (2)'!$A$2:$K$341, 2,FALSE )</f>
        <v>No</v>
      </c>
      <c r="H1050" s="104" t="b">
        <f>ISNUMBER(MATCH(C1050, 'Sheet1 (2)'!$A$2:$A$350, 0))</f>
        <v>1</v>
      </c>
      <c r="I1050" s="104" t="str">
        <f>VLOOKUP(C1050,Print!$A$2:$C$1048576,3,0)</f>
        <v>No</v>
      </c>
      <c r="J1050" s="104" t="str">
        <f>VLOOKUP($C1050,Print!$A$2:$I$1048576,9,0)</f>
        <v>Missing</v>
      </c>
      <c r="K1050" s="104" t="str">
        <f>VLOOKUP(C1050,'Sheet1 (2)'!$A$2:$K$341, 9, 0)</f>
        <v>C00274</v>
      </c>
    </row>
    <row r="1051" spans="1:11" customFormat="1" ht="15.75" hidden="1" x14ac:dyDescent="0.25">
      <c r="A1051" s="104" t="s">
        <v>9</v>
      </c>
      <c r="B1051" s="113" t="str">
        <f t="shared" si="25"/>
        <v>E0266 - Mountain Home, ID*Interface</v>
      </c>
      <c r="C1051" s="113" t="s">
        <v>264</v>
      </c>
      <c r="D1051" s="115" t="s">
        <v>9</v>
      </c>
      <c r="E1051" s="117" t="str">
        <f>IFERROR(INDEX(Interface!A:A, MATCH($C1051,Interface!H:H, 0)), "(Blank)")</f>
        <v>TWA88056</v>
      </c>
      <c r="F1051" s="116" t="s">
        <v>363</v>
      </c>
      <c r="G1051" s="104" t="str">
        <f>VLOOKUP(C1051, 'Sheet1 (2)'!$A$2:$K$341, 2,FALSE )</f>
        <v>Yes</v>
      </c>
      <c r="H1051" s="104" t="b">
        <f>ISNUMBER(MATCH(C1051, 'Sheet1 (2)'!$A$2:$A$350, 0))</f>
        <v>1</v>
      </c>
      <c r="I1051" s="104" t="str">
        <f>VLOOKUP(C1051,Print!$A$2:$C$1048576,3,0)</f>
        <v>No</v>
      </c>
      <c r="J1051" s="104" t="str">
        <f>VLOOKUP($C1051,Print!$A$2:$I$1048576,9,0)</f>
        <v>Ready</v>
      </c>
      <c r="K1051" s="104" t="str">
        <f>VLOOKUP(C1051,'Sheet1 (2)'!$A$2:$K$341, 9, 0)</f>
        <v>C00268</v>
      </c>
    </row>
    <row r="1052" spans="1:11" customFormat="1" ht="15.75" hidden="1" x14ac:dyDescent="0.25">
      <c r="A1052" s="104" t="s">
        <v>7</v>
      </c>
      <c r="B1052" s="113" t="str">
        <f t="shared" si="25"/>
        <v>E0270 - Lecanto, FL*Electric</v>
      </c>
      <c r="C1052" s="113" t="s">
        <v>268</v>
      </c>
      <c r="D1052" s="115"/>
      <c r="E1052" s="117"/>
      <c r="F1052" s="116"/>
      <c r="G1052" s="104" t="str">
        <f>VLOOKUP(C1052, 'Sheet1 (2)'!$A$2:$K$341, 2,FALSE )</f>
        <v>No</v>
      </c>
      <c r="H1052" s="104" t="b">
        <f>ISNUMBER(MATCH(C1052, 'Sheet1 (2)'!$A$2:$A$350, 0))</f>
        <v>1</v>
      </c>
      <c r="I1052" s="104" t="str">
        <f>VLOOKUP(C1052,Print!$A$2:$C$1048576,3,0)</f>
        <v>No</v>
      </c>
      <c r="J1052" s="104" t="str">
        <f>VLOOKUP($C1052,Print!$A$2:$I$1048576,9,0)</f>
        <v>Missing</v>
      </c>
      <c r="K1052" s="104" t="str">
        <f>VLOOKUP(C1052,'Sheet1 (2)'!$A$2:$K$341, 9, 0)</f>
        <v>C00274</v>
      </c>
    </row>
    <row r="1053" spans="1:11" customFormat="1" ht="15.75" hidden="1" x14ac:dyDescent="0.25">
      <c r="A1053" s="104" t="s">
        <v>10</v>
      </c>
      <c r="B1053" s="113" t="str">
        <f t="shared" si="25"/>
        <v>E0265 - Madison Street*Sanitation</v>
      </c>
      <c r="C1053" s="129" t="s">
        <v>263</v>
      </c>
      <c r="D1053" s="115" t="s">
        <v>480</v>
      </c>
      <c r="E1053" s="117" t="s">
        <v>4792</v>
      </c>
      <c r="F1053" s="142"/>
      <c r="G1053" s="104" t="str">
        <f>VLOOKUP(C1053, 'Sheet1 (2)'!$A$2:$K$341, 2,FALSE )</f>
        <v>Yes</v>
      </c>
      <c r="H1053" s="104" t="b">
        <f>ISNUMBER(MATCH(C1053, 'Sheet1 (2)'!$A$2:$A$350, 0))</f>
        <v>1</v>
      </c>
      <c r="I1053" s="104" t="str">
        <f>VLOOKUP(C1053,Print!$A$2:$C$1048576,3,0)</f>
        <v>No</v>
      </c>
      <c r="J1053" s="104" t="str">
        <f>VLOOKUP($C1053,Print!$A$2:$I$1048576,9,0)</f>
        <v>Ready</v>
      </c>
      <c r="K1053" s="104" t="str">
        <f>VLOOKUP(C1053,'Sheet1 (2)'!$A$2:$K$341, 9, 0)</f>
        <v>C00559</v>
      </c>
    </row>
    <row r="1054" spans="1:11" customFormat="1" ht="15.75" hidden="1" x14ac:dyDescent="0.25">
      <c r="A1054" s="104" t="s">
        <v>13</v>
      </c>
      <c r="B1054" s="113" t="str">
        <f t="shared" si="25"/>
        <v>E0266 - Mountain Home, ID*Water &amp; Sewer</v>
      </c>
      <c r="C1054" s="113" t="s">
        <v>264</v>
      </c>
      <c r="D1054" s="115" t="s">
        <v>4349</v>
      </c>
      <c r="E1054" s="117" t="s">
        <v>4350</v>
      </c>
      <c r="F1054" s="116">
        <v>2085872104</v>
      </c>
      <c r="G1054" s="104" t="str">
        <f>VLOOKUP(C1054, 'Sheet1 (2)'!$A$2:$K$341, 2,FALSE )</f>
        <v>Yes</v>
      </c>
      <c r="H1054" s="104" t="b">
        <f>ISNUMBER(MATCH(C1054, 'Sheet1 (2)'!$A$2:$A$350, 0))</f>
        <v>1</v>
      </c>
      <c r="I1054" s="104" t="str">
        <f>VLOOKUP(C1054,Print!$A$2:$C$1048576,3,0)</f>
        <v>No</v>
      </c>
      <c r="J1054" s="104" t="str">
        <f>VLOOKUP($C1054,Print!$A$2:$I$1048576,9,0)</f>
        <v>Ready</v>
      </c>
      <c r="K1054" s="104" t="str">
        <f>VLOOKUP(C1054,'Sheet1 (2)'!$A$2:$K$341, 9, 0)</f>
        <v>C00268</v>
      </c>
    </row>
    <row r="1055" spans="1:11" customFormat="1" ht="15.75" hidden="1" x14ac:dyDescent="0.25">
      <c r="A1055" s="104" t="s">
        <v>10</v>
      </c>
      <c r="B1055" s="113" t="str">
        <f t="shared" si="25"/>
        <v>E0270 - Lecanto, FL*Sanitation</v>
      </c>
      <c r="C1055" s="113" t="s">
        <v>268</v>
      </c>
      <c r="D1055" s="115"/>
      <c r="E1055" s="117"/>
      <c r="F1055" s="116"/>
      <c r="G1055" s="104" t="str">
        <f>VLOOKUP(C1055, 'Sheet1 (2)'!$A$2:$K$341, 2,FALSE )</f>
        <v>No</v>
      </c>
      <c r="H1055" s="104" t="b">
        <f>ISNUMBER(MATCH(C1055, 'Sheet1 (2)'!$A$2:$A$350, 0))</f>
        <v>1</v>
      </c>
      <c r="I1055" s="104" t="str">
        <f>VLOOKUP(C1055,Print!$A$2:$C$1048576,3,0)</f>
        <v>No</v>
      </c>
      <c r="J1055" s="104" t="str">
        <f>VLOOKUP($C1055,Print!$A$2:$I$1048576,9,0)</f>
        <v>Missing</v>
      </c>
      <c r="K1055" s="104" t="str">
        <f>VLOOKUP(C1055,'Sheet1 (2)'!$A$2:$K$341, 9, 0)</f>
        <v>C00274</v>
      </c>
    </row>
    <row r="1056" spans="1:11" customFormat="1" ht="15.75" hidden="1" x14ac:dyDescent="0.25">
      <c r="A1056" s="104" t="s">
        <v>9</v>
      </c>
      <c r="B1056" s="113" t="str">
        <f t="shared" si="25"/>
        <v>E0270 - Lecanto, FL*Interface</v>
      </c>
      <c r="C1056" s="113" t="s">
        <v>268</v>
      </c>
      <c r="D1056" s="115" t="s">
        <v>9</v>
      </c>
      <c r="E1056" s="117" t="str">
        <f>IFERROR(INDEX(Interface!A:A, MATCH($C1056,Interface!H:H, 0)), "(Blank)")</f>
        <v>S-000075396</v>
      </c>
      <c r="F1056" s="116" t="s">
        <v>363</v>
      </c>
      <c r="G1056" s="104" t="str">
        <f>VLOOKUP(C1056, 'Sheet1 (2)'!$A$2:$K$341, 2,FALSE )</f>
        <v>No</v>
      </c>
      <c r="H1056" s="104" t="b">
        <f>ISNUMBER(MATCH(C1056, 'Sheet1 (2)'!$A$2:$A$350, 0))</f>
        <v>1</v>
      </c>
      <c r="I1056" s="104" t="str">
        <f>VLOOKUP(C1056,Print!$A$2:$C$1048576,3,0)</f>
        <v>No</v>
      </c>
      <c r="J1056" s="104" t="str">
        <f>VLOOKUP($C1056,Print!$A$2:$I$1048576,9,0)</f>
        <v>Missing</v>
      </c>
      <c r="K1056" s="104" t="str">
        <f>VLOOKUP(C1056,'Sheet1 (2)'!$A$2:$K$341, 9, 0)</f>
        <v>C00274</v>
      </c>
    </row>
    <row r="1057" spans="1:11" customFormat="1" ht="15.75" hidden="1" x14ac:dyDescent="0.25">
      <c r="A1057" s="113" t="s">
        <v>7</v>
      </c>
      <c r="B1057" s="113" t="str">
        <f t="shared" si="25"/>
        <v>E0271 - Arcadian Shores*Electric</v>
      </c>
      <c r="C1057" s="113" t="s">
        <v>269</v>
      </c>
      <c r="D1057" s="104" t="s">
        <v>438</v>
      </c>
      <c r="E1057" s="117"/>
      <c r="F1057" s="116" t="s">
        <v>4439</v>
      </c>
      <c r="G1057" s="104" t="str">
        <f>VLOOKUP(C1057, 'Sheet1 (2)'!$A$2:$K$341, 2,FALSE )</f>
        <v>Yes</v>
      </c>
      <c r="H1057" s="104" t="b">
        <f>ISNUMBER(MATCH(C1057, 'Sheet1 (2)'!$A$2:$A$350, 0))</f>
        <v>1</v>
      </c>
      <c r="I1057" s="104" t="str">
        <f>VLOOKUP(C1057,Print!$A$2:$C$1048576,3,0)</f>
        <v>No</v>
      </c>
      <c r="J1057" s="104" t="str">
        <f>VLOOKUP($C1057,Print!$A$2:$I$1048576,9,0)</f>
        <v>Missing</v>
      </c>
      <c r="K1057" s="104" t="str">
        <f>VLOOKUP(C1057,'Sheet1 (2)'!$A$2:$K$341, 9, 0)</f>
        <v>C00309</v>
      </c>
    </row>
    <row r="1058" spans="1:11" customFormat="1" ht="15.75" hidden="1" x14ac:dyDescent="0.25">
      <c r="A1058" s="104" t="s">
        <v>10</v>
      </c>
      <c r="B1058" s="113" t="str">
        <f t="shared" si="25"/>
        <v>E0266 - Mountain Home, ID*Sanitation</v>
      </c>
      <c r="C1058" s="129" t="s">
        <v>264</v>
      </c>
      <c r="D1058" s="115" t="s">
        <v>404</v>
      </c>
      <c r="E1058" s="117" t="s">
        <v>4793</v>
      </c>
      <c r="F1058" s="142"/>
      <c r="G1058" s="104" t="str">
        <f>VLOOKUP(C1058, 'Sheet1 (2)'!$A$2:$K$341, 2,FALSE )</f>
        <v>Yes</v>
      </c>
      <c r="H1058" s="104" t="b">
        <f>ISNUMBER(MATCH(C1058, 'Sheet1 (2)'!$A$2:$A$350, 0))</f>
        <v>1</v>
      </c>
      <c r="I1058" s="104" t="str">
        <f>VLOOKUP(C1058,Print!$A$2:$C$1048576,3,0)</f>
        <v>No</v>
      </c>
      <c r="J1058" s="104" t="str">
        <f>VLOOKUP($C1058,Print!$A$2:$I$1048576,9,0)</f>
        <v>Ready</v>
      </c>
      <c r="K1058" s="104" t="str">
        <f>VLOOKUP(C1058,'Sheet1 (2)'!$A$2:$K$341, 9, 0)</f>
        <v>C00268</v>
      </c>
    </row>
    <row r="1059" spans="1:11" customFormat="1" ht="15.75" hidden="1" x14ac:dyDescent="0.25">
      <c r="A1059" s="104" t="s">
        <v>9</v>
      </c>
      <c r="B1059" s="113" t="str">
        <f t="shared" si="25"/>
        <v>E0271 - Arcadian Shores*Interface</v>
      </c>
      <c r="C1059" s="113" t="s">
        <v>269</v>
      </c>
      <c r="D1059" s="115" t="s">
        <v>9</v>
      </c>
      <c r="E1059" s="117" t="str">
        <f>IFERROR(INDEX(Interface!A:A, MATCH($C1059,Interface!H:H, 0)), "(Blank)")</f>
        <v>S-000075901</v>
      </c>
      <c r="F1059" s="116" t="s">
        <v>363</v>
      </c>
      <c r="G1059" s="104" t="str">
        <f>VLOOKUP(C1059, 'Sheet1 (2)'!$A$2:$K$341, 2,FALSE )</f>
        <v>Yes</v>
      </c>
      <c r="H1059" s="104" t="b">
        <f>ISNUMBER(MATCH(C1059, 'Sheet1 (2)'!$A$2:$A$350, 0))</f>
        <v>1</v>
      </c>
      <c r="I1059" s="104" t="str">
        <f>VLOOKUP(C1059,Print!$A$2:$C$1048576,3,0)</f>
        <v>No</v>
      </c>
      <c r="J1059" s="104" t="str">
        <f>VLOOKUP($C1059,Print!$A$2:$I$1048576,9,0)</f>
        <v>Missing</v>
      </c>
      <c r="K1059" s="104" t="str">
        <f>VLOOKUP(C1059,'Sheet1 (2)'!$A$2:$K$341, 9, 0)</f>
        <v>C00309</v>
      </c>
    </row>
    <row r="1060" spans="1:11" ht="15.75" hidden="1" x14ac:dyDescent="0.25">
      <c r="A1060" s="113" t="s">
        <v>10</v>
      </c>
      <c r="B1060" s="113" t="str">
        <f t="shared" si="25"/>
        <v>E0271 - Arcadian Shores*Sanitation</v>
      </c>
      <c r="C1060" s="113" t="s">
        <v>269</v>
      </c>
      <c r="D1060" s="115" t="s">
        <v>480</v>
      </c>
      <c r="E1060" s="117" t="s">
        <v>4795</v>
      </c>
      <c r="F1060" s="116"/>
      <c r="G1060" s="104" t="str">
        <f>VLOOKUP(C1060, 'Sheet1 (2)'!$A$2:$K$341, 2,FALSE )</f>
        <v>Yes</v>
      </c>
      <c r="H1060" s="104" t="b">
        <f>ISNUMBER(MATCH(C1060, 'Sheet1 (2)'!$A$2:$A$350, 0))</f>
        <v>1</v>
      </c>
      <c r="I1060" s="104" t="str">
        <f>VLOOKUP(C1060,Print!$A$2:$C$1048576,3,0)</f>
        <v>No</v>
      </c>
      <c r="J1060" s="104" t="str">
        <f>VLOOKUP($C1060,Print!$A$2:$I$1048576,9,0)</f>
        <v>Missing</v>
      </c>
      <c r="K1060" s="104" t="str">
        <f>VLOOKUP(C1060,'Sheet1 (2)'!$A$2:$K$341, 9, 0)</f>
        <v>C00309</v>
      </c>
    </row>
    <row r="1061" spans="1:11" customFormat="1" ht="15.75" hidden="1" x14ac:dyDescent="0.25">
      <c r="A1061" s="113" t="s">
        <v>13</v>
      </c>
      <c r="B1061" s="113" t="str">
        <f t="shared" si="25"/>
        <v>E0271 - Arcadian Shores*Water &amp; Sewer</v>
      </c>
      <c r="C1061" s="113" t="s">
        <v>269</v>
      </c>
      <c r="D1061" s="115" t="s">
        <v>4400</v>
      </c>
      <c r="E1061" s="117" t="s">
        <v>4401</v>
      </c>
      <c r="F1061" s="116"/>
      <c r="G1061" s="104" t="str">
        <f>VLOOKUP(C1061, 'Sheet1 (2)'!$A$2:$K$341, 2,FALSE )</f>
        <v>Yes</v>
      </c>
      <c r="H1061" s="104" t="b">
        <f>ISNUMBER(MATCH(C1061, 'Sheet1 (2)'!$A$2:$A$350, 0))</f>
        <v>1</v>
      </c>
      <c r="I1061" s="104" t="str">
        <f>VLOOKUP(C1061,Print!$A$2:$C$1048576,3,0)</f>
        <v>No</v>
      </c>
      <c r="J1061" s="104" t="str">
        <f>VLOOKUP($C1061,Print!$A$2:$I$1048576,9,0)</f>
        <v>Missing</v>
      </c>
      <c r="K1061" s="104" t="str">
        <f>VLOOKUP(C1061,'Sheet1 (2)'!$A$2:$K$341, 9, 0)</f>
        <v>C00309</v>
      </c>
    </row>
    <row r="1062" spans="1:11" customFormat="1" ht="15.75" hidden="1" x14ac:dyDescent="0.25">
      <c r="A1062" s="113" t="s">
        <v>14</v>
      </c>
      <c r="B1062" s="113" t="str">
        <f t="shared" ref="B1062:B1093" si="26">_xlfn.CONCAT(C1062,"*",A1062)</f>
        <v>E0271 - Arcadian Shores*Water &amp; Sewer 2</v>
      </c>
      <c r="C1062" s="113" t="s">
        <v>269</v>
      </c>
      <c r="D1062" s="115" t="s">
        <v>4400</v>
      </c>
      <c r="E1062" s="117" t="s">
        <v>4402</v>
      </c>
      <c r="F1062" s="116"/>
      <c r="G1062" s="104" t="str">
        <f>VLOOKUP(C1062, 'Sheet1 (2)'!$A$2:$K$341, 2,FALSE )</f>
        <v>Yes</v>
      </c>
      <c r="H1062" s="104" t="b">
        <f>ISNUMBER(MATCH(C1062, 'Sheet1 (2)'!$A$2:$A$350, 0))</f>
        <v>1</v>
      </c>
      <c r="I1062" s="104" t="str">
        <f>VLOOKUP(C1062,Print!$A$2:$C$1048576,3,0)</f>
        <v>No</v>
      </c>
      <c r="J1062" s="104" t="str">
        <f>VLOOKUP($C1062,Print!$A$2:$I$1048576,9,0)</f>
        <v>Missing</v>
      </c>
      <c r="K1062" s="104" t="str">
        <f>VLOOKUP(C1062,'Sheet1 (2)'!$A$2:$K$341, 9, 0)</f>
        <v>C00309</v>
      </c>
    </row>
    <row r="1063" spans="1:11" customFormat="1" ht="15.75" hidden="1" x14ac:dyDescent="0.25">
      <c r="A1063" s="104" t="s">
        <v>7</v>
      </c>
      <c r="B1063" s="113" t="str">
        <f t="shared" si="26"/>
        <v>E0273 - White Bluff*Electric</v>
      </c>
      <c r="C1063" s="113" t="s">
        <v>271</v>
      </c>
      <c r="D1063" s="104" t="s">
        <v>360</v>
      </c>
      <c r="E1063" s="133" t="s">
        <v>4480</v>
      </c>
      <c r="F1063" s="116" t="s">
        <v>4481</v>
      </c>
      <c r="G1063" s="104" t="str">
        <f>VLOOKUP(C1063, 'Sheet1 (2)'!$A$2:$K$341, 2,FALSE )</f>
        <v>Yes</v>
      </c>
      <c r="H1063" s="104" t="b">
        <f>ISNUMBER(MATCH(C1063, 'Sheet1 (2)'!$A$2:$A$350, 0))</f>
        <v>1</v>
      </c>
      <c r="I1063" s="104" t="str">
        <f>VLOOKUP(C1063,Print!$A$2:$C$1048576,3,0)</f>
        <v>No</v>
      </c>
      <c r="J1063" s="104" t="str">
        <f>VLOOKUP($C1063,Print!$A$2:$I$1048576,9,0)</f>
        <v>Missing</v>
      </c>
      <c r="K1063" s="104" t="str">
        <f>VLOOKUP(C1063,'Sheet1 (2)'!$A$2:$K$341, 9, 0)</f>
        <v>C00482</v>
      </c>
    </row>
    <row r="1064" spans="1:11" customFormat="1" ht="15.75" hidden="1" x14ac:dyDescent="0.25">
      <c r="A1064" s="104" t="s">
        <v>10</v>
      </c>
      <c r="B1064" s="113" t="str">
        <f t="shared" si="26"/>
        <v>E0273 - White Bluff*Sanitation</v>
      </c>
      <c r="C1064" s="113" t="s">
        <v>271</v>
      </c>
      <c r="D1064" s="115" t="s">
        <v>4797</v>
      </c>
      <c r="E1064" s="117"/>
      <c r="F1064" s="116"/>
      <c r="G1064" s="104" t="str">
        <f>VLOOKUP(C1064, 'Sheet1 (2)'!$A$2:$K$341, 2,FALSE )</f>
        <v>Yes</v>
      </c>
      <c r="H1064" s="104" t="b">
        <f>ISNUMBER(MATCH(C1064, 'Sheet1 (2)'!$A$2:$A$350, 0))</f>
        <v>1</v>
      </c>
      <c r="I1064" s="104" t="str">
        <f>VLOOKUP(C1064,Print!$A$2:$C$1048576,3,0)</f>
        <v>No</v>
      </c>
      <c r="J1064" s="104" t="str">
        <f>VLOOKUP($C1064,Print!$A$2:$I$1048576,9,0)</f>
        <v>Missing</v>
      </c>
      <c r="K1064" s="104" t="str">
        <f>VLOOKUP(C1064,'Sheet1 (2)'!$A$2:$K$341, 9, 0)</f>
        <v>C00482</v>
      </c>
    </row>
    <row r="1065" spans="1:11" customFormat="1" ht="15.75" hidden="1" x14ac:dyDescent="0.25">
      <c r="A1065" s="104" t="s">
        <v>9</v>
      </c>
      <c r="B1065" s="113" t="str">
        <f t="shared" si="26"/>
        <v>E0273 - White Bluff*Interface</v>
      </c>
      <c r="C1065" s="113" t="s">
        <v>271</v>
      </c>
      <c r="D1065" s="115" t="s">
        <v>9</v>
      </c>
      <c r="E1065" s="117" t="str">
        <f>IFERROR(INDEX(Interface!A:A, MATCH($C1065,Interface!H:H, 0)), "(Blank)")</f>
        <v>TWA88066</v>
      </c>
      <c r="F1065" s="116" t="s">
        <v>363</v>
      </c>
      <c r="G1065" s="104" t="str">
        <f>VLOOKUP(C1065, 'Sheet1 (2)'!$A$2:$K$341, 2,FALSE )</f>
        <v>Yes</v>
      </c>
      <c r="H1065" s="104" t="b">
        <f>ISNUMBER(MATCH(C1065, 'Sheet1 (2)'!$A$2:$A$350, 0))</f>
        <v>1</v>
      </c>
      <c r="I1065" s="104" t="str">
        <f>VLOOKUP(C1065,Print!$A$2:$C$1048576,3,0)</f>
        <v>No</v>
      </c>
      <c r="J1065" s="104" t="str">
        <f>VLOOKUP($C1065,Print!$A$2:$I$1048576,9,0)</f>
        <v>Missing</v>
      </c>
      <c r="K1065" s="104" t="str">
        <f>VLOOKUP(C1065,'Sheet1 (2)'!$A$2:$K$341, 9, 0)</f>
        <v>C00482</v>
      </c>
    </row>
    <row r="1066" spans="1:11" customFormat="1" ht="15.75" hidden="1" x14ac:dyDescent="0.25">
      <c r="A1066" s="154" t="s">
        <v>13</v>
      </c>
      <c r="B1066" s="113" t="str">
        <f t="shared" si="26"/>
        <v>E0273 - White Bluff*Water &amp; Sewer</v>
      </c>
      <c r="C1066" s="113" t="s">
        <v>271</v>
      </c>
      <c r="D1066" s="104" t="s">
        <v>4482</v>
      </c>
      <c r="E1066" s="117"/>
      <c r="F1066" s="116" t="s">
        <v>4483</v>
      </c>
      <c r="G1066" s="104" t="str">
        <f>VLOOKUP(C1066, 'Sheet1 (2)'!$A$2:$K$341, 2,FALSE )</f>
        <v>Yes</v>
      </c>
      <c r="H1066" s="104" t="b">
        <f>ISNUMBER(MATCH(C1066, 'Sheet1 (2)'!$A$2:$A$350, 0))</f>
        <v>1</v>
      </c>
      <c r="I1066" s="104" t="str">
        <f>VLOOKUP(C1066,Print!$A$2:$C$1048576,3,0)</f>
        <v>No</v>
      </c>
      <c r="J1066" s="104" t="str">
        <f>VLOOKUP($C1066,Print!$A$2:$I$1048576,9,0)</f>
        <v>Missing</v>
      </c>
      <c r="K1066" s="104" t="str">
        <f>VLOOKUP(C1066,'Sheet1 (2)'!$A$2:$K$341, 9, 0)</f>
        <v>C00482</v>
      </c>
    </row>
    <row r="1067" spans="1:11" customFormat="1" ht="15.75" hidden="1" x14ac:dyDescent="0.25">
      <c r="A1067" s="104" t="s">
        <v>7</v>
      </c>
      <c r="B1067" s="113" t="str">
        <f t="shared" si="26"/>
        <v>E0281 - Caraway Road*Electric</v>
      </c>
      <c r="C1067" s="113" t="s">
        <v>276</v>
      </c>
      <c r="D1067" s="133" t="s">
        <v>5204</v>
      </c>
      <c r="E1067" s="117">
        <v>3234572</v>
      </c>
      <c r="F1067" s="116" t="s">
        <v>5205</v>
      </c>
      <c r="G1067" s="104" t="str">
        <f>VLOOKUP(C1067, 'Sheet1 (2)'!$A$2:$K$341, 2,FALSE )</f>
        <v>Yes</v>
      </c>
      <c r="H1067" s="104" t="b">
        <f>ISNUMBER(MATCH(C1067, 'Sheet1 (2)'!$A$2:$A$350, 0))</f>
        <v>1</v>
      </c>
      <c r="I1067" s="104" t="str">
        <f>VLOOKUP(C1067,Print!$A$2:$C$1048576,3,0)</f>
        <v>No</v>
      </c>
      <c r="J1067" s="104" t="str">
        <f>VLOOKUP($C1067,Print!$A$2:$I$1048576,9,0)</f>
        <v>Missing</v>
      </c>
      <c r="K1067" s="104" t="str">
        <f>VLOOKUP(C1067,'Sheet1 (2)'!$A$2:$K$341, 9, 0)</f>
        <v>C00552</v>
      </c>
    </row>
    <row r="1068" spans="1:11" ht="15.75" hidden="1" x14ac:dyDescent="0.25">
      <c r="A1068" s="104" t="s">
        <v>9</v>
      </c>
      <c r="B1068" s="113" t="str">
        <f t="shared" si="26"/>
        <v>E0281 - Caraway Road*Interface</v>
      </c>
      <c r="C1068" s="113" t="s">
        <v>276</v>
      </c>
      <c r="D1068" s="115" t="s">
        <v>9</v>
      </c>
      <c r="E1068" s="117" t="str">
        <f>IFERROR(INDEX(Interface!A:A, MATCH($C1068,Interface!H:H, 0)), "(Blank)")</f>
        <v>TWA88080</v>
      </c>
      <c r="F1068" s="116" t="s">
        <v>363</v>
      </c>
      <c r="G1068" s="104" t="str">
        <f>VLOOKUP(C1068, 'Sheet1 (2)'!$A$2:$K$341, 2,FALSE )</f>
        <v>Yes</v>
      </c>
      <c r="H1068" s="104" t="b">
        <f>ISNUMBER(MATCH(C1068, 'Sheet1 (2)'!$A$2:$A$350, 0))</f>
        <v>1</v>
      </c>
      <c r="I1068" s="104" t="str">
        <f>VLOOKUP(C1068,Print!$A$2:$C$1048576,3,0)</f>
        <v>No</v>
      </c>
      <c r="J1068" s="104" t="str">
        <f>VLOOKUP($C1068,Print!$A$2:$I$1048576,9,0)</f>
        <v>Missing</v>
      </c>
      <c r="K1068" s="104" t="str">
        <f>VLOOKUP(C1068,'Sheet1 (2)'!$A$2:$K$341, 9, 0)</f>
        <v>C00552</v>
      </c>
    </row>
    <row r="1069" spans="1:11" customFormat="1" ht="15.75" hidden="1" x14ac:dyDescent="0.25">
      <c r="A1069" s="104" t="s">
        <v>10</v>
      </c>
      <c r="B1069" s="113" t="str">
        <f t="shared" si="26"/>
        <v>E0281 - Caraway Road*Sanitation</v>
      </c>
      <c r="C1069" s="113" t="s">
        <v>276</v>
      </c>
      <c r="D1069" s="133" t="s">
        <v>4494</v>
      </c>
      <c r="E1069" s="117"/>
      <c r="F1069" s="116" t="s">
        <v>4495</v>
      </c>
      <c r="G1069" s="104" t="str">
        <f>VLOOKUP(C1069, 'Sheet1 (2)'!$A$2:$K$341, 2,FALSE )</f>
        <v>Yes</v>
      </c>
      <c r="H1069" s="104" t="b">
        <f>ISNUMBER(MATCH(C1069, 'Sheet1 (2)'!$A$2:$A$350, 0))</f>
        <v>1</v>
      </c>
      <c r="I1069" s="104" t="str">
        <f>VLOOKUP(C1069,Print!$A$2:$C$1048576,3,0)</f>
        <v>No</v>
      </c>
      <c r="J1069" s="104" t="str">
        <f>VLOOKUP($C1069,Print!$A$2:$I$1048576,9,0)</f>
        <v>Missing</v>
      </c>
      <c r="K1069" s="104" t="str">
        <f>VLOOKUP(C1069,'Sheet1 (2)'!$A$2:$K$341, 9, 0)</f>
        <v>C00552</v>
      </c>
    </row>
    <row r="1070" spans="1:11" ht="15.75" hidden="1" x14ac:dyDescent="0.25">
      <c r="A1070" s="113" t="s">
        <v>7</v>
      </c>
      <c r="B1070" s="113" t="str">
        <f t="shared" si="26"/>
        <v>E0264 - Red Dog Way*Electric</v>
      </c>
      <c r="C1070" s="129" t="s">
        <v>262</v>
      </c>
      <c r="D1070" s="104" t="s">
        <v>4414</v>
      </c>
      <c r="E1070" s="117" t="s">
        <v>4518</v>
      </c>
      <c r="F1070" s="116" t="s">
        <v>4415</v>
      </c>
      <c r="G1070" s="104" t="str">
        <f>VLOOKUP(C1070, 'Sheet1 (2)'!$A$2:$K$341, 2,FALSE )</f>
        <v>Yes</v>
      </c>
      <c r="H1070" s="104" t="b">
        <f>ISNUMBER(MATCH(C1070, 'Sheet1 (2)'!$A$2:$A$350, 0))</f>
        <v>1</v>
      </c>
      <c r="I1070" s="104" t="str">
        <f>VLOOKUP(C1070,Print!$A$2:$C$1048576,3,0)</f>
        <v>No</v>
      </c>
      <c r="J1070" s="104" t="str">
        <f>VLOOKUP($C1070,Print!$A$2:$I$1048576,9,0)</f>
        <v>Ready</v>
      </c>
      <c r="K1070" s="104" t="str">
        <f>VLOOKUP(C1070,'Sheet1 (2)'!$A$2:$K$341, 9, 0)</f>
        <v>C00112</v>
      </c>
    </row>
    <row r="1071" spans="1:11" customFormat="1" ht="15.75" hidden="1" x14ac:dyDescent="0.25">
      <c r="A1071" s="104" t="s">
        <v>13</v>
      </c>
      <c r="B1071" s="113" t="str">
        <f t="shared" si="26"/>
        <v>E0281 - Caraway Road*Water &amp; Sewer</v>
      </c>
      <c r="C1071" s="113" t="s">
        <v>276</v>
      </c>
      <c r="D1071" s="133" t="s">
        <v>5204</v>
      </c>
      <c r="E1071" s="117">
        <v>3234572</v>
      </c>
      <c r="F1071" s="116" t="s">
        <v>5205</v>
      </c>
      <c r="G1071" s="104" t="str">
        <f>VLOOKUP(C1071, 'Sheet1 (2)'!$A$2:$K$341, 2,FALSE )</f>
        <v>Yes</v>
      </c>
      <c r="H1071" s="104" t="b">
        <f>ISNUMBER(MATCH(C1071, 'Sheet1 (2)'!$A$2:$A$350, 0))</f>
        <v>1</v>
      </c>
      <c r="I1071" s="104" t="str">
        <f>VLOOKUP(C1071,Print!$A$2:$C$1048576,3,0)</f>
        <v>No</v>
      </c>
      <c r="J1071" s="104" t="str">
        <f>VLOOKUP($C1071,Print!$A$2:$I$1048576,9,0)</f>
        <v>Missing</v>
      </c>
      <c r="K1071" s="104" t="str">
        <f>VLOOKUP(C1071,'Sheet1 (2)'!$A$2:$K$341, 9, 0)</f>
        <v>C00552</v>
      </c>
    </row>
    <row r="1072" spans="1:11" customFormat="1" ht="15.75" hidden="1" x14ac:dyDescent="0.25">
      <c r="A1072" s="104" t="s">
        <v>14</v>
      </c>
      <c r="B1072" s="113"/>
      <c r="C1072" s="113" t="s">
        <v>276</v>
      </c>
      <c r="D1072" s="133" t="s">
        <v>4815</v>
      </c>
      <c r="E1072" s="117"/>
      <c r="F1072" s="116"/>
      <c r="G1072" s="104" t="str">
        <f>VLOOKUP(C1072, 'Sheet1 (2)'!$A$2:$K$341, 2,FALSE )</f>
        <v>Yes</v>
      </c>
      <c r="H1072" s="104" t="b">
        <f>ISNUMBER(MATCH(C1072, 'Sheet1 (2)'!$A$2:$A$350, 0))</f>
        <v>1</v>
      </c>
      <c r="I1072" s="104" t="str">
        <f>VLOOKUP(C1072,Print!$A$2:$C$1048576,3,0)</f>
        <v>No</v>
      </c>
      <c r="J1072" s="104" t="str">
        <f>VLOOKUP($C1072,Print!$A$2:$I$1048576,9,0)</f>
        <v>Missing</v>
      </c>
      <c r="K1072" s="104" t="str">
        <f>VLOOKUP(C1072,'Sheet1 (2)'!$A$2:$K$341, 9, 0)</f>
        <v>C00552</v>
      </c>
    </row>
    <row r="1073" spans="1:11" customFormat="1" ht="15.75" hidden="1" x14ac:dyDescent="0.25">
      <c r="A1073" s="154" t="s">
        <v>7</v>
      </c>
      <c r="B1073" s="113" t="str">
        <f t="shared" ref="B1073:B1104" si="27">_xlfn.CONCAT(C1073,"*",A1073)</f>
        <v>E0282 - Tupelo Commons*Electric</v>
      </c>
      <c r="C1073" s="113" t="s">
        <v>277</v>
      </c>
      <c r="D1073" s="104" t="s">
        <v>4447</v>
      </c>
      <c r="E1073" s="117"/>
      <c r="F1073" s="116" t="s">
        <v>4448</v>
      </c>
      <c r="G1073" s="104" t="str">
        <f>VLOOKUP(C1073, 'Sheet1 (2)'!$A$2:$K$341, 2,FALSE )</f>
        <v>Yes</v>
      </c>
      <c r="H1073" s="104" t="b">
        <f>ISNUMBER(MATCH(C1073, 'Sheet1 (2)'!$A$2:$A$350, 0))</f>
        <v>1</v>
      </c>
      <c r="I1073" s="104" t="str">
        <f>VLOOKUP(C1073,Print!$A$2:$C$1048576,3,0)</f>
        <v>No</v>
      </c>
      <c r="J1073" s="104" t="str">
        <f>VLOOKUP($C1073,Print!$A$2:$I$1048576,9,0)</f>
        <v>Missing</v>
      </c>
      <c r="K1073" s="104" t="str">
        <f>VLOOKUP(C1073,'Sheet1 (2)'!$A$2:$K$341, 9, 0)</f>
        <v>C00367</v>
      </c>
    </row>
    <row r="1074" spans="1:11" customFormat="1" ht="15.75" hidden="1" x14ac:dyDescent="0.25">
      <c r="A1074" s="104" t="s">
        <v>10</v>
      </c>
      <c r="B1074" s="113" t="str">
        <f t="shared" si="27"/>
        <v>E0282 - Tupelo Commons*Sanitation</v>
      </c>
      <c r="C1074" s="113" t="s">
        <v>277</v>
      </c>
      <c r="D1074" s="104" t="s">
        <v>480</v>
      </c>
      <c r="E1074" s="117" t="s">
        <v>4800</v>
      </c>
      <c r="F1074" s="116"/>
      <c r="G1074" s="104" t="str">
        <f>VLOOKUP(C1074, 'Sheet1 (2)'!$A$2:$K$341, 2,FALSE )</f>
        <v>Yes</v>
      </c>
      <c r="H1074" s="104" t="b">
        <f>ISNUMBER(MATCH(C1074, 'Sheet1 (2)'!$A$2:$A$350, 0))</f>
        <v>1</v>
      </c>
      <c r="I1074" s="104" t="str">
        <f>VLOOKUP(C1074,Print!$A$2:$C$1048576,3,0)</f>
        <v>No</v>
      </c>
      <c r="J1074" s="104" t="str">
        <f>VLOOKUP($C1074,Print!$A$2:$I$1048576,9,0)</f>
        <v>Missing</v>
      </c>
      <c r="K1074" s="104" t="str">
        <f>VLOOKUP(C1074,'Sheet1 (2)'!$A$2:$K$341, 9, 0)</f>
        <v>C00367</v>
      </c>
    </row>
    <row r="1075" spans="1:11" customFormat="1" ht="15.75" hidden="1" x14ac:dyDescent="0.25">
      <c r="A1075" s="104" t="s">
        <v>9</v>
      </c>
      <c r="B1075" s="113" t="str">
        <f t="shared" si="27"/>
        <v>E0282 - Tupelo Commons*Interface</v>
      </c>
      <c r="C1075" s="113" t="s">
        <v>277</v>
      </c>
      <c r="D1075" s="115" t="s">
        <v>9</v>
      </c>
      <c r="E1075" s="117" t="str">
        <f>IFERROR(INDEX(Interface!A:A, MATCH($C1075,Interface!H:H, 0)), "(Blank)")</f>
        <v>TWA11098</v>
      </c>
      <c r="F1075" s="116" t="s">
        <v>363</v>
      </c>
      <c r="G1075" s="104" t="str">
        <f>VLOOKUP(C1075, 'Sheet1 (2)'!$A$2:$K$341, 2,FALSE )</f>
        <v>Yes</v>
      </c>
      <c r="H1075" s="104" t="b">
        <f>ISNUMBER(MATCH(C1075, 'Sheet1 (2)'!$A$2:$A$350, 0))</f>
        <v>1</v>
      </c>
      <c r="I1075" s="104" t="str">
        <f>VLOOKUP(C1075,Print!$A$2:$C$1048576,3,0)</f>
        <v>No</v>
      </c>
      <c r="J1075" s="104" t="str">
        <f>VLOOKUP($C1075,Print!$A$2:$I$1048576,9,0)</f>
        <v>Missing</v>
      </c>
      <c r="K1075" s="104" t="str">
        <f>VLOOKUP(C1075,'Sheet1 (2)'!$A$2:$K$341, 9, 0)</f>
        <v>C00367</v>
      </c>
    </row>
    <row r="1076" spans="1:11" customFormat="1" ht="15.75" hidden="1" x14ac:dyDescent="0.25">
      <c r="A1076" s="154" t="s">
        <v>13</v>
      </c>
      <c r="B1076" s="113" t="str">
        <f t="shared" si="27"/>
        <v>E0282 - Tupelo Commons*Water &amp; Sewer</v>
      </c>
      <c r="C1076" s="113" t="s">
        <v>277</v>
      </c>
      <c r="D1076" s="104" t="s">
        <v>4447</v>
      </c>
      <c r="E1076" s="117"/>
      <c r="F1076" s="116" t="s">
        <v>4449</v>
      </c>
      <c r="G1076" s="104" t="str">
        <f>VLOOKUP(C1076, 'Sheet1 (2)'!$A$2:$K$341, 2,FALSE )</f>
        <v>Yes</v>
      </c>
      <c r="H1076" s="104" t="b">
        <f>ISNUMBER(MATCH(C1076, 'Sheet1 (2)'!$A$2:$A$350, 0))</f>
        <v>1</v>
      </c>
      <c r="I1076" s="104" t="str">
        <f>VLOOKUP(C1076,Print!$A$2:$C$1048576,3,0)</f>
        <v>No</v>
      </c>
      <c r="J1076" s="104" t="str">
        <f>VLOOKUP($C1076,Print!$A$2:$I$1048576,9,0)</f>
        <v>Missing</v>
      </c>
      <c r="K1076" s="104" t="str">
        <f>VLOOKUP(C1076,'Sheet1 (2)'!$A$2:$K$341, 9, 0)</f>
        <v>C00367</v>
      </c>
    </row>
    <row r="1077" spans="1:11" ht="15.75" hidden="1" x14ac:dyDescent="0.25">
      <c r="A1077" s="154" t="s">
        <v>7</v>
      </c>
      <c r="B1077" s="113" t="str">
        <f t="shared" si="27"/>
        <v>E0283 - Woodstock, IL*Electric</v>
      </c>
      <c r="C1077" s="113" t="s">
        <v>278</v>
      </c>
      <c r="D1077" s="133" t="s">
        <v>4472</v>
      </c>
      <c r="E1077" s="117">
        <v>2919081184</v>
      </c>
      <c r="F1077" s="116" t="s">
        <v>4473</v>
      </c>
      <c r="G1077" s="104" t="str">
        <f>VLOOKUP(C1077, 'Sheet1 (2)'!$A$2:$K$341, 2,FALSE )</f>
        <v>Yes</v>
      </c>
      <c r="H1077" s="104" t="b">
        <f>ISNUMBER(MATCH(C1077, 'Sheet1 (2)'!$A$2:$A$350, 0))</f>
        <v>1</v>
      </c>
      <c r="I1077" s="104" t="str">
        <f>VLOOKUP(C1077,Print!$A$2:$C$1048576,3,0)</f>
        <v>No</v>
      </c>
      <c r="J1077" s="104" t="str">
        <f>VLOOKUP($C1077,Print!$A$2:$I$1048576,9,0)</f>
        <v>Missing</v>
      </c>
      <c r="K1077" s="104" t="str">
        <f>VLOOKUP(C1077,'Sheet1 (2)'!$A$2:$K$341, 9, 0)</f>
        <v>C00456</v>
      </c>
    </row>
    <row r="1078" spans="1:11" customFormat="1" ht="15.75" hidden="1" x14ac:dyDescent="0.25">
      <c r="A1078" s="104" t="s">
        <v>9</v>
      </c>
      <c r="B1078" s="113" t="str">
        <f t="shared" si="27"/>
        <v>E0272 - North Wilmington*Interface</v>
      </c>
      <c r="C1078" s="113" t="s">
        <v>270</v>
      </c>
      <c r="D1078" s="115" t="s">
        <v>9</v>
      </c>
      <c r="E1078" s="117" t="str">
        <f>IFERROR(INDEX(Interface!A:A, MATCH($C1078,Interface!H:H, 0)), "(Blank)")</f>
        <v>S-000076294</v>
      </c>
      <c r="F1078" s="116" t="s">
        <v>363</v>
      </c>
      <c r="G1078" s="104" t="str">
        <f>VLOOKUP(C1078, 'Sheet1 (2)'!$A$2:$K$341, 2,FALSE )</f>
        <v>Yes</v>
      </c>
      <c r="H1078" s="104" t="b">
        <f>ISNUMBER(MATCH(C1078, 'Sheet1 (2)'!$A$2:$A$350, 0))</f>
        <v>1</v>
      </c>
      <c r="I1078" s="104" t="str">
        <f>VLOOKUP(C1078,Print!$A$2:$C$1048576,3,0)</f>
        <v>No</v>
      </c>
      <c r="J1078" s="104" t="str">
        <f>VLOOKUP($C1078,Print!$A$2:$I$1048576,9,0)</f>
        <v>Ready</v>
      </c>
      <c r="K1078" s="104" t="str">
        <f>VLOOKUP(C1078,'Sheet1 (2)'!$A$2:$K$341, 9, 0)</f>
        <v>C00257</v>
      </c>
    </row>
    <row r="1079" spans="1:11" ht="15.75" hidden="1" x14ac:dyDescent="0.25">
      <c r="A1079" s="104" t="s">
        <v>10</v>
      </c>
      <c r="B1079" s="113" t="str">
        <f t="shared" si="27"/>
        <v>E0283 - Woodstock, IL*Sanitation</v>
      </c>
      <c r="C1079" s="113" t="s">
        <v>278</v>
      </c>
      <c r="D1079" s="115" t="s">
        <v>480</v>
      </c>
      <c r="E1079" s="117" t="s">
        <v>4801</v>
      </c>
      <c r="F1079" s="116"/>
      <c r="G1079" s="104" t="str">
        <f>VLOOKUP(C1079, 'Sheet1 (2)'!$A$2:$K$341, 2,FALSE )</f>
        <v>Yes</v>
      </c>
      <c r="H1079" s="104" t="b">
        <f>ISNUMBER(MATCH(C1079, 'Sheet1 (2)'!$A$2:$A$350, 0))</f>
        <v>1</v>
      </c>
      <c r="I1079" s="104" t="str">
        <f>VLOOKUP(C1079,Print!$A$2:$C$1048576,3,0)</f>
        <v>No</v>
      </c>
      <c r="J1079" s="104" t="str">
        <f>VLOOKUP($C1079,Print!$A$2:$I$1048576,9,0)</f>
        <v>Missing</v>
      </c>
      <c r="K1079" s="104" t="str">
        <f>VLOOKUP(C1079,'Sheet1 (2)'!$A$2:$K$341, 9, 0)</f>
        <v>C00456</v>
      </c>
    </row>
    <row r="1080" spans="1:11" customFormat="1" ht="15.75" hidden="1" x14ac:dyDescent="0.25">
      <c r="A1080" s="104" t="s">
        <v>9</v>
      </c>
      <c r="B1080" s="113" t="str">
        <f t="shared" si="27"/>
        <v>E0283 - Woodstock, IL*Interface</v>
      </c>
      <c r="C1080" s="113" t="s">
        <v>278</v>
      </c>
      <c r="D1080" s="115" t="s">
        <v>9</v>
      </c>
      <c r="E1080" s="117" t="str">
        <f>IFERROR(INDEX(Interface!A:A, MATCH($C1080,Interface!H:H, 0)), "(Blank)")</f>
        <v>TWA88073</v>
      </c>
      <c r="F1080" s="116" t="s">
        <v>363</v>
      </c>
      <c r="G1080" s="104" t="str">
        <f>VLOOKUP(C1080, 'Sheet1 (2)'!$A$2:$K$341, 2,FALSE )</f>
        <v>Yes</v>
      </c>
      <c r="H1080" s="104" t="b">
        <f>ISNUMBER(MATCH(C1080, 'Sheet1 (2)'!$A$2:$A$350, 0))</f>
        <v>1</v>
      </c>
      <c r="I1080" s="104" t="str">
        <f>VLOOKUP(C1080,Print!$A$2:$C$1048576,3,0)</f>
        <v>No</v>
      </c>
      <c r="J1080" s="104" t="str">
        <f>VLOOKUP($C1080,Print!$A$2:$I$1048576,9,0)</f>
        <v>Missing</v>
      </c>
      <c r="K1080" s="104" t="str">
        <f>VLOOKUP(C1080,'Sheet1 (2)'!$A$2:$K$341, 9, 0)</f>
        <v>C00456</v>
      </c>
    </row>
    <row r="1081" spans="1:11" customFormat="1" ht="15.75" hidden="1" x14ac:dyDescent="0.25">
      <c r="A1081" s="154" t="s">
        <v>13</v>
      </c>
      <c r="B1081" s="113" t="str">
        <f t="shared" si="27"/>
        <v>E0283 - Woodstock, IL*Water &amp; Sewer</v>
      </c>
      <c r="C1081" s="113" t="s">
        <v>278</v>
      </c>
      <c r="D1081" s="115"/>
      <c r="E1081" s="117"/>
      <c r="F1081" s="116"/>
      <c r="G1081" s="104" t="str">
        <f>VLOOKUP(C1081, 'Sheet1 (2)'!$A$2:$K$341, 2,FALSE )</f>
        <v>Yes</v>
      </c>
      <c r="H1081" s="104" t="b">
        <f>ISNUMBER(MATCH(C1081, 'Sheet1 (2)'!$A$2:$A$350, 0))</f>
        <v>1</v>
      </c>
      <c r="I1081" s="104" t="str">
        <f>VLOOKUP(C1081,Print!$A$2:$C$1048576,3,0)</f>
        <v>No</v>
      </c>
      <c r="J1081" s="104" t="str">
        <f>VLOOKUP($C1081,Print!$A$2:$I$1048576,9,0)</f>
        <v>Missing</v>
      </c>
      <c r="K1081" s="104" t="str">
        <f>VLOOKUP(C1081,'Sheet1 (2)'!$A$2:$K$341, 9, 0)</f>
        <v>C00456</v>
      </c>
    </row>
    <row r="1082" spans="1:11" customFormat="1" ht="15.75" hidden="1" x14ac:dyDescent="0.25">
      <c r="A1082" s="104" t="s">
        <v>7</v>
      </c>
      <c r="B1082" s="113" t="str">
        <f t="shared" si="27"/>
        <v>E0284 - Niagara Falls, NY*Electric</v>
      </c>
      <c r="C1082" s="113" t="s">
        <v>279</v>
      </c>
      <c r="D1082" s="104" t="s">
        <v>649</v>
      </c>
      <c r="E1082" s="117"/>
      <c r="F1082" s="116" t="s">
        <v>4423</v>
      </c>
      <c r="G1082" s="104" t="str">
        <f>VLOOKUP(C1082, 'Sheet1 (2)'!$A$2:$K$341, 2,FALSE )</f>
        <v>No</v>
      </c>
      <c r="H1082" s="104" t="b">
        <f>ISNUMBER(MATCH(C1082, 'Sheet1 (2)'!$A$2:$A$350, 0))</f>
        <v>1</v>
      </c>
      <c r="I1082" s="104" t="str">
        <f>VLOOKUP(C1082,Print!$A$2:$C$1048576,3,0)</f>
        <v>No</v>
      </c>
      <c r="J1082" s="104" t="str">
        <f>VLOOKUP($C1082,Print!$A$2:$I$1048576,9,0)</f>
        <v>Missing</v>
      </c>
      <c r="K1082" s="104" t="str">
        <f>VLOOKUP(C1082,'Sheet1 (2)'!$A$2:$K$341, 9, 0)</f>
        <v>C00207</v>
      </c>
    </row>
    <row r="1083" spans="1:11" customFormat="1" ht="15.75" hidden="1" x14ac:dyDescent="0.25">
      <c r="A1083" s="104" t="s">
        <v>13</v>
      </c>
      <c r="B1083" s="113" t="str">
        <f t="shared" si="27"/>
        <v>E0284 - Niagara Falls, NY*Water &amp; Sewer</v>
      </c>
      <c r="C1083" s="113" t="s">
        <v>279</v>
      </c>
      <c r="D1083" s="104" t="s">
        <v>4424</v>
      </c>
      <c r="E1083" s="117"/>
      <c r="F1083" s="116">
        <v>7162839770</v>
      </c>
      <c r="G1083" s="104" t="str">
        <f>VLOOKUP(C1083, 'Sheet1 (2)'!$A$2:$K$341, 2,FALSE )</f>
        <v>No</v>
      </c>
      <c r="H1083" s="104" t="b">
        <f>ISNUMBER(MATCH(C1083, 'Sheet1 (2)'!$A$2:$A$350, 0))</f>
        <v>1</v>
      </c>
      <c r="I1083" s="104" t="str">
        <f>VLOOKUP(C1083,Print!$A$2:$C$1048576,3,0)</f>
        <v>No</v>
      </c>
      <c r="J1083" s="104" t="str">
        <f>VLOOKUP($C1083,Print!$A$2:$I$1048576,9,0)</f>
        <v>Missing</v>
      </c>
      <c r="K1083" s="104" t="str">
        <f>VLOOKUP(C1083,'Sheet1 (2)'!$A$2:$K$341, 9, 0)</f>
        <v>C00207</v>
      </c>
    </row>
    <row r="1084" spans="1:11" ht="15.75" hidden="1" x14ac:dyDescent="0.25">
      <c r="A1084" s="104" t="s">
        <v>10</v>
      </c>
      <c r="B1084" s="113" t="str">
        <f t="shared" si="27"/>
        <v>E0284 - Niagara Falls, NY*Sanitation</v>
      </c>
      <c r="C1084" s="113" t="s">
        <v>279</v>
      </c>
      <c r="D1084" s="115"/>
      <c r="E1084" s="117"/>
      <c r="F1084" s="116"/>
      <c r="G1084" s="104" t="str">
        <f>VLOOKUP(C1084, 'Sheet1 (2)'!$A$2:$K$341, 2,FALSE )</f>
        <v>No</v>
      </c>
      <c r="H1084" s="104" t="b">
        <f>ISNUMBER(MATCH(C1084, 'Sheet1 (2)'!$A$2:$A$350, 0))</f>
        <v>1</v>
      </c>
      <c r="I1084" s="104" t="str">
        <f>VLOOKUP(C1084,Print!$A$2:$C$1048576,3,0)</f>
        <v>No</v>
      </c>
      <c r="J1084" s="104" t="str">
        <f>VLOOKUP($C1084,Print!$A$2:$I$1048576,9,0)</f>
        <v>Missing</v>
      </c>
      <c r="K1084" s="104" t="str">
        <f>VLOOKUP(C1084,'Sheet1 (2)'!$A$2:$K$341, 9, 0)</f>
        <v>C00207</v>
      </c>
    </row>
    <row r="1085" spans="1:11" customFormat="1" ht="15.75" hidden="1" x14ac:dyDescent="0.25">
      <c r="A1085" s="113" t="s">
        <v>10</v>
      </c>
      <c r="B1085" s="113" t="str">
        <f t="shared" si="27"/>
        <v>E0272 - North Wilmington*Sanitation</v>
      </c>
      <c r="C1085" s="129" t="s">
        <v>270</v>
      </c>
      <c r="D1085" s="115" t="s">
        <v>480</v>
      </c>
      <c r="E1085" s="117" t="s">
        <v>4796</v>
      </c>
      <c r="F1085" s="142"/>
      <c r="G1085" s="104" t="str">
        <f>VLOOKUP(C1085, 'Sheet1 (2)'!$A$2:$K$341, 2,FALSE )</f>
        <v>Yes</v>
      </c>
      <c r="H1085" s="104" t="b">
        <f>ISNUMBER(MATCH(C1085, 'Sheet1 (2)'!$A$2:$A$350, 0))</f>
        <v>1</v>
      </c>
      <c r="I1085" s="104" t="str">
        <f>VLOOKUP(C1085,Print!$A$2:$C$1048576,3,0)</f>
        <v>No</v>
      </c>
      <c r="J1085" s="104" t="str">
        <f>VLOOKUP($C1085,Print!$A$2:$I$1048576,9,0)</f>
        <v>Ready</v>
      </c>
      <c r="K1085" s="104" t="str">
        <f>VLOOKUP(C1085,'Sheet1 (2)'!$A$2:$K$341, 9, 0)</f>
        <v>C00257</v>
      </c>
    </row>
    <row r="1086" spans="1:11" customFormat="1" ht="15.75" hidden="1" x14ac:dyDescent="0.25">
      <c r="A1086" s="104" t="s">
        <v>9</v>
      </c>
      <c r="B1086" s="113" t="str">
        <f t="shared" si="27"/>
        <v>E0274 - Leisure Lane*Interface</v>
      </c>
      <c r="C1086" s="113" t="s">
        <v>272</v>
      </c>
      <c r="D1086" s="115" t="s">
        <v>9</v>
      </c>
      <c r="E1086" s="117" t="str">
        <f>IFERROR(INDEX(Interface!A:A, MATCH($C1086,Interface!H:H, 0)), "(Blank)")</f>
        <v>S-000076293</v>
      </c>
      <c r="F1086" s="116" t="s">
        <v>363</v>
      </c>
      <c r="G1086" s="104" t="str">
        <f>VLOOKUP(C1086, 'Sheet1 (2)'!$A$2:$K$341, 2,FALSE )</f>
        <v>Yes</v>
      </c>
      <c r="H1086" s="104" t="b">
        <f>ISNUMBER(MATCH(C1086, 'Sheet1 (2)'!$A$2:$A$350, 0))</f>
        <v>1</v>
      </c>
      <c r="I1086" s="104" t="str">
        <f>VLOOKUP(C1086,Print!$A$2:$C$1048576,3,0)</f>
        <v>No</v>
      </c>
      <c r="J1086" s="104" t="str">
        <f>VLOOKUP($C1086,Print!$A$2:$I$1048576,9,0)</f>
        <v>Ready</v>
      </c>
      <c r="K1086" s="104" t="str">
        <f>VLOOKUP(C1086,'Sheet1 (2)'!$A$2:$K$341, 9, 0)</f>
        <v>C00359</v>
      </c>
    </row>
    <row r="1087" spans="1:11" customFormat="1" ht="15.75" hidden="1" x14ac:dyDescent="0.25">
      <c r="A1087" s="104" t="s">
        <v>9</v>
      </c>
      <c r="B1087" s="113" t="str">
        <f t="shared" si="27"/>
        <v>E0284 - Niagara Falls, NY*Interface</v>
      </c>
      <c r="C1087" s="113" t="s">
        <v>279</v>
      </c>
      <c r="D1087" s="115" t="s">
        <v>9</v>
      </c>
      <c r="E1087" s="117" t="str">
        <f>IFERROR(INDEX(Interface!A:A, MATCH($C1087,Interface!H:H, 0)), "(Blank)")</f>
        <v>(Blank)</v>
      </c>
      <c r="F1087" s="116" t="s">
        <v>363</v>
      </c>
      <c r="G1087" s="104" t="str">
        <f>VLOOKUP(C1087, 'Sheet1 (2)'!$A$2:$K$341, 2,FALSE )</f>
        <v>No</v>
      </c>
      <c r="H1087" s="104" t="b">
        <f>ISNUMBER(MATCH(C1087, 'Sheet1 (2)'!$A$2:$A$350, 0))</f>
        <v>1</v>
      </c>
      <c r="I1087" s="104" t="str">
        <f>VLOOKUP(C1087,Print!$A$2:$C$1048576,3,0)</f>
        <v>No</v>
      </c>
      <c r="J1087" s="104" t="str">
        <f>VLOOKUP($C1087,Print!$A$2:$I$1048576,9,0)</f>
        <v>Missing</v>
      </c>
      <c r="K1087" s="104" t="str">
        <f>VLOOKUP(C1087,'Sheet1 (2)'!$A$2:$K$341, 9, 0)</f>
        <v>C00207</v>
      </c>
    </row>
    <row r="1088" spans="1:11" customFormat="1" ht="15.75" hidden="1" x14ac:dyDescent="0.25">
      <c r="A1088" s="104" t="s">
        <v>7</v>
      </c>
      <c r="B1088" s="113" t="str">
        <f t="shared" si="27"/>
        <v>E0285 - Surfside Commons*Electric</v>
      </c>
      <c r="C1088" s="113" t="s">
        <v>280</v>
      </c>
      <c r="D1088" s="104" t="s">
        <v>438</v>
      </c>
      <c r="E1088" s="117"/>
      <c r="F1088" s="116"/>
      <c r="G1088" s="104" t="str">
        <f>VLOOKUP(C1088, 'Sheet1 (2)'!$A$2:$K$341, 2,FALSE )</f>
        <v>No</v>
      </c>
      <c r="H1088" s="104" t="b">
        <f>ISNUMBER(MATCH(C1088, 'Sheet1 (2)'!$A$2:$A$350, 0))</f>
        <v>1</v>
      </c>
      <c r="I1088" s="104" t="str">
        <f>VLOOKUP(C1088,Print!$A$2:$C$1048576,3,0)</f>
        <v>No</v>
      </c>
      <c r="J1088" s="104" t="str">
        <f>VLOOKUP($C1088,Print!$A$2:$I$1048576,9,0)</f>
        <v>Missing</v>
      </c>
      <c r="K1088" s="104" t="str">
        <f>VLOOKUP(C1088,'Sheet1 (2)'!$A$2:$K$341, 9, 0)</f>
        <v>C00300</v>
      </c>
    </row>
    <row r="1089" spans="1:11" customFormat="1" ht="15.75" hidden="1" x14ac:dyDescent="0.25">
      <c r="A1089" s="104" t="s">
        <v>9</v>
      </c>
      <c r="B1089" s="113" t="str">
        <f t="shared" si="27"/>
        <v>E0275 - Cheraw, SC*Interface</v>
      </c>
      <c r="C1089" s="113" t="s">
        <v>273</v>
      </c>
      <c r="D1089" s="115" t="s">
        <v>9</v>
      </c>
      <c r="E1089" s="117" t="str">
        <f>IFERROR(INDEX(Interface!A:A, MATCH($C1089,Interface!H:H, 0)), "(Blank)")</f>
        <v>S-000076285</v>
      </c>
      <c r="F1089" s="116" t="s">
        <v>363</v>
      </c>
      <c r="G1089" s="104" t="str">
        <f>VLOOKUP(C1089, 'Sheet1 (2)'!$A$2:$K$341, 2,FALSE )</f>
        <v>Yes</v>
      </c>
      <c r="H1089" s="104" t="b">
        <f>ISNUMBER(MATCH(C1089, 'Sheet1 (2)'!$A$2:$A$350, 0))</f>
        <v>1</v>
      </c>
      <c r="I1089" s="104" t="str">
        <f>VLOOKUP(C1089,Print!$A$2:$C$1048576,3,0)</f>
        <v>No</v>
      </c>
      <c r="J1089" s="104" t="str">
        <f>VLOOKUP($C1089,Print!$A$2:$I$1048576,9,0)</f>
        <v>Ready</v>
      </c>
      <c r="K1089" s="104" t="str">
        <f>VLOOKUP(C1089,'Sheet1 (2)'!$A$2:$K$341, 9, 0)</f>
        <v>C00296</v>
      </c>
    </row>
    <row r="1090" spans="1:11" customFormat="1" ht="15.75" hidden="1" x14ac:dyDescent="0.25">
      <c r="A1090" s="104" t="s">
        <v>7</v>
      </c>
      <c r="B1090" s="113" t="str">
        <f t="shared" si="27"/>
        <v>E0275 - Cheraw, SC*Electric</v>
      </c>
      <c r="C1090" s="113" t="s">
        <v>273</v>
      </c>
      <c r="D1090" s="115" t="s">
        <v>983</v>
      </c>
      <c r="E1090" s="117">
        <v>1031800001</v>
      </c>
      <c r="F1090" s="116">
        <v>7702678409</v>
      </c>
      <c r="G1090" s="104" t="str">
        <f>VLOOKUP(C1090, 'Sheet1 (2)'!$A$2:$K$341, 2,FALSE )</f>
        <v>Yes</v>
      </c>
      <c r="H1090" s="104" t="b">
        <f>ISNUMBER(MATCH(C1090, 'Sheet1 (2)'!$A$2:$A$350, 0))</f>
        <v>1</v>
      </c>
      <c r="I1090" s="104" t="str">
        <f>VLOOKUP(C1090,Print!$A$2:$C$1048576,3,0)</f>
        <v>No</v>
      </c>
      <c r="J1090" s="104" t="str">
        <f>VLOOKUP($C1090,Print!$A$2:$I$1048576,9,0)</f>
        <v>Ready</v>
      </c>
      <c r="K1090" s="104" t="str">
        <f>VLOOKUP(C1090,'Sheet1 (2)'!$A$2:$K$341, 9, 0)</f>
        <v>C00296</v>
      </c>
    </row>
    <row r="1091" spans="1:11" customFormat="1" ht="15.75" hidden="1" x14ac:dyDescent="0.25">
      <c r="A1091" s="104" t="s">
        <v>9</v>
      </c>
      <c r="B1091" s="113" t="str">
        <f t="shared" si="27"/>
        <v>E0285 - Surfside Commons*Interface</v>
      </c>
      <c r="C1091" s="113" t="s">
        <v>280</v>
      </c>
      <c r="D1091" s="115" t="s">
        <v>9</v>
      </c>
      <c r="E1091" s="117" t="str">
        <f>IFERROR(INDEX(Interface!A:A, MATCH($C1091,Interface!H:H, 0)), "(Blank)")</f>
        <v>S-000076283</v>
      </c>
      <c r="F1091" s="116" t="s">
        <v>363</v>
      </c>
      <c r="G1091" s="104" t="str">
        <f>VLOOKUP(C1091, 'Sheet1 (2)'!$A$2:$K$341, 2,FALSE )</f>
        <v>No</v>
      </c>
      <c r="H1091" s="104" t="b">
        <f>ISNUMBER(MATCH(C1091, 'Sheet1 (2)'!$A$2:$A$350, 0))</f>
        <v>1</v>
      </c>
      <c r="I1091" s="104" t="str">
        <f>VLOOKUP(C1091,Print!$A$2:$C$1048576,3,0)</f>
        <v>No</v>
      </c>
      <c r="J1091" s="104" t="str">
        <f>VLOOKUP($C1091,Print!$A$2:$I$1048576,9,0)</f>
        <v>Missing</v>
      </c>
      <c r="K1091" s="104" t="str">
        <f>VLOOKUP(C1091,'Sheet1 (2)'!$A$2:$K$341, 9, 0)</f>
        <v>C00300</v>
      </c>
    </row>
    <row r="1092" spans="1:11" customFormat="1" ht="15.75" hidden="1" x14ac:dyDescent="0.25">
      <c r="A1092" s="104" t="s">
        <v>14</v>
      </c>
      <c r="B1092" s="113" t="str">
        <f t="shared" si="27"/>
        <v>E0275 - Cheraw, SC*Water &amp; Sewer 2</v>
      </c>
      <c r="C1092" s="113" t="s">
        <v>273</v>
      </c>
      <c r="D1092" s="115" t="s">
        <v>4352</v>
      </c>
      <c r="E1092" s="117" t="s">
        <v>4357</v>
      </c>
      <c r="F1092" s="116">
        <v>8436236090</v>
      </c>
      <c r="G1092" s="104" t="str">
        <f>VLOOKUP(C1092, 'Sheet1 (2)'!$A$2:$K$341, 2,FALSE )</f>
        <v>Yes</v>
      </c>
      <c r="H1092" s="104" t="b">
        <f>ISNUMBER(MATCH(C1092, 'Sheet1 (2)'!$A$2:$A$350, 0))</f>
        <v>1</v>
      </c>
      <c r="I1092" s="104" t="str">
        <f>VLOOKUP(C1092,Print!$A$2:$C$1048576,3,0)</f>
        <v>No</v>
      </c>
      <c r="J1092" s="104" t="str">
        <f>VLOOKUP($C1092,Print!$A$2:$I$1048576,9,0)</f>
        <v>Ready</v>
      </c>
      <c r="K1092" s="104" t="str">
        <f>VLOOKUP(C1092,'Sheet1 (2)'!$A$2:$K$341, 9, 0)</f>
        <v>C00296</v>
      </c>
    </row>
    <row r="1093" spans="1:11" customFormat="1" ht="15.75" hidden="1" x14ac:dyDescent="0.25">
      <c r="A1093" s="104" t="s">
        <v>13</v>
      </c>
      <c r="B1093" s="113" t="str">
        <f t="shared" si="27"/>
        <v>E0275 - Cheraw, SC*Water &amp; Sewer</v>
      </c>
      <c r="C1093" s="113" t="s">
        <v>273</v>
      </c>
      <c r="D1093" s="115" t="s">
        <v>4352</v>
      </c>
      <c r="E1093" s="117" t="s">
        <v>4353</v>
      </c>
      <c r="F1093" s="116">
        <v>8436236090</v>
      </c>
      <c r="G1093" s="104" t="str">
        <f>VLOOKUP(C1093, 'Sheet1 (2)'!$A$2:$K$341, 2,FALSE )</f>
        <v>Yes</v>
      </c>
      <c r="H1093" s="104" t="b">
        <f>ISNUMBER(MATCH(C1093, 'Sheet1 (2)'!$A$2:$A$350, 0))</f>
        <v>1</v>
      </c>
      <c r="I1093" s="104" t="str">
        <f>VLOOKUP(C1093,Print!$A$2:$C$1048576,3,0)</f>
        <v>No</v>
      </c>
      <c r="J1093" s="104" t="str">
        <f>VLOOKUP($C1093,Print!$A$2:$I$1048576,9,0)</f>
        <v>Ready</v>
      </c>
      <c r="K1093" s="104" t="str">
        <f>VLOOKUP(C1093,'Sheet1 (2)'!$A$2:$K$341, 9, 0)</f>
        <v>C00296</v>
      </c>
    </row>
    <row r="1094" spans="1:11" customFormat="1" ht="15.75" hidden="1" x14ac:dyDescent="0.25">
      <c r="A1094" s="113" t="s">
        <v>7</v>
      </c>
      <c r="B1094" s="113" t="str">
        <f t="shared" si="27"/>
        <v>E0278 - Kinston, NC*Electric</v>
      </c>
      <c r="C1094" s="113" t="s">
        <v>274</v>
      </c>
      <c r="D1094" s="115" t="s">
        <v>378</v>
      </c>
      <c r="E1094" s="117">
        <v>910149998442</v>
      </c>
      <c r="F1094" s="116">
        <v>8665826345</v>
      </c>
      <c r="G1094" s="104" t="str">
        <f>VLOOKUP(C1094, 'Sheet1 (2)'!$A$2:$K$341, 2,FALSE )</f>
        <v>Yes</v>
      </c>
      <c r="H1094" s="104" t="b">
        <f>ISNUMBER(MATCH(C1094, 'Sheet1 (2)'!$A$2:$A$350, 0))</f>
        <v>1</v>
      </c>
      <c r="I1094" s="104" t="str">
        <f>VLOOKUP(C1094,Print!$A$2:$C$1048576,3,0)</f>
        <v>Yes</v>
      </c>
      <c r="J1094" s="104" t="str">
        <f>VLOOKUP($C1094,Print!$A$2:$I$1048576,9,0)</f>
        <v>Ready</v>
      </c>
      <c r="K1094" s="104" t="str">
        <f>VLOOKUP(C1094,'Sheet1 (2)'!$A$2:$K$341, 9, 0)</f>
        <v>C00464</v>
      </c>
    </row>
    <row r="1095" spans="1:11" customFormat="1" ht="15.75" hidden="1" x14ac:dyDescent="0.25">
      <c r="A1095" s="104" t="s">
        <v>9</v>
      </c>
      <c r="B1095" s="113" t="str">
        <f t="shared" si="27"/>
        <v>E0278 - Kinston, NC*Interface</v>
      </c>
      <c r="C1095" s="113" t="s">
        <v>274</v>
      </c>
      <c r="D1095" s="115" t="s">
        <v>9</v>
      </c>
      <c r="E1095" s="117" t="str">
        <f>IFERROR(INDEX(Interface!A:A, MATCH($C1095,Interface!H:H, 0)), "(Blank)")</f>
        <v>TWA88064</v>
      </c>
      <c r="F1095" s="116" t="s">
        <v>363</v>
      </c>
      <c r="G1095" s="104" t="str">
        <f>VLOOKUP(C1095, 'Sheet1 (2)'!$A$2:$K$341, 2,FALSE )</f>
        <v>Yes</v>
      </c>
      <c r="H1095" s="104" t="b">
        <f>ISNUMBER(MATCH(C1095, 'Sheet1 (2)'!$A$2:$A$350, 0))</f>
        <v>1</v>
      </c>
      <c r="I1095" s="104" t="str">
        <f>VLOOKUP(C1095,Print!$A$2:$C$1048576,3,0)</f>
        <v>Yes</v>
      </c>
      <c r="J1095" s="104" t="str">
        <f>VLOOKUP($C1095,Print!$A$2:$I$1048576,9,0)</f>
        <v>Ready</v>
      </c>
      <c r="K1095" s="104" t="str">
        <f>VLOOKUP(C1095,'Sheet1 (2)'!$A$2:$K$341, 9, 0)</f>
        <v>C00464</v>
      </c>
    </row>
    <row r="1096" spans="1:11" customFormat="1" ht="15.75" hidden="1" x14ac:dyDescent="0.25">
      <c r="A1096" s="113" t="s">
        <v>10</v>
      </c>
      <c r="B1096" s="113" t="str">
        <f t="shared" si="27"/>
        <v>E0278 - Kinston, NC*Sanitation</v>
      </c>
      <c r="C1096" s="113" t="s">
        <v>274</v>
      </c>
      <c r="D1096" s="115" t="s">
        <v>4393</v>
      </c>
      <c r="E1096" s="117" t="s">
        <v>4396</v>
      </c>
      <c r="F1096" s="116">
        <v>2529393283</v>
      </c>
      <c r="G1096" s="104" t="str">
        <f>VLOOKUP(C1096, 'Sheet1 (2)'!$A$2:$K$341, 2,FALSE )</f>
        <v>Yes</v>
      </c>
      <c r="H1096" s="104" t="b">
        <f>ISNUMBER(MATCH(C1096, 'Sheet1 (2)'!$A$2:$A$350, 0))</f>
        <v>1</v>
      </c>
      <c r="I1096" s="104" t="str">
        <f>VLOOKUP(C1096,Print!$A$2:$C$1048576,3,0)</f>
        <v>Yes</v>
      </c>
      <c r="J1096" s="104" t="str">
        <f>VLOOKUP($C1096,Print!$A$2:$I$1048576,9,0)</f>
        <v>Ready</v>
      </c>
      <c r="K1096" s="104" t="str">
        <f>VLOOKUP(C1096,'Sheet1 (2)'!$A$2:$K$341, 9, 0)</f>
        <v>C00464</v>
      </c>
    </row>
    <row r="1097" spans="1:11" customFormat="1" ht="15.75" hidden="1" x14ac:dyDescent="0.25">
      <c r="A1097" s="113" t="s">
        <v>13</v>
      </c>
      <c r="B1097" s="113" t="str">
        <f t="shared" si="27"/>
        <v>E0278 - Kinston, NC*Water &amp; Sewer</v>
      </c>
      <c r="C1097" s="113" t="s">
        <v>274</v>
      </c>
      <c r="D1097" s="115" t="s">
        <v>4393</v>
      </c>
      <c r="E1097" s="117" t="s">
        <v>4396</v>
      </c>
      <c r="F1097" s="116">
        <v>2529393283</v>
      </c>
      <c r="G1097" s="104" t="str">
        <f>VLOOKUP(C1097, 'Sheet1 (2)'!$A$2:$K$341, 2,FALSE )</f>
        <v>Yes</v>
      </c>
      <c r="H1097" s="104" t="b">
        <f>ISNUMBER(MATCH(C1097, 'Sheet1 (2)'!$A$2:$A$350, 0))</f>
        <v>1</v>
      </c>
      <c r="I1097" s="104" t="str">
        <f>VLOOKUP(C1097,Print!$A$2:$C$1048576,3,0)</f>
        <v>Yes</v>
      </c>
      <c r="J1097" s="104" t="str">
        <f>VLOOKUP($C1097,Print!$A$2:$I$1048576,9,0)</f>
        <v>Ready</v>
      </c>
      <c r="K1097" s="104" t="str">
        <f>VLOOKUP(C1097,'Sheet1 (2)'!$A$2:$K$341, 9, 0)</f>
        <v>C00464</v>
      </c>
    </row>
    <row r="1098" spans="1:11" customFormat="1" ht="15.75" hidden="1" x14ac:dyDescent="0.25">
      <c r="A1098" s="113" t="s">
        <v>7</v>
      </c>
      <c r="B1098" s="113" t="str">
        <f t="shared" si="27"/>
        <v>E0242 - Salina, KS*Electric</v>
      </c>
      <c r="C1098" s="129" t="s">
        <v>243</v>
      </c>
      <c r="D1098" s="115" t="s">
        <v>469</v>
      </c>
      <c r="E1098" s="117">
        <v>6606119727</v>
      </c>
      <c r="F1098" s="142">
        <v>8003831183</v>
      </c>
      <c r="G1098" s="104" t="str">
        <f>VLOOKUP(C1098, 'Sheet1 (2)'!$A$2:$K$341, 2,FALSE )</f>
        <v>Yes</v>
      </c>
      <c r="H1098" s="104" t="b">
        <f>ISNUMBER(MATCH(C1098, 'Sheet1 (2)'!$A$2:$A$350, 0))</f>
        <v>1</v>
      </c>
      <c r="I1098" s="104" t="str">
        <f>VLOOKUP(C1098,Print!$A$2:$C$1048576,3,0)</f>
        <v>No</v>
      </c>
      <c r="J1098" s="104" t="str">
        <f>VLOOKUP($C1098,Print!$A$2:$I$1048576,9,0)</f>
        <v>Ready</v>
      </c>
      <c r="K1098" s="104" t="str">
        <f>VLOOKUP(C1098,'Sheet1 (2)'!$A$2:$K$341, 9, 0)</f>
        <v>C00318</v>
      </c>
    </row>
    <row r="1099" spans="1:11" customFormat="1" ht="15.75" hidden="1" x14ac:dyDescent="0.25">
      <c r="A1099" s="104" t="s">
        <v>9</v>
      </c>
      <c r="B1099" s="113" t="str">
        <f t="shared" si="27"/>
        <v>E0280 - State Line*Interface</v>
      </c>
      <c r="C1099" s="113" t="s">
        <v>275</v>
      </c>
      <c r="D1099" s="115" t="s">
        <v>9</v>
      </c>
      <c r="E1099" s="117" t="str">
        <f>IFERROR(INDEX(Interface!A:A, MATCH($C1099,Interface!H:H, 0)), "(Blank)")</f>
        <v>TWA88079</v>
      </c>
      <c r="F1099" s="116" t="s">
        <v>363</v>
      </c>
      <c r="G1099" s="104" t="str">
        <f>VLOOKUP(C1099, 'Sheet1 (2)'!$A$2:$K$341, 2,FALSE )</f>
        <v>Yes</v>
      </c>
      <c r="H1099" s="104" t="b">
        <f>ISNUMBER(MATCH(C1099, 'Sheet1 (2)'!$A$2:$A$350, 0))</f>
        <v>1</v>
      </c>
      <c r="I1099" s="104" t="str">
        <f>VLOOKUP(C1099,Print!$A$2:$C$1048576,3,0)</f>
        <v>No</v>
      </c>
      <c r="J1099" s="104" t="str">
        <f>VLOOKUP($C1099,Print!$A$2:$I$1048576,9,0)</f>
        <v>Ready</v>
      </c>
      <c r="K1099" s="104" t="str">
        <f>VLOOKUP(C1099,'Sheet1 (2)'!$A$2:$K$341, 9, 0)</f>
        <v>C00526</v>
      </c>
    </row>
    <row r="1100" spans="1:11" customFormat="1" ht="15.75" hidden="1" x14ac:dyDescent="0.25">
      <c r="A1100" s="104" t="s">
        <v>14</v>
      </c>
      <c r="B1100" s="113" t="str">
        <f t="shared" si="27"/>
        <v>E0285 - Surfside Commons*Water &amp; Sewer 2</v>
      </c>
      <c r="C1100" s="113" t="s">
        <v>280</v>
      </c>
      <c r="D1100" s="115" t="s">
        <v>443</v>
      </c>
      <c r="E1100" s="117">
        <v>50318910</v>
      </c>
      <c r="F1100" s="116">
        <v>8434438202</v>
      </c>
      <c r="G1100" s="104" t="str">
        <f>VLOOKUP(C1100, 'Sheet1 (2)'!$A$2:$K$341, 2,FALSE )</f>
        <v>No</v>
      </c>
      <c r="H1100" s="104" t="b">
        <f>ISNUMBER(MATCH(C1100, 'Sheet1 (2)'!$A$2:$A$350, 0))</f>
        <v>1</v>
      </c>
      <c r="I1100" s="104" t="str">
        <f>VLOOKUP(C1100,Print!$A$2:$C$1048576,3,0)</f>
        <v>No</v>
      </c>
      <c r="J1100" s="104" t="str">
        <f>VLOOKUP($C1100,Print!$A$2:$I$1048576,9,0)</f>
        <v>Missing</v>
      </c>
      <c r="K1100" s="104" t="str">
        <f>VLOOKUP(C1100,'Sheet1 (2)'!$A$2:$K$341, 9, 0)</f>
        <v>C00300</v>
      </c>
    </row>
    <row r="1101" spans="1:11" customFormat="1" ht="15.75" hidden="1" x14ac:dyDescent="0.25">
      <c r="A1101" s="113" t="s">
        <v>13</v>
      </c>
      <c r="B1101" s="113" t="str">
        <f t="shared" si="27"/>
        <v>E0280 - State Line*Water &amp; Sewer</v>
      </c>
      <c r="C1101" s="113" t="s">
        <v>275</v>
      </c>
      <c r="D1101" s="115" t="s">
        <v>4354</v>
      </c>
      <c r="E1101" s="118" t="s">
        <v>4355</v>
      </c>
      <c r="F1101" s="116">
        <v>9037983800</v>
      </c>
      <c r="G1101" s="104" t="str">
        <f>VLOOKUP(C1101, 'Sheet1 (2)'!$A$2:$K$341, 2,FALSE )</f>
        <v>Yes</v>
      </c>
      <c r="H1101" s="104" t="b">
        <f>ISNUMBER(MATCH(C1101, 'Sheet1 (2)'!$A$2:$A$350, 0))</f>
        <v>1</v>
      </c>
      <c r="I1101" s="104" t="str">
        <f>VLOOKUP(C1101,Print!$A$2:$C$1048576,3,0)</f>
        <v>No</v>
      </c>
      <c r="J1101" s="104" t="str">
        <f>VLOOKUP($C1101,Print!$A$2:$I$1048576,9,0)</f>
        <v>Ready</v>
      </c>
      <c r="K1101" s="104" t="str">
        <f>VLOOKUP(C1101,'Sheet1 (2)'!$A$2:$K$341, 9, 0)</f>
        <v>C00526</v>
      </c>
    </row>
    <row r="1102" spans="1:11" customFormat="1" ht="15.75" hidden="1" x14ac:dyDescent="0.25">
      <c r="A1102" s="104" t="s">
        <v>13</v>
      </c>
      <c r="B1102" s="113" t="str">
        <f t="shared" si="27"/>
        <v>E0285 - Surfside Commons*Water &amp; Sewer</v>
      </c>
      <c r="C1102" s="113" t="s">
        <v>280</v>
      </c>
      <c r="D1102" s="115" t="s">
        <v>443</v>
      </c>
      <c r="E1102" s="117">
        <v>50318000</v>
      </c>
      <c r="F1102" s="116">
        <v>8434438202</v>
      </c>
      <c r="G1102" s="104" t="str">
        <f>VLOOKUP(C1102, 'Sheet1 (2)'!$A$2:$K$341, 2,FALSE )</f>
        <v>No</v>
      </c>
      <c r="H1102" s="104" t="b">
        <f>ISNUMBER(MATCH(C1102, 'Sheet1 (2)'!$A$2:$A$350, 0))</f>
        <v>1</v>
      </c>
      <c r="I1102" s="104" t="str">
        <f>VLOOKUP(C1102,Print!$A$2:$C$1048576,3,0)</f>
        <v>No</v>
      </c>
      <c r="J1102" s="104" t="str">
        <f>VLOOKUP($C1102,Print!$A$2:$I$1048576,9,0)</f>
        <v>Missing</v>
      </c>
      <c r="K1102" s="104" t="str">
        <f>VLOOKUP(C1102,'Sheet1 (2)'!$A$2:$K$341, 9, 0)</f>
        <v>C00300</v>
      </c>
    </row>
    <row r="1103" spans="1:11" customFormat="1" ht="15.75" hidden="1" x14ac:dyDescent="0.25">
      <c r="A1103" s="104" t="s">
        <v>10</v>
      </c>
      <c r="B1103" s="113" t="str">
        <f t="shared" si="27"/>
        <v>E0275 - Cheraw, SC*Sanitation</v>
      </c>
      <c r="C1103" s="129" t="s">
        <v>273</v>
      </c>
      <c r="D1103" s="115" t="s">
        <v>480</v>
      </c>
      <c r="E1103" s="117" t="s">
        <v>4798</v>
      </c>
      <c r="F1103" s="142"/>
      <c r="G1103" s="104" t="str">
        <f>VLOOKUP(C1103, 'Sheet1 (2)'!$A$2:$K$341, 2,FALSE )</f>
        <v>Yes</v>
      </c>
      <c r="H1103" s="104" t="b">
        <f>ISNUMBER(MATCH(C1103, 'Sheet1 (2)'!$A$2:$A$350, 0))</f>
        <v>1</v>
      </c>
      <c r="I1103" s="104" t="str">
        <f>VLOOKUP(C1103,Print!$A$2:$C$1048576,3,0)</f>
        <v>No</v>
      </c>
      <c r="J1103" s="104" t="str">
        <f>VLOOKUP($C1103,Print!$A$2:$I$1048576,9,0)</f>
        <v>Ready</v>
      </c>
      <c r="K1103" s="104" t="str">
        <f>VLOOKUP(C1103,'Sheet1 (2)'!$A$2:$K$341, 9, 0)</f>
        <v>C00296</v>
      </c>
    </row>
    <row r="1104" spans="1:11" customFormat="1" ht="15.75" hidden="1" x14ac:dyDescent="0.25">
      <c r="A1104" s="104" t="s">
        <v>10</v>
      </c>
      <c r="B1104" s="113" t="str">
        <f t="shared" si="27"/>
        <v>E0285 - Surfside Commons*Sanitation</v>
      </c>
      <c r="C1104" s="113" t="s">
        <v>280</v>
      </c>
      <c r="D1104" s="115" t="s">
        <v>480</v>
      </c>
      <c r="E1104" s="117" t="s">
        <v>4802</v>
      </c>
      <c r="F1104" s="142"/>
      <c r="G1104" s="104" t="str">
        <f>VLOOKUP(C1104, 'Sheet1 (2)'!$A$2:$K$341, 2,FALSE )</f>
        <v>No</v>
      </c>
      <c r="H1104" s="104" t="b">
        <f>ISNUMBER(MATCH(C1104, 'Sheet1 (2)'!$A$2:$A$350, 0))</f>
        <v>1</v>
      </c>
      <c r="I1104" s="104" t="str">
        <f>VLOOKUP(C1104,Print!$A$2:$C$1048576,3,0)</f>
        <v>No</v>
      </c>
      <c r="J1104" s="104" t="str">
        <f>VLOOKUP($C1104,Print!$A$2:$I$1048576,9,0)</f>
        <v>Missing</v>
      </c>
      <c r="K1104" s="104" t="str">
        <f>VLOOKUP(C1104,'Sheet1 (2)'!$A$2:$K$341, 9, 0)</f>
        <v>C00300</v>
      </c>
    </row>
    <row r="1105" spans="1:11" customFormat="1" ht="15.75" hidden="1" x14ac:dyDescent="0.25">
      <c r="A1105" s="113" t="s">
        <v>10</v>
      </c>
      <c r="B1105" s="113" t="str">
        <f t="shared" ref="B1105:B1136" si="28">_xlfn.CONCAT(C1105,"*",A1105)</f>
        <v>E0280 - State Line*Sanitation</v>
      </c>
      <c r="C1105" s="129" t="s">
        <v>275</v>
      </c>
      <c r="D1105" s="115" t="s">
        <v>480</v>
      </c>
      <c r="E1105" s="117" t="s">
        <v>4799</v>
      </c>
      <c r="F1105" s="142"/>
      <c r="G1105" s="104" t="str">
        <f>VLOOKUP(C1105, 'Sheet1 (2)'!$A$2:$K$341, 2,FALSE )</f>
        <v>Yes</v>
      </c>
      <c r="H1105" s="104" t="b">
        <f>ISNUMBER(MATCH(C1105, 'Sheet1 (2)'!$A$2:$A$350, 0))</f>
        <v>1</v>
      </c>
      <c r="I1105" s="104" t="str">
        <f>VLOOKUP(C1105,Print!$A$2:$C$1048576,3,0)</f>
        <v>No</v>
      </c>
      <c r="J1105" s="104" t="str">
        <f>VLOOKUP($C1105,Print!$A$2:$I$1048576,9,0)</f>
        <v>Ready</v>
      </c>
      <c r="K1105" s="104" t="str">
        <f>VLOOKUP(C1105,'Sheet1 (2)'!$A$2:$K$341, 9, 0)</f>
        <v>C00526</v>
      </c>
    </row>
    <row r="1106" spans="1:11" customFormat="1" ht="15.75" hidden="1" x14ac:dyDescent="0.25">
      <c r="A1106" s="113" t="s">
        <v>7</v>
      </c>
      <c r="B1106" s="113" t="str">
        <f t="shared" si="28"/>
        <v>E0287 - Shawnee, OK*Electric</v>
      </c>
      <c r="C1106" s="113" t="s">
        <v>282</v>
      </c>
      <c r="D1106" s="114"/>
      <c r="E1106" s="117"/>
      <c r="F1106" s="142"/>
      <c r="G1106" s="104" t="str">
        <f>VLOOKUP(C1106, 'Sheet1 (2)'!$A$2:$K$341, 2,FALSE )</f>
        <v>No</v>
      </c>
      <c r="H1106" s="104" t="b">
        <f>ISNUMBER(MATCH(C1106, 'Sheet1 (2)'!$A$2:$A$350, 0))</f>
        <v>1</v>
      </c>
      <c r="I1106" s="104" t="str">
        <f>VLOOKUP(C1106,Print!$A$2:$C$1048576,3,0)</f>
        <v>No</v>
      </c>
      <c r="J1106" s="104" t="str">
        <f>VLOOKUP($C1106,Print!$A$2:$I$1048576,9,0)</f>
        <v>Missing</v>
      </c>
      <c r="K1106" s="104" t="str">
        <f>VLOOKUP(C1106,'Sheet1 (2)'!$A$2:$K$341, 9, 0)</f>
        <v>C00443</v>
      </c>
    </row>
    <row r="1107" spans="1:11" customFormat="1" ht="15.75" hidden="1" x14ac:dyDescent="0.25">
      <c r="A1107" s="113" t="s">
        <v>13</v>
      </c>
      <c r="B1107" s="113" t="str">
        <f t="shared" si="28"/>
        <v>E0287 - Shawnee, OK*Water &amp; Sewer</v>
      </c>
      <c r="C1107" s="113" t="s">
        <v>282</v>
      </c>
      <c r="D1107" s="114"/>
      <c r="E1107" s="117"/>
      <c r="F1107" s="142"/>
      <c r="G1107" s="104" t="str">
        <f>VLOOKUP(C1107, 'Sheet1 (2)'!$A$2:$K$341, 2,FALSE )</f>
        <v>No</v>
      </c>
      <c r="H1107" s="104" t="b">
        <f>ISNUMBER(MATCH(C1107, 'Sheet1 (2)'!$A$2:$A$350, 0))</f>
        <v>1</v>
      </c>
      <c r="I1107" s="104" t="str">
        <f>VLOOKUP(C1107,Print!$A$2:$C$1048576,3,0)</f>
        <v>No</v>
      </c>
      <c r="J1107" s="104" t="str">
        <f>VLOOKUP($C1107,Print!$A$2:$I$1048576,9,0)</f>
        <v>Missing</v>
      </c>
      <c r="K1107" s="104" t="str">
        <f>VLOOKUP(C1107,'Sheet1 (2)'!$A$2:$K$341, 9, 0)</f>
        <v>C00443</v>
      </c>
    </row>
    <row r="1108" spans="1:11" customFormat="1" ht="15.75" hidden="1" x14ac:dyDescent="0.25">
      <c r="A1108" s="104" t="s">
        <v>9</v>
      </c>
      <c r="B1108" s="113" t="str">
        <f t="shared" si="28"/>
        <v>E0287 - Shawnee, OK*Interface</v>
      </c>
      <c r="C1108" s="113" t="s">
        <v>282</v>
      </c>
      <c r="D1108" s="115" t="s">
        <v>9</v>
      </c>
      <c r="E1108" s="117" t="str">
        <f>IFERROR(INDEX(Interface!A:A, MATCH($C1108,Interface!H:H, 0)), "(Blank)")</f>
        <v>(Blank)</v>
      </c>
      <c r="F1108" s="116" t="s">
        <v>363</v>
      </c>
      <c r="G1108" s="104" t="str">
        <f>VLOOKUP(C1108, 'Sheet1 (2)'!$A$2:$K$341, 2,FALSE )</f>
        <v>No</v>
      </c>
      <c r="H1108" s="104" t="b">
        <f>ISNUMBER(MATCH(C1108, 'Sheet1 (2)'!$A$2:$A$350, 0))</f>
        <v>1</v>
      </c>
      <c r="I1108" s="104" t="str">
        <f>VLOOKUP(C1108,Print!$A$2:$C$1048576,3,0)</f>
        <v>No</v>
      </c>
      <c r="J1108" s="104" t="str">
        <f>VLOOKUP($C1108,Print!$A$2:$I$1048576,9,0)</f>
        <v>Missing</v>
      </c>
      <c r="K1108" s="104" t="str">
        <f>VLOOKUP(C1108,'Sheet1 (2)'!$A$2:$K$341, 9, 0)</f>
        <v>C00443</v>
      </c>
    </row>
    <row r="1109" spans="1:11" customFormat="1" ht="15.75" hidden="1" x14ac:dyDescent="0.25">
      <c r="A1109" s="113" t="s">
        <v>10</v>
      </c>
      <c r="B1109" s="113" t="str">
        <f t="shared" si="28"/>
        <v>E0287 - Shawnee, OK*Sanitation</v>
      </c>
      <c r="C1109" s="113" t="s">
        <v>282</v>
      </c>
      <c r="D1109" s="114" t="s">
        <v>480</v>
      </c>
      <c r="E1109" s="117" t="s">
        <v>1023</v>
      </c>
      <c r="F1109" s="116">
        <v>8006313301</v>
      </c>
      <c r="G1109" s="104" t="str">
        <f>VLOOKUP(C1109, 'Sheet1 (2)'!$A$2:$K$341, 2,FALSE )</f>
        <v>No</v>
      </c>
      <c r="H1109" s="104" t="b">
        <f>ISNUMBER(MATCH(C1109, 'Sheet1 (2)'!$A$2:$A$350, 0))</f>
        <v>1</v>
      </c>
      <c r="I1109" s="104" t="str">
        <f>VLOOKUP(C1109,Print!$A$2:$C$1048576,3,0)</f>
        <v>No</v>
      </c>
      <c r="J1109" s="104" t="str">
        <f>VLOOKUP($C1109,Print!$A$2:$I$1048576,9,0)</f>
        <v>Missing</v>
      </c>
      <c r="K1109" s="104" t="str">
        <f>VLOOKUP(C1109,'Sheet1 (2)'!$A$2:$K$341, 9, 0)</f>
        <v>C00443</v>
      </c>
    </row>
    <row r="1110" spans="1:11" ht="15.75" hidden="1" x14ac:dyDescent="0.25">
      <c r="A1110" s="104" t="s">
        <v>13</v>
      </c>
      <c r="B1110" s="113" t="str">
        <f t="shared" si="28"/>
        <v>E0288 - Yellowstone Avenue*Water &amp; Sewer</v>
      </c>
      <c r="C1110" s="113" t="s">
        <v>283</v>
      </c>
      <c r="D1110" s="115"/>
      <c r="E1110" s="117"/>
      <c r="F1110" s="142"/>
      <c r="G1110" s="104" t="str">
        <f>VLOOKUP(C1110, 'Sheet1 (2)'!$A$2:$K$341, 2,FALSE )</f>
        <v>No</v>
      </c>
      <c r="H1110" s="104" t="b">
        <f>ISNUMBER(MATCH(C1110, 'Sheet1 (2)'!$A$2:$A$350, 0))</f>
        <v>1</v>
      </c>
      <c r="I1110" s="104" t="str">
        <f>VLOOKUP(C1110,Print!$A$2:$C$1048576,3,0)</f>
        <v>No</v>
      </c>
      <c r="J1110" s="104" t="str">
        <f>VLOOKUP($C1110,Print!$A$2:$I$1048576,9,0)</f>
        <v>Missing</v>
      </c>
      <c r="K1110" s="104" t="str">
        <f>VLOOKUP(C1110,'Sheet1 (2)'!$A$2:$K$341, 9, 0)</f>
        <v>C00558</v>
      </c>
    </row>
    <row r="1111" spans="1:11" customFormat="1" ht="15.75" hidden="1" x14ac:dyDescent="0.25">
      <c r="A1111" s="104" t="s">
        <v>10</v>
      </c>
      <c r="B1111" s="113" t="str">
        <f t="shared" si="28"/>
        <v>E0288 - Yellowstone Avenue*Sanitation</v>
      </c>
      <c r="C1111" s="113" t="s">
        <v>283</v>
      </c>
      <c r="D1111" s="115"/>
      <c r="E1111" s="117"/>
      <c r="F1111" s="142"/>
      <c r="G1111" s="104" t="str">
        <f>VLOOKUP(C1111, 'Sheet1 (2)'!$A$2:$K$341, 2,FALSE )</f>
        <v>No</v>
      </c>
      <c r="H1111" s="104" t="b">
        <f>ISNUMBER(MATCH(C1111, 'Sheet1 (2)'!$A$2:$A$350, 0))</f>
        <v>1</v>
      </c>
      <c r="I1111" s="104" t="str">
        <f>VLOOKUP(C1111,Print!$A$2:$C$1048576,3,0)</f>
        <v>No</v>
      </c>
      <c r="J1111" s="104" t="str">
        <f>VLOOKUP($C1111,Print!$A$2:$I$1048576,9,0)</f>
        <v>Missing</v>
      </c>
      <c r="K1111" s="104" t="str">
        <f>VLOOKUP(C1111,'Sheet1 (2)'!$A$2:$K$341, 9, 0)</f>
        <v>C00558</v>
      </c>
    </row>
    <row r="1112" spans="1:11" customFormat="1" ht="15.75" hidden="1" x14ac:dyDescent="0.25">
      <c r="A1112" s="104" t="s">
        <v>7</v>
      </c>
      <c r="B1112" s="113" t="str">
        <f t="shared" si="28"/>
        <v>E0288 - Yellowstone Avenue*Electric</v>
      </c>
      <c r="C1112" s="113" t="s">
        <v>283</v>
      </c>
      <c r="D1112" s="115" t="s">
        <v>4408</v>
      </c>
      <c r="E1112" s="117">
        <v>2208426011</v>
      </c>
      <c r="F1112" s="116">
        <v>2083882323</v>
      </c>
      <c r="G1112" s="104" t="str">
        <f>VLOOKUP(C1112, 'Sheet1 (2)'!$A$2:$K$341, 2,FALSE )</f>
        <v>No</v>
      </c>
      <c r="H1112" s="104" t="b">
        <f>ISNUMBER(MATCH(C1112, 'Sheet1 (2)'!$A$2:$A$350, 0))</f>
        <v>1</v>
      </c>
      <c r="I1112" s="104" t="str">
        <f>VLOOKUP(C1112,Print!$A$2:$C$1048576,3,0)</f>
        <v>No</v>
      </c>
      <c r="J1112" s="104" t="str">
        <f>VLOOKUP($C1112,Print!$A$2:$I$1048576,9,0)</f>
        <v>Missing</v>
      </c>
      <c r="K1112" s="104" t="str">
        <f>VLOOKUP(C1112,'Sheet1 (2)'!$A$2:$K$341, 9, 0)</f>
        <v>C00558</v>
      </c>
    </row>
    <row r="1113" spans="1:11" customFormat="1" ht="15.75" hidden="1" x14ac:dyDescent="0.25">
      <c r="A1113" s="104" t="s">
        <v>9</v>
      </c>
      <c r="B1113" s="113" t="str">
        <f t="shared" si="28"/>
        <v>E0288 - Yellowstone Avenue*Interface</v>
      </c>
      <c r="C1113" s="113" t="s">
        <v>283</v>
      </c>
      <c r="D1113" s="115" t="s">
        <v>9</v>
      </c>
      <c r="E1113" s="117" t="str">
        <f>IFERROR(INDEX(Interface!A:A, MATCH($C1113,Interface!H:H, 0)), "(Blank)")</f>
        <v>(Blank)</v>
      </c>
      <c r="F1113" s="116" t="s">
        <v>363</v>
      </c>
      <c r="G1113" s="104" t="str">
        <f>VLOOKUP(C1113, 'Sheet1 (2)'!$A$2:$K$341, 2,FALSE )</f>
        <v>No</v>
      </c>
      <c r="H1113" s="104" t="b">
        <f>ISNUMBER(MATCH(C1113, 'Sheet1 (2)'!$A$2:$A$350, 0))</f>
        <v>1</v>
      </c>
      <c r="I1113" s="104" t="str">
        <f>VLOOKUP(C1113,Print!$A$2:$C$1048576,3,0)</f>
        <v>No</v>
      </c>
      <c r="J1113" s="104" t="str">
        <f>VLOOKUP($C1113,Print!$A$2:$I$1048576,9,0)</f>
        <v>Missing</v>
      </c>
      <c r="K1113" s="104" t="str">
        <f>VLOOKUP(C1113,'Sheet1 (2)'!$A$2:$K$341, 9, 0)</f>
        <v>C00558</v>
      </c>
    </row>
    <row r="1114" spans="1:11" customFormat="1" ht="15.75" hidden="1" x14ac:dyDescent="0.25">
      <c r="A1114" s="113" t="s">
        <v>7</v>
      </c>
      <c r="B1114" s="113" t="str">
        <f t="shared" si="28"/>
        <v>E0289 - Wegge Court*Electric</v>
      </c>
      <c r="C1114" s="113" t="s">
        <v>284</v>
      </c>
      <c r="D1114" s="115" t="s">
        <v>4360</v>
      </c>
      <c r="E1114" s="117" t="s">
        <v>4361</v>
      </c>
      <c r="F1114" s="116">
        <v>8006624797</v>
      </c>
      <c r="G1114" s="104" t="str">
        <f>VLOOKUP(C1114, 'Sheet1 (2)'!$A$2:$K$341, 2,FALSE )</f>
        <v>Yes</v>
      </c>
      <c r="H1114" s="104" t="b">
        <f>ISNUMBER(MATCH(C1114, 'Sheet1 (2)'!$A$2:$A$350, 0))</f>
        <v>1</v>
      </c>
      <c r="I1114" s="104" t="str">
        <f>VLOOKUP(C1114,Print!$A$2:$C$1048576,3,0)</f>
        <v>No</v>
      </c>
      <c r="J1114" s="104" t="str">
        <f>VLOOKUP($C1114,Print!$A$2:$I$1048576,9,0)</f>
        <v>Missing</v>
      </c>
      <c r="K1114" s="104" t="str">
        <f>VLOOKUP(C1114,'Sheet1 (2)'!$A$2:$K$341, 9, 0)</f>
        <v>C00390</v>
      </c>
    </row>
    <row r="1115" spans="1:11" customFormat="1" ht="15.75" hidden="1" x14ac:dyDescent="0.25">
      <c r="A1115" s="113" t="s">
        <v>10</v>
      </c>
      <c r="B1115" s="113" t="str">
        <f t="shared" si="28"/>
        <v>E0289 - Wegge Court*Sanitation</v>
      </c>
      <c r="C1115" s="113" t="s">
        <v>284</v>
      </c>
      <c r="D1115" s="114" t="s">
        <v>480</v>
      </c>
      <c r="E1115" s="117" t="s">
        <v>4804</v>
      </c>
      <c r="F1115" s="116"/>
      <c r="G1115" s="104" t="str">
        <f>VLOOKUP(C1115, 'Sheet1 (2)'!$A$2:$K$341, 2,FALSE )</f>
        <v>Yes</v>
      </c>
      <c r="H1115" s="104" t="b">
        <f>ISNUMBER(MATCH(C1115, 'Sheet1 (2)'!$A$2:$A$350, 0))</f>
        <v>1</v>
      </c>
      <c r="I1115" s="104" t="str">
        <f>VLOOKUP(C1115,Print!$A$2:$C$1048576,3,0)</f>
        <v>No</v>
      </c>
      <c r="J1115" s="104" t="str">
        <f>VLOOKUP($C1115,Print!$A$2:$I$1048576,9,0)</f>
        <v>Missing</v>
      </c>
      <c r="K1115" s="104" t="str">
        <f>VLOOKUP(C1115,'Sheet1 (2)'!$A$2:$K$341, 9, 0)</f>
        <v>C00390</v>
      </c>
    </row>
    <row r="1116" spans="1:11" ht="15.75" hidden="1" x14ac:dyDescent="0.25">
      <c r="A1116" s="104" t="s">
        <v>9</v>
      </c>
      <c r="B1116" s="113" t="str">
        <f t="shared" si="28"/>
        <v>E0289 - Wegge Court*Interface</v>
      </c>
      <c r="C1116" s="113" t="s">
        <v>284</v>
      </c>
      <c r="D1116" s="115" t="s">
        <v>9</v>
      </c>
      <c r="E1116" s="117" t="str">
        <f>IFERROR(INDEX(Interface!A:A, MATCH($C1116,Interface!H:H, 0)), "(Blank)")</f>
        <v>S-000076306</v>
      </c>
      <c r="F1116" s="116" t="s">
        <v>363</v>
      </c>
      <c r="G1116" s="104" t="str">
        <f>VLOOKUP(C1116, 'Sheet1 (2)'!$A$2:$K$341, 2,FALSE )</f>
        <v>Yes</v>
      </c>
      <c r="H1116" s="104" t="b">
        <f>ISNUMBER(MATCH(C1116, 'Sheet1 (2)'!$A$2:$A$350, 0))</f>
        <v>1</v>
      </c>
      <c r="I1116" s="104" t="str">
        <f>VLOOKUP(C1116,Print!$A$2:$C$1048576,3,0)</f>
        <v>No</v>
      </c>
      <c r="J1116" s="104" t="str">
        <f>VLOOKUP($C1116,Print!$A$2:$I$1048576,9,0)</f>
        <v>Missing</v>
      </c>
      <c r="K1116" s="104" t="str">
        <f>VLOOKUP(C1116,'Sheet1 (2)'!$A$2:$K$341, 9, 0)</f>
        <v>C00390</v>
      </c>
    </row>
    <row r="1117" spans="1:11" ht="15.75" hidden="1" x14ac:dyDescent="0.25">
      <c r="A1117" s="113" t="s">
        <v>13</v>
      </c>
      <c r="B1117" s="113" t="str">
        <f t="shared" si="28"/>
        <v>E0289 - Wegge Court*Water &amp; Sewer</v>
      </c>
      <c r="C1117" s="113" t="s">
        <v>284</v>
      </c>
      <c r="D1117" s="104" t="s">
        <v>4463</v>
      </c>
      <c r="E1117" s="117"/>
      <c r="F1117" s="116" t="s">
        <v>4464</v>
      </c>
      <c r="G1117" s="104" t="str">
        <f>VLOOKUP(C1117, 'Sheet1 (2)'!$A$2:$K$341, 2,FALSE )</f>
        <v>Yes</v>
      </c>
      <c r="H1117" s="104" t="b">
        <f>ISNUMBER(MATCH(C1117, 'Sheet1 (2)'!$A$2:$A$350, 0))</f>
        <v>1</v>
      </c>
      <c r="I1117" s="104" t="str">
        <f>VLOOKUP(C1117,Print!$A$2:$C$1048576,3,0)</f>
        <v>No</v>
      </c>
      <c r="J1117" s="104" t="str">
        <f>VLOOKUP($C1117,Print!$A$2:$I$1048576,9,0)</f>
        <v>Missing</v>
      </c>
      <c r="K1117" s="104" t="str">
        <f>VLOOKUP(C1117,'Sheet1 (2)'!$A$2:$K$341, 9, 0)</f>
        <v>C00390</v>
      </c>
    </row>
    <row r="1118" spans="1:11" customFormat="1" ht="15.75" hidden="1" x14ac:dyDescent="0.25">
      <c r="A1118" s="104" t="s">
        <v>7</v>
      </c>
      <c r="B1118" s="113" t="str">
        <f t="shared" si="28"/>
        <v>E0290 - Lake Wylie*Electric</v>
      </c>
      <c r="C1118" s="113" t="s">
        <v>285</v>
      </c>
      <c r="D1118" s="104" t="s">
        <v>378</v>
      </c>
      <c r="E1118" s="117"/>
      <c r="F1118" s="115" t="s">
        <v>1097</v>
      </c>
      <c r="G1118" s="104" t="str">
        <f>VLOOKUP(C1118, 'Sheet1 (2)'!$A$2:$K$341, 2,FALSE )</f>
        <v>No</v>
      </c>
      <c r="H1118" s="104" t="b">
        <f>ISNUMBER(MATCH(C1118, 'Sheet1 (2)'!$A$2:$A$350, 0))</f>
        <v>1</v>
      </c>
      <c r="I1118" s="104" t="str">
        <f>VLOOKUP(C1118,Print!$A$2:$C$1048576,3,0)</f>
        <v>No</v>
      </c>
      <c r="J1118" s="104" t="str">
        <f>VLOOKUP($C1118,Print!$A$2:$I$1048576,9,0)</f>
        <v>Missing</v>
      </c>
      <c r="K1118" s="104" t="str">
        <f>VLOOKUP(C1118,'Sheet1 (2)'!$A$2:$K$341, 9, 0)</f>
        <v>C00444</v>
      </c>
    </row>
    <row r="1119" spans="1:11" ht="15.75" hidden="1" x14ac:dyDescent="0.25">
      <c r="A1119" s="104" t="s">
        <v>13</v>
      </c>
      <c r="B1119" s="113" t="str">
        <f t="shared" si="28"/>
        <v>E0290 - Lake Wylie*Water &amp; Sewer</v>
      </c>
      <c r="C1119" s="113" t="s">
        <v>285</v>
      </c>
      <c r="D1119" s="104" t="s">
        <v>4467</v>
      </c>
      <c r="E1119" s="117"/>
      <c r="F1119" s="115" t="s">
        <v>4468</v>
      </c>
      <c r="G1119" s="104" t="str">
        <f>VLOOKUP(C1119, 'Sheet1 (2)'!$A$2:$K$341, 2,FALSE )</f>
        <v>No</v>
      </c>
      <c r="H1119" s="104" t="b">
        <f>ISNUMBER(MATCH(C1119, 'Sheet1 (2)'!$A$2:$A$350, 0))</f>
        <v>1</v>
      </c>
      <c r="I1119" s="104" t="str">
        <f>VLOOKUP(C1119,Print!$A$2:$C$1048576,3,0)</f>
        <v>No</v>
      </c>
      <c r="J1119" s="104" t="str">
        <f>VLOOKUP($C1119,Print!$A$2:$I$1048576,9,0)</f>
        <v>Missing</v>
      </c>
      <c r="K1119" s="104" t="str">
        <f>VLOOKUP(C1119,'Sheet1 (2)'!$A$2:$K$341, 9, 0)</f>
        <v>C00444</v>
      </c>
    </row>
    <row r="1120" spans="1:11" customFormat="1" ht="15.75" hidden="1" x14ac:dyDescent="0.25">
      <c r="A1120" s="104" t="s">
        <v>10</v>
      </c>
      <c r="B1120" s="113" t="str">
        <f t="shared" si="28"/>
        <v>E0290 - Lake Wylie*Sanitation</v>
      </c>
      <c r="C1120" s="113" t="s">
        <v>285</v>
      </c>
      <c r="D1120" s="115"/>
      <c r="E1120" s="117"/>
      <c r="F1120" s="142"/>
      <c r="G1120" s="104" t="str">
        <f>VLOOKUP(C1120, 'Sheet1 (2)'!$A$2:$K$341, 2,FALSE )</f>
        <v>No</v>
      </c>
      <c r="H1120" s="104" t="b">
        <f>ISNUMBER(MATCH(C1120, 'Sheet1 (2)'!$A$2:$A$350, 0))</f>
        <v>1</v>
      </c>
      <c r="I1120" s="104" t="str">
        <f>VLOOKUP(C1120,Print!$A$2:$C$1048576,3,0)</f>
        <v>No</v>
      </c>
      <c r="J1120" s="104" t="str">
        <f>VLOOKUP($C1120,Print!$A$2:$I$1048576,9,0)</f>
        <v>Missing</v>
      </c>
      <c r="K1120" s="104" t="str">
        <f>VLOOKUP(C1120,'Sheet1 (2)'!$A$2:$K$341, 9, 0)</f>
        <v>C00444</v>
      </c>
    </row>
    <row r="1121" spans="1:11" customFormat="1" ht="15.75" hidden="1" x14ac:dyDescent="0.25">
      <c r="A1121" s="104" t="s">
        <v>9</v>
      </c>
      <c r="B1121" s="113" t="str">
        <f t="shared" si="28"/>
        <v>E0290 - Lake Wylie*Interface</v>
      </c>
      <c r="C1121" s="113" t="s">
        <v>285</v>
      </c>
      <c r="D1121" s="115" t="s">
        <v>9</v>
      </c>
      <c r="E1121" s="117" t="str">
        <f>IFERROR(INDEX(Interface!A:A, MATCH($C1121,Interface!H:H, 0)), "(Blank)")</f>
        <v>(Blank)</v>
      </c>
      <c r="F1121" s="116" t="s">
        <v>363</v>
      </c>
      <c r="G1121" s="104" t="str">
        <f>VLOOKUP(C1121, 'Sheet1 (2)'!$A$2:$K$341, 2,FALSE )</f>
        <v>No</v>
      </c>
      <c r="H1121" s="104" t="b">
        <f>ISNUMBER(MATCH(C1121, 'Sheet1 (2)'!$A$2:$A$350, 0))</f>
        <v>1</v>
      </c>
      <c r="I1121" s="104" t="str">
        <f>VLOOKUP(C1121,Print!$A$2:$C$1048576,3,0)</f>
        <v>No</v>
      </c>
      <c r="J1121" s="104" t="str">
        <f>VLOOKUP($C1121,Print!$A$2:$I$1048576,9,0)</f>
        <v>Missing</v>
      </c>
      <c r="K1121" s="104" t="str">
        <f>VLOOKUP(C1121,'Sheet1 (2)'!$A$2:$K$341, 9, 0)</f>
        <v>C00444</v>
      </c>
    </row>
    <row r="1122" spans="1:11" customFormat="1" ht="15.75" hidden="1" x14ac:dyDescent="0.25">
      <c r="A1122" s="104" t="s">
        <v>7</v>
      </c>
      <c r="B1122" s="113" t="str">
        <f t="shared" si="28"/>
        <v>E0291 - Christiansburg, VA*Electric</v>
      </c>
      <c r="C1122" s="113" t="s">
        <v>286</v>
      </c>
      <c r="D1122" s="115"/>
      <c r="E1122" s="117"/>
      <c r="F1122" s="142"/>
      <c r="G1122" s="104" t="str">
        <f>VLOOKUP(C1122, 'Sheet1 (2)'!$A$2:$K$341, 2,FALSE )</f>
        <v>No</v>
      </c>
      <c r="H1122" s="104" t="b">
        <f>ISNUMBER(MATCH(C1122, 'Sheet1 (2)'!$A$2:$A$350, 0))</f>
        <v>1</v>
      </c>
      <c r="I1122" s="104" t="str">
        <f>VLOOKUP(C1122,Print!$A$2:$C$1048576,3,0)</f>
        <v>No</v>
      </c>
      <c r="J1122" s="104" t="str">
        <f>VLOOKUP($C1122,Print!$A$2:$I$1048576,9,0)</f>
        <v>Missing</v>
      </c>
      <c r="K1122" s="104" t="str">
        <f>VLOOKUP(C1122,'Sheet1 (2)'!$A$2:$K$341, 9, 0)</f>
        <v>C00328</v>
      </c>
    </row>
    <row r="1123" spans="1:11" customFormat="1" ht="15.75" hidden="1" x14ac:dyDescent="0.25">
      <c r="A1123" s="104" t="s">
        <v>13</v>
      </c>
      <c r="B1123" s="113" t="str">
        <f t="shared" si="28"/>
        <v>E0291 - Christiansburg, VA*Water &amp; Sewer</v>
      </c>
      <c r="C1123" s="113" t="s">
        <v>286</v>
      </c>
      <c r="D1123" s="104" t="s">
        <v>4440</v>
      </c>
      <c r="E1123" s="117"/>
      <c r="F1123" s="116" t="s">
        <v>4441</v>
      </c>
      <c r="G1123" s="104" t="str">
        <f>VLOOKUP(C1123, 'Sheet1 (2)'!$A$2:$K$341, 2,FALSE )</f>
        <v>No</v>
      </c>
      <c r="H1123" s="104" t="b">
        <f>ISNUMBER(MATCH(C1123, 'Sheet1 (2)'!$A$2:$A$350, 0))</f>
        <v>1</v>
      </c>
      <c r="I1123" s="104" t="str">
        <f>VLOOKUP(C1123,Print!$A$2:$C$1048576,3,0)</f>
        <v>No</v>
      </c>
      <c r="J1123" s="104" t="str">
        <f>VLOOKUP($C1123,Print!$A$2:$I$1048576,9,0)</f>
        <v>Missing</v>
      </c>
      <c r="K1123" s="104" t="str">
        <f>VLOOKUP(C1123,'Sheet1 (2)'!$A$2:$K$341, 9, 0)</f>
        <v>C00328</v>
      </c>
    </row>
    <row r="1124" spans="1:11" customFormat="1" ht="15.75" hidden="1" x14ac:dyDescent="0.25">
      <c r="A1124" s="104" t="s">
        <v>9</v>
      </c>
      <c r="B1124" s="113" t="str">
        <f t="shared" si="28"/>
        <v>E0286 - Westover Road*Interface</v>
      </c>
      <c r="C1124" s="113" t="s">
        <v>281</v>
      </c>
      <c r="D1124" s="115" t="s">
        <v>9</v>
      </c>
      <c r="E1124" s="117" t="str">
        <f>IFERROR(INDEX(Interface!A:A, MATCH($C1124,Interface!H:H, 0)), "(Blank)")</f>
        <v>TWA88085</v>
      </c>
      <c r="F1124" s="116" t="s">
        <v>363</v>
      </c>
      <c r="G1124" s="104" t="str">
        <f>VLOOKUP(C1124, 'Sheet1 (2)'!$A$2:$K$341, 2,FALSE )</f>
        <v>Yes</v>
      </c>
      <c r="H1124" s="104" t="b">
        <f>ISNUMBER(MATCH(C1124, 'Sheet1 (2)'!$A$2:$A$350, 0))</f>
        <v>1</v>
      </c>
      <c r="I1124" s="104" t="str">
        <f>VLOOKUP(C1124,Print!$A$2:$C$1048576,3,0)</f>
        <v>No</v>
      </c>
      <c r="J1124" s="104" t="str">
        <f>VLOOKUP($C1124,Print!$A$2:$I$1048576,9,0)</f>
        <v>Ready</v>
      </c>
      <c r="K1124" s="104" t="str">
        <f>VLOOKUP(C1124,'Sheet1 (2)'!$A$2:$K$341, 9, 0)</f>
        <v>C00633</v>
      </c>
    </row>
    <row r="1125" spans="1:11" customFormat="1" ht="15.75" hidden="1" x14ac:dyDescent="0.25">
      <c r="A1125" s="104" t="s">
        <v>10</v>
      </c>
      <c r="B1125" s="113" t="str">
        <f t="shared" si="28"/>
        <v>E0291 - Christiansburg, VA*Sanitation</v>
      </c>
      <c r="C1125" s="113" t="s">
        <v>286</v>
      </c>
      <c r="D1125" s="115"/>
      <c r="E1125" s="117"/>
      <c r="F1125" s="142"/>
      <c r="G1125" s="104" t="str">
        <f>VLOOKUP(C1125, 'Sheet1 (2)'!$A$2:$K$341, 2,FALSE )</f>
        <v>No</v>
      </c>
      <c r="H1125" s="104" t="b">
        <f>ISNUMBER(MATCH(C1125, 'Sheet1 (2)'!$A$2:$A$350, 0))</f>
        <v>1</v>
      </c>
      <c r="I1125" s="104" t="str">
        <f>VLOOKUP(C1125,Print!$A$2:$C$1048576,3,0)</f>
        <v>No</v>
      </c>
      <c r="J1125" s="104" t="str">
        <f>VLOOKUP($C1125,Print!$A$2:$I$1048576,9,0)</f>
        <v>Missing</v>
      </c>
      <c r="K1125" s="104" t="str">
        <f>VLOOKUP(C1125,'Sheet1 (2)'!$A$2:$K$341, 9, 0)</f>
        <v>C00328</v>
      </c>
    </row>
    <row r="1126" spans="1:11" customFormat="1" ht="15.75" hidden="1" x14ac:dyDescent="0.25">
      <c r="A1126" s="113" t="s">
        <v>13</v>
      </c>
      <c r="B1126" s="113" t="str">
        <f t="shared" si="28"/>
        <v>E0286 - Westover Road*Water &amp; Sewer</v>
      </c>
      <c r="C1126" s="113" t="s">
        <v>281</v>
      </c>
      <c r="D1126" s="114" t="s">
        <v>688</v>
      </c>
      <c r="E1126" s="117" t="s">
        <v>690</v>
      </c>
      <c r="F1126" s="116">
        <v>2297596056</v>
      </c>
      <c r="G1126" s="104" t="str">
        <f>VLOOKUP(C1126, 'Sheet1 (2)'!$A$2:$K$341, 2,FALSE )</f>
        <v>Yes</v>
      </c>
      <c r="H1126" s="104" t="b">
        <f>ISNUMBER(MATCH(C1126, 'Sheet1 (2)'!$A$2:$A$350, 0))</f>
        <v>1</v>
      </c>
      <c r="I1126" s="104" t="str">
        <f>VLOOKUP(C1126,Print!$A$2:$C$1048576,3,0)</f>
        <v>No</v>
      </c>
      <c r="J1126" s="104" t="str">
        <f>VLOOKUP($C1126,Print!$A$2:$I$1048576,9,0)</f>
        <v>Ready</v>
      </c>
      <c r="K1126" s="104" t="str">
        <f>VLOOKUP(C1126,'Sheet1 (2)'!$A$2:$K$341, 9, 0)</f>
        <v>C00633</v>
      </c>
    </row>
    <row r="1127" spans="1:11" customFormat="1" ht="15.75" hidden="1" x14ac:dyDescent="0.25">
      <c r="A1127" s="113" t="s">
        <v>7</v>
      </c>
      <c r="B1127" s="113" t="str">
        <f t="shared" si="28"/>
        <v>E0254 - Flowood, MS*Electric</v>
      </c>
      <c r="C1127" s="129" t="s">
        <v>253</v>
      </c>
      <c r="D1127" s="115" t="s">
        <v>763</v>
      </c>
      <c r="E1127" s="117">
        <v>197268873</v>
      </c>
      <c r="F1127" s="142">
        <v>8003683749</v>
      </c>
      <c r="G1127" s="104" t="str">
        <f>VLOOKUP(C1127, 'Sheet1 (2)'!$A$2:$K$341, 2,FALSE )</f>
        <v>Yes</v>
      </c>
      <c r="H1127" s="104" t="b">
        <f>ISNUMBER(MATCH(C1127, 'Sheet1 (2)'!$A$2:$A$350, 0))</f>
        <v>1</v>
      </c>
      <c r="I1127" s="104" t="str">
        <f>VLOOKUP(C1127,Print!$A$2:$C$1048576,3,0)</f>
        <v>No</v>
      </c>
      <c r="J1127" s="104" t="str">
        <f>VLOOKUP($C1127,Print!$A$2:$I$1048576,9,0)</f>
        <v>Ready</v>
      </c>
      <c r="K1127" s="104" t="str">
        <f>VLOOKUP(C1127,'Sheet1 (2)'!$A$2:$K$341, 9, 0)</f>
        <v>C00337</v>
      </c>
    </row>
    <row r="1128" spans="1:11" customFormat="1" ht="15.75" hidden="1" x14ac:dyDescent="0.25">
      <c r="A1128" s="104" t="s">
        <v>9</v>
      </c>
      <c r="B1128" s="113" t="str">
        <f t="shared" si="28"/>
        <v>E0291 - Christiansburg, VA*Interface</v>
      </c>
      <c r="C1128" s="113" t="s">
        <v>286</v>
      </c>
      <c r="D1128" s="115" t="s">
        <v>9</v>
      </c>
      <c r="E1128" s="117" t="str">
        <f>IFERROR(INDEX(Interface!A:A, MATCH($C1128,Interface!H:H, 0)), "(Blank)")</f>
        <v>(Blank)</v>
      </c>
      <c r="F1128" s="116" t="s">
        <v>363</v>
      </c>
      <c r="G1128" s="104" t="str">
        <f>VLOOKUP(C1128, 'Sheet1 (2)'!$A$2:$K$341, 2,FALSE )</f>
        <v>No</v>
      </c>
      <c r="H1128" s="104" t="b">
        <f>ISNUMBER(MATCH(C1128, 'Sheet1 (2)'!$A$2:$A$350, 0))</f>
        <v>1</v>
      </c>
      <c r="I1128" s="104" t="str">
        <f>VLOOKUP(C1128,Print!$A$2:$C$1048576,3,0)</f>
        <v>No</v>
      </c>
      <c r="J1128" s="104" t="str">
        <f>VLOOKUP($C1128,Print!$A$2:$I$1048576,9,0)</f>
        <v>Missing</v>
      </c>
      <c r="K1128" s="104" t="str">
        <f>VLOOKUP(C1128,'Sheet1 (2)'!$A$2:$K$341, 9, 0)</f>
        <v>C00328</v>
      </c>
    </row>
    <row r="1129" spans="1:11" customFormat="1" ht="15.75" hidden="1" x14ac:dyDescent="0.25">
      <c r="A1129" s="154" t="s">
        <v>7</v>
      </c>
      <c r="B1129" s="113" t="str">
        <f t="shared" si="28"/>
        <v>E0292 - Waynesboro, VA*Electric</v>
      </c>
      <c r="C1129" s="113" t="s">
        <v>287</v>
      </c>
      <c r="D1129" s="115"/>
      <c r="E1129" s="117"/>
      <c r="F1129" s="116"/>
      <c r="G1129" s="104" t="str">
        <f>VLOOKUP(C1129, 'Sheet1 (2)'!$A$2:$K$341, 2,FALSE )</f>
        <v>Yes</v>
      </c>
      <c r="H1129" s="104" t="b">
        <f>ISNUMBER(MATCH(C1129, 'Sheet1 (2)'!$A$2:$A$350, 0))</f>
        <v>1</v>
      </c>
      <c r="I1129" s="104" t="str">
        <f>VLOOKUP(C1129,Print!$A$2:$C$1048576,3,0)</f>
        <v>No</v>
      </c>
      <c r="J1129" s="104" t="str">
        <f>VLOOKUP($C1129,Print!$A$2:$I$1048576,9,0)</f>
        <v>Missing</v>
      </c>
      <c r="K1129" s="104" t="str">
        <f>VLOOKUP(C1129,'Sheet1 (2)'!$A$2:$K$341, 9, 0)</f>
        <v>C00330</v>
      </c>
    </row>
    <row r="1130" spans="1:11" ht="15.75" hidden="1" x14ac:dyDescent="0.25">
      <c r="A1130" s="104" t="s">
        <v>10</v>
      </c>
      <c r="B1130" s="113" t="str">
        <f t="shared" si="28"/>
        <v>E0292 - Waynesboro, VA*Sanitation</v>
      </c>
      <c r="C1130" s="113" t="s">
        <v>287</v>
      </c>
      <c r="D1130" s="115" t="s">
        <v>480</v>
      </c>
      <c r="E1130" s="117" t="s">
        <v>4805</v>
      </c>
      <c r="F1130" s="116"/>
      <c r="G1130" s="104" t="str">
        <f>VLOOKUP(C1130, 'Sheet1 (2)'!$A$2:$K$341, 2,FALSE )</f>
        <v>Yes</v>
      </c>
      <c r="H1130" s="104" t="b">
        <f>ISNUMBER(MATCH(C1130, 'Sheet1 (2)'!$A$2:$A$350, 0))</f>
        <v>1</v>
      </c>
      <c r="I1130" s="104" t="str">
        <f>VLOOKUP(C1130,Print!$A$2:$C$1048576,3,0)</f>
        <v>No</v>
      </c>
      <c r="J1130" s="104" t="str">
        <f>VLOOKUP($C1130,Print!$A$2:$I$1048576,9,0)</f>
        <v>Missing</v>
      </c>
      <c r="K1130" s="104" t="str">
        <f>VLOOKUP(C1130,'Sheet1 (2)'!$A$2:$K$341, 9, 0)</f>
        <v>C00330</v>
      </c>
    </row>
    <row r="1131" spans="1:11" customFormat="1" ht="15.75" hidden="1" x14ac:dyDescent="0.25">
      <c r="A1131" s="104" t="s">
        <v>9</v>
      </c>
      <c r="B1131" s="113" t="str">
        <f t="shared" si="28"/>
        <v>E0292 - Waynesboro, VA*Interface</v>
      </c>
      <c r="C1131" s="113" t="s">
        <v>287</v>
      </c>
      <c r="D1131" s="115" t="s">
        <v>9</v>
      </c>
      <c r="E1131" s="117" t="str">
        <f>IFERROR(INDEX(Interface!A:A, MATCH($C1131,Interface!H:H, 0)), "(Blank)")</f>
        <v>TWA11084</v>
      </c>
      <c r="F1131" s="116" t="s">
        <v>363</v>
      </c>
      <c r="G1131" s="104" t="str">
        <f>VLOOKUP(C1131, 'Sheet1 (2)'!$A$2:$K$341, 2,FALSE )</f>
        <v>Yes</v>
      </c>
      <c r="H1131" s="104" t="b">
        <f>ISNUMBER(MATCH(C1131, 'Sheet1 (2)'!$A$2:$A$350, 0))</f>
        <v>1</v>
      </c>
      <c r="I1131" s="104" t="str">
        <f>VLOOKUP(C1131,Print!$A$2:$C$1048576,3,0)</f>
        <v>No</v>
      </c>
      <c r="J1131" s="104" t="str">
        <f>VLOOKUP($C1131,Print!$A$2:$I$1048576,9,0)</f>
        <v>Missing</v>
      </c>
      <c r="K1131" s="104" t="str">
        <f>VLOOKUP(C1131,'Sheet1 (2)'!$A$2:$K$341, 9, 0)</f>
        <v>C00330</v>
      </c>
    </row>
    <row r="1132" spans="1:11" customFormat="1" ht="15.75" hidden="1" x14ac:dyDescent="0.25">
      <c r="A1132" s="154" t="s">
        <v>13</v>
      </c>
      <c r="B1132" s="113" t="str">
        <f t="shared" si="28"/>
        <v>E0292 - Waynesboro, VA*Water &amp; Sewer</v>
      </c>
      <c r="C1132" s="113" t="s">
        <v>287</v>
      </c>
      <c r="D1132" s="115"/>
      <c r="E1132" s="117"/>
      <c r="F1132" s="116"/>
      <c r="G1132" s="104" t="str">
        <f>VLOOKUP(C1132, 'Sheet1 (2)'!$A$2:$K$341, 2,FALSE )</f>
        <v>Yes</v>
      </c>
      <c r="H1132" s="104" t="b">
        <f>ISNUMBER(MATCH(C1132, 'Sheet1 (2)'!$A$2:$A$350, 0))</f>
        <v>1</v>
      </c>
      <c r="I1132" s="104" t="str">
        <f>VLOOKUP(C1132,Print!$A$2:$C$1048576,3,0)</f>
        <v>No</v>
      </c>
      <c r="J1132" s="104" t="str">
        <f>VLOOKUP($C1132,Print!$A$2:$I$1048576,9,0)</f>
        <v>Missing</v>
      </c>
      <c r="K1132" s="104" t="str">
        <f>VLOOKUP(C1132,'Sheet1 (2)'!$A$2:$K$341, 9, 0)</f>
        <v>C00330</v>
      </c>
    </row>
    <row r="1133" spans="1:11" customFormat="1" ht="15.75" hidden="1" x14ac:dyDescent="0.25">
      <c r="A1133" s="104" t="s">
        <v>7</v>
      </c>
      <c r="B1133" s="113" t="str">
        <f t="shared" si="28"/>
        <v>E0313 - Hillsboro, TX*Electric</v>
      </c>
      <c r="C1133" s="129" t="s">
        <v>307</v>
      </c>
      <c r="D1133" s="115" t="s">
        <v>538</v>
      </c>
      <c r="E1133" s="118" t="s">
        <v>664</v>
      </c>
      <c r="F1133" s="142"/>
      <c r="G1133" s="104" t="str">
        <f>VLOOKUP(C1133, 'Sheet1 (2)'!$A$2:$K$341, 2,FALSE )</f>
        <v>Yes</v>
      </c>
      <c r="H1133" s="104" t="b">
        <f>ISNUMBER(MATCH(C1133, 'Sheet1 (2)'!$A$2:$A$350, 0))</f>
        <v>1</v>
      </c>
      <c r="I1133" s="104" t="str">
        <f>VLOOKUP(C1133,Print!$A$2:$C$1048576,3,0)</f>
        <v>No</v>
      </c>
      <c r="J1133" s="104" t="str">
        <f>VLOOKUP($C1133,Print!$A$2:$I$1048576,9,0)</f>
        <v>Ready</v>
      </c>
      <c r="K1133" s="104" t="str">
        <f>VLOOKUP(C1133,'Sheet1 (2)'!$A$2:$K$341, 9, 0)</f>
        <v>C00594</v>
      </c>
    </row>
    <row r="1134" spans="1:11" customFormat="1" ht="15.75" hidden="1" x14ac:dyDescent="0.25">
      <c r="A1134" s="113" t="s">
        <v>13</v>
      </c>
      <c r="B1134" s="113" t="str">
        <f t="shared" si="28"/>
        <v>E0293 - Lombard, IL*Water &amp; Sewer</v>
      </c>
      <c r="C1134" s="113" t="s">
        <v>288</v>
      </c>
      <c r="D1134" s="115"/>
      <c r="E1134" s="117"/>
      <c r="F1134" s="142"/>
      <c r="G1134" s="104" t="str">
        <f>VLOOKUP(C1134, 'Sheet1 (2)'!$A$2:$K$341, 2,FALSE )</f>
        <v>No</v>
      </c>
      <c r="H1134" s="104" t="b">
        <f>ISNUMBER(MATCH(C1134, 'Sheet1 (2)'!$A$2:$A$350, 0))</f>
        <v>1</v>
      </c>
      <c r="I1134" s="104" t="str">
        <f>VLOOKUP(C1134,Print!$A$2:$C$1048576,3,0)</f>
        <v>No</v>
      </c>
      <c r="J1134" s="104" t="str">
        <f>VLOOKUP($C1134,Print!$A$2:$I$1048576,9,0)</f>
        <v>Missing</v>
      </c>
      <c r="K1134" s="104" t="str">
        <f>VLOOKUP(C1134,'Sheet1 (2)'!$A$2:$K$341, 9, 0)</f>
        <v>C00389</v>
      </c>
    </row>
    <row r="1135" spans="1:11" customFormat="1" ht="15.75" hidden="1" x14ac:dyDescent="0.25">
      <c r="A1135" s="104" t="s">
        <v>9</v>
      </c>
      <c r="B1135" s="113" t="str">
        <f t="shared" si="28"/>
        <v>E0293 - Lombard, IL*Interface</v>
      </c>
      <c r="C1135" s="113" t="s">
        <v>288</v>
      </c>
      <c r="D1135" s="115" t="s">
        <v>9</v>
      </c>
      <c r="E1135" s="117" t="str">
        <f>IFERROR(INDEX(Interface!A:A, MATCH($C1135,Interface!H:H, 0)), "(Blank)")</f>
        <v>S-000076308</v>
      </c>
      <c r="F1135" s="116" t="s">
        <v>363</v>
      </c>
      <c r="G1135" s="104" t="str">
        <f>VLOOKUP(C1135, 'Sheet1 (2)'!$A$2:$K$341, 2,FALSE )</f>
        <v>No</v>
      </c>
      <c r="H1135" s="104" t="b">
        <f>ISNUMBER(MATCH(C1135, 'Sheet1 (2)'!$A$2:$A$350, 0))</f>
        <v>1</v>
      </c>
      <c r="I1135" s="104" t="str">
        <f>VLOOKUP(C1135,Print!$A$2:$C$1048576,3,0)</f>
        <v>No</v>
      </c>
      <c r="J1135" s="104" t="str">
        <f>VLOOKUP($C1135,Print!$A$2:$I$1048576,9,0)</f>
        <v>Missing</v>
      </c>
      <c r="K1135" s="104" t="str">
        <f>VLOOKUP(C1135,'Sheet1 (2)'!$A$2:$K$341, 9, 0)</f>
        <v>C00389</v>
      </c>
    </row>
    <row r="1136" spans="1:11" customFormat="1" ht="15.75" hidden="1" x14ac:dyDescent="0.25">
      <c r="A1136" s="113" t="s">
        <v>7</v>
      </c>
      <c r="B1136" s="113" t="str">
        <f t="shared" si="28"/>
        <v>E0293 - Lombard, IL*Electric</v>
      </c>
      <c r="C1136" s="113" t="s">
        <v>288</v>
      </c>
      <c r="D1136" s="104" t="s">
        <v>4460</v>
      </c>
      <c r="E1136" s="104" t="s">
        <v>4462</v>
      </c>
      <c r="F1136" s="104" t="s">
        <v>4461</v>
      </c>
      <c r="G1136" s="104" t="str">
        <f>VLOOKUP(C1136, 'Sheet1 (2)'!$A$2:$K$341, 2,FALSE )</f>
        <v>No</v>
      </c>
      <c r="H1136" s="104" t="b">
        <f>ISNUMBER(MATCH(C1136, 'Sheet1 (2)'!$A$2:$A$350, 0))</f>
        <v>1</v>
      </c>
      <c r="I1136" s="104" t="str">
        <f>VLOOKUP(C1136,Print!$A$2:$C$1048576,3,0)</f>
        <v>No</v>
      </c>
      <c r="J1136" s="104" t="str">
        <f>VLOOKUP($C1136,Print!$A$2:$I$1048576,9,0)</f>
        <v>Missing</v>
      </c>
      <c r="K1136" s="104" t="str">
        <f>VLOOKUP(C1136,'Sheet1 (2)'!$A$2:$K$341, 9, 0)</f>
        <v>C00389</v>
      </c>
    </row>
    <row r="1137" spans="1:11" customFormat="1" ht="15.75" hidden="1" x14ac:dyDescent="0.25">
      <c r="A1137" s="113" t="s">
        <v>10</v>
      </c>
      <c r="B1137" s="113" t="str">
        <f t="shared" ref="B1137:B1168" si="29">_xlfn.CONCAT(C1137,"*",A1137)</f>
        <v>E0293 - Lombard, IL*Sanitation</v>
      </c>
      <c r="C1137" s="113" t="s">
        <v>288</v>
      </c>
      <c r="D1137" s="115" t="s">
        <v>480</v>
      </c>
      <c r="E1137" s="117" t="s">
        <v>4806</v>
      </c>
      <c r="F1137" s="142"/>
      <c r="G1137" s="104" t="str">
        <f>VLOOKUP(C1137, 'Sheet1 (2)'!$A$2:$K$341, 2,FALSE )</f>
        <v>No</v>
      </c>
      <c r="H1137" s="104" t="b">
        <f>ISNUMBER(MATCH(C1137, 'Sheet1 (2)'!$A$2:$A$350, 0))</f>
        <v>1</v>
      </c>
      <c r="I1137" s="104" t="str">
        <f>VLOOKUP(C1137,Print!$A$2:$C$1048576,3,0)</f>
        <v>No</v>
      </c>
      <c r="J1137" s="104" t="str">
        <f>VLOOKUP($C1137,Print!$A$2:$I$1048576,9,0)</f>
        <v>Missing</v>
      </c>
      <c r="K1137" s="104" t="str">
        <f>VLOOKUP(C1137,'Sheet1 (2)'!$A$2:$K$341, 9, 0)</f>
        <v>C00389</v>
      </c>
    </row>
    <row r="1138" spans="1:11" ht="15.75" hidden="1" x14ac:dyDescent="0.25">
      <c r="A1138" s="113" t="s">
        <v>7</v>
      </c>
      <c r="B1138" s="113" t="str">
        <f t="shared" si="29"/>
        <v>E0294 - Thomson, GA*Electric</v>
      </c>
      <c r="C1138" s="113" t="s">
        <v>289</v>
      </c>
      <c r="D1138" s="115" t="s">
        <v>360</v>
      </c>
      <c r="E1138" s="104">
        <v>19729054</v>
      </c>
      <c r="F1138" s="116">
        <v>8886555888</v>
      </c>
      <c r="G1138" s="104" t="str">
        <f>VLOOKUP(C1138, 'Sheet1 (2)'!$A$2:$K$341, 2,FALSE )</f>
        <v>Yes</v>
      </c>
      <c r="H1138" s="104" t="b">
        <f>ISNUMBER(MATCH(C1138, 'Sheet1 (2)'!$A$2:$A$350, 0))</f>
        <v>1</v>
      </c>
      <c r="I1138" s="104" t="str">
        <f>VLOOKUP(C1138,Print!$A$2:$C$1048576,3,0)</f>
        <v>No</v>
      </c>
      <c r="J1138" s="104" t="str">
        <f>VLOOKUP($C1138,Print!$A$2:$I$1048576,9,0)</f>
        <v>Missing</v>
      </c>
      <c r="K1138" s="104" t="str">
        <f>VLOOKUP(C1138,'Sheet1 (2)'!$A$2:$K$341, 9, 0)</f>
        <v>C00258</v>
      </c>
    </row>
    <row r="1139" spans="1:11" customFormat="1" ht="15.75" hidden="1" x14ac:dyDescent="0.25">
      <c r="A1139" s="113" t="s">
        <v>10</v>
      </c>
      <c r="B1139" s="113" t="str">
        <f t="shared" si="29"/>
        <v>E0294 - Thomson, GA*Sanitation</v>
      </c>
      <c r="C1139" s="113" t="s">
        <v>289</v>
      </c>
      <c r="D1139" s="115" t="s">
        <v>480</v>
      </c>
      <c r="E1139" s="117" t="s">
        <v>4397</v>
      </c>
      <c r="F1139" s="116">
        <v>8007969696</v>
      </c>
      <c r="G1139" s="104" t="str">
        <f>VLOOKUP(C1139, 'Sheet1 (2)'!$A$2:$K$341, 2,FALSE )</f>
        <v>Yes</v>
      </c>
      <c r="H1139" s="104" t="b">
        <f>ISNUMBER(MATCH(C1139, 'Sheet1 (2)'!$A$2:$A$350, 0))</f>
        <v>1</v>
      </c>
      <c r="I1139" s="104" t="str">
        <f>VLOOKUP(C1139,Print!$A$2:$C$1048576,3,0)</f>
        <v>No</v>
      </c>
      <c r="J1139" s="104" t="str">
        <f>VLOOKUP($C1139,Print!$A$2:$I$1048576,9,0)</f>
        <v>Missing</v>
      </c>
      <c r="K1139" s="104" t="str">
        <f>VLOOKUP(C1139,'Sheet1 (2)'!$A$2:$K$341, 9, 0)</f>
        <v>C00258</v>
      </c>
    </row>
    <row r="1140" spans="1:11" customFormat="1" ht="15.75" hidden="1" x14ac:dyDescent="0.25">
      <c r="A1140" s="104" t="s">
        <v>9</v>
      </c>
      <c r="B1140" s="113" t="str">
        <f t="shared" si="29"/>
        <v>E0294 - Thomson, GA*Interface</v>
      </c>
      <c r="C1140" s="113" t="s">
        <v>289</v>
      </c>
      <c r="D1140" s="115" t="s">
        <v>9</v>
      </c>
      <c r="E1140" s="117" t="str">
        <f>IFERROR(INDEX(Interface!A:A, MATCH($C1140,Interface!H:H, 0)), "(Blank)")</f>
        <v>S-000075902</v>
      </c>
      <c r="F1140" s="116" t="s">
        <v>363</v>
      </c>
      <c r="G1140" s="104" t="str">
        <f>VLOOKUP(C1140, 'Sheet1 (2)'!$A$2:$K$341, 2,FALSE )</f>
        <v>Yes</v>
      </c>
      <c r="H1140" s="104" t="b">
        <f>ISNUMBER(MATCH(C1140, 'Sheet1 (2)'!$A$2:$A$350, 0))</f>
        <v>1</v>
      </c>
      <c r="I1140" s="104" t="str">
        <f>VLOOKUP(C1140,Print!$A$2:$C$1048576,3,0)</f>
        <v>No</v>
      </c>
      <c r="J1140" s="104" t="str">
        <f>VLOOKUP($C1140,Print!$A$2:$I$1048576,9,0)</f>
        <v>Missing</v>
      </c>
      <c r="K1140" s="104" t="str">
        <f>VLOOKUP(C1140,'Sheet1 (2)'!$A$2:$K$341, 9, 0)</f>
        <v>C00258</v>
      </c>
    </row>
    <row r="1141" spans="1:11" ht="15.75" hidden="1" x14ac:dyDescent="0.25">
      <c r="A1141" s="113" t="s">
        <v>13</v>
      </c>
      <c r="B1141" s="113" t="str">
        <f t="shared" si="29"/>
        <v>E0294 - Thomson, GA*Water &amp; Sewer</v>
      </c>
      <c r="C1141" s="113" t="s">
        <v>289</v>
      </c>
      <c r="D1141" s="104" t="s">
        <v>4431</v>
      </c>
      <c r="E1141" s="117"/>
      <c r="F1141" s="116">
        <v>7065951781</v>
      </c>
      <c r="G1141" s="104" t="str">
        <f>VLOOKUP(C1141, 'Sheet1 (2)'!$A$2:$K$341, 2,FALSE )</f>
        <v>Yes</v>
      </c>
      <c r="H1141" s="104" t="b">
        <f>ISNUMBER(MATCH(C1141, 'Sheet1 (2)'!$A$2:$A$350, 0))</f>
        <v>1</v>
      </c>
      <c r="I1141" s="104" t="str">
        <f>VLOOKUP(C1141,Print!$A$2:$C$1048576,3,0)</f>
        <v>No</v>
      </c>
      <c r="J1141" s="104" t="str">
        <f>VLOOKUP($C1141,Print!$A$2:$I$1048576,9,0)</f>
        <v>Missing</v>
      </c>
      <c r="K1141" s="104" t="str">
        <f>VLOOKUP(C1141,'Sheet1 (2)'!$A$2:$K$341, 9, 0)</f>
        <v>C00258</v>
      </c>
    </row>
    <row r="1142" spans="1:11" customFormat="1" ht="15.75" hidden="1" x14ac:dyDescent="0.25">
      <c r="A1142" s="113" t="s">
        <v>10</v>
      </c>
      <c r="B1142" s="113" t="str">
        <f t="shared" si="29"/>
        <v>E0295 - Ponca City, OK*Sanitation</v>
      </c>
      <c r="C1142" s="113" t="s">
        <v>290</v>
      </c>
      <c r="D1142" s="115"/>
      <c r="E1142" s="117"/>
      <c r="F1142" s="142"/>
      <c r="G1142" s="104" t="str">
        <f>VLOOKUP(C1142, 'Sheet1 (2)'!$A$2:$K$341, 2,FALSE )</f>
        <v>No</v>
      </c>
      <c r="H1142" s="104" t="b">
        <f>ISNUMBER(MATCH(C1142, 'Sheet1 (2)'!$A$2:$A$350, 0))</f>
        <v>1</v>
      </c>
      <c r="I1142" s="104" t="str">
        <f>VLOOKUP(C1142,Print!$A$2:$C$1048576,3,0)</f>
        <v>No</v>
      </c>
      <c r="J1142" s="104" t="str">
        <f>VLOOKUP($C1142,Print!$A$2:$I$1048576,9,0)</f>
        <v>Missing</v>
      </c>
      <c r="K1142" s="104" t="str">
        <f>VLOOKUP(C1142,'Sheet1 (2)'!$A$2:$K$341, 9, 0)</f>
        <v>C00414</v>
      </c>
    </row>
    <row r="1143" spans="1:11" customFormat="1" ht="15.75" hidden="1" x14ac:dyDescent="0.25">
      <c r="A1143" s="113" t="s">
        <v>7</v>
      </c>
      <c r="B1143" s="113" t="str">
        <f t="shared" si="29"/>
        <v>E0295 - Ponca City, OK*Electric</v>
      </c>
      <c r="C1143" s="113" t="s">
        <v>290</v>
      </c>
      <c r="D1143" s="115" t="s">
        <v>4369</v>
      </c>
      <c r="E1143" s="117" t="s">
        <v>4370</v>
      </c>
      <c r="F1143" s="116">
        <v>5807670311</v>
      </c>
      <c r="G1143" s="104" t="str">
        <f>VLOOKUP(C1143, 'Sheet1 (2)'!$A$2:$K$341, 2,FALSE )</f>
        <v>No</v>
      </c>
      <c r="H1143" s="104" t="b">
        <f>ISNUMBER(MATCH(C1143, 'Sheet1 (2)'!$A$2:$A$350, 0))</f>
        <v>1</v>
      </c>
      <c r="I1143" s="104" t="str">
        <f>VLOOKUP(C1143,Print!$A$2:$C$1048576,3,0)</f>
        <v>No</v>
      </c>
      <c r="J1143" s="104" t="str">
        <f>VLOOKUP($C1143,Print!$A$2:$I$1048576,9,0)</f>
        <v>Missing</v>
      </c>
      <c r="K1143" s="104" t="str">
        <f>VLOOKUP(C1143,'Sheet1 (2)'!$A$2:$K$341, 9, 0)</f>
        <v>C00414</v>
      </c>
    </row>
    <row r="1144" spans="1:11" customFormat="1" ht="15.75" hidden="1" x14ac:dyDescent="0.25">
      <c r="A1144" s="113" t="s">
        <v>10</v>
      </c>
      <c r="B1144" s="113" t="str">
        <f t="shared" si="29"/>
        <v>E0286 - Westover Road*Sanitation</v>
      </c>
      <c r="C1144" s="129" t="s">
        <v>281</v>
      </c>
      <c r="D1144" s="114" t="s">
        <v>480</v>
      </c>
      <c r="E1144" s="117" t="s">
        <v>4803</v>
      </c>
      <c r="F1144" s="142"/>
      <c r="G1144" s="104" t="str">
        <f>VLOOKUP(C1144, 'Sheet1 (2)'!$A$2:$K$341, 2,FALSE )</f>
        <v>Yes</v>
      </c>
      <c r="H1144" s="104" t="b">
        <f>ISNUMBER(MATCH(C1144, 'Sheet1 (2)'!$A$2:$A$350, 0))</f>
        <v>1</v>
      </c>
      <c r="I1144" s="104" t="str">
        <f>VLOOKUP(C1144,Print!$A$2:$C$1048576,3,0)</f>
        <v>No</v>
      </c>
      <c r="J1144" s="104" t="str">
        <f>VLOOKUP($C1144,Print!$A$2:$I$1048576,9,0)</f>
        <v>Ready</v>
      </c>
      <c r="K1144" s="104" t="str">
        <f>VLOOKUP(C1144,'Sheet1 (2)'!$A$2:$K$341, 9, 0)</f>
        <v>C00633</v>
      </c>
    </row>
    <row r="1145" spans="1:11" ht="15.75" hidden="1" x14ac:dyDescent="0.25">
      <c r="A1145" s="104" t="s">
        <v>9</v>
      </c>
      <c r="B1145" s="113" t="str">
        <f t="shared" si="29"/>
        <v>E0295 - Ponca City, OK*Interface</v>
      </c>
      <c r="C1145" s="113" t="s">
        <v>290</v>
      </c>
      <c r="D1145" s="115" t="s">
        <v>9</v>
      </c>
      <c r="E1145" s="117" t="str">
        <f>IFERROR(INDEX(Interface!A:A, MATCH($C1145,Interface!H:H, 0)), "(Blank)")</f>
        <v>(Blank)</v>
      </c>
      <c r="F1145" s="116" t="s">
        <v>363</v>
      </c>
      <c r="G1145" s="104" t="str">
        <f>VLOOKUP(C1145, 'Sheet1 (2)'!$A$2:$K$341, 2,FALSE )</f>
        <v>No</v>
      </c>
      <c r="H1145" s="104" t="b">
        <f>ISNUMBER(MATCH(C1145, 'Sheet1 (2)'!$A$2:$A$350, 0))</f>
        <v>1</v>
      </c>
      <c r="I1145" s="104" t="str">
        <f>VLOOKUP(C1145,Print!$A$2:$C$1048576,3,0)</f>
        <v>No</v>
      </c>
      <c r="J1145" s="104" t="str">
        <f>VLOOKUP($C1145,Print!$A$2:$I$1048576,9,0)</f>
        <v>Missing</v>
      </c>
      <c r="K1145" s="104" t="str">
        <f>VLOOKUP(C1145,'Sheet1 (2)'!$A$2:$K$341, 9, 0)</f>
        <v>C00414</v>
      </c>
    </row>
    <row r="1146" spans="1:11" customFormat="1" ht="15.75" hidden="1" x14ac:dyDescent="0.25">
      <c r="A1146" s="113" t="s">
        <v>13</v>
      </c>
      <c r="B1146" s="113" t="str">
        <f t="shared" si="29"/>
        <v>E0295 - Ponca City, OK*Water &amp; Sewer</v>
      </c>
      <c r="C1146" s="113" t="s">
        <v>290</v>
      </c>
      <c r="D1146" s="115" t="s">
        <v>4369</v>
      </c>
      <c r="E1146" s="117" t="s">
        <v>4370</v>
      </c>
      <c r="F1146" s="116">
        <v>5807670311</v>
      </c>
      <c r="G1146" s="104" t="str">
        <f>VLOOKUP(C1146, 'Sheet1 (2)'!$A$2:$K$341, 2,FALSE )</f>
        <v>No</v>
      </c>
      <c r="H1146" s="104" t="b">
        <f>ISNUMBER(MATCH(C1146, 'Sheet1 (2)'!$A$2:$A$350, 0))</f>
        <v>1</v>
      </c>
      <c r="I1146" s="104" t="str">
        <f>VLOOKUP(C1146,Print!$A$2:$C$1048576,3,0)</f>
        <v>No</v>
      </c>
      <c r="J1146" s="104" t="str">
        <f>VLOOKUP($C1146,Print!$A$2:$I$1048576,9,0)</f>
        <v>Missing</v>
      </c>
      <c r="K1146" s="104" t="str">
        <f>VLOOKUP(C1146,'Sheet1 (2)'!$A$2:$K$341, 9, 0)</f>
        <v>C00414</v>
      </c>
    </row>
    <row r="1147" spans="1:11" customFormat="1" ht="15.75" hidden="1" x14ac:dyDescent="0.25">
      <c r="A1147" s="104" t="s">
        <v>13</v>
      </c>
      <c r="B1147" s="113" t="str">
        <f t="shared" si="29"/>
        <v>E0296 - Weston, WI*Water &amp; Sewer</v>
      </c>
      <c r="C1147" s="113" t="s">
        <v>291</v>
      </c>
      <c r="D1147" s="104" t="s">
        <v>4478</v>
      </c>
      <c r="E1147" s="117"/>
      <c r="F1147" s="115" t="s">
        <v>4479</v>
      </c>
      <c r="G1147" s="104" t="str">
        <f>VLOOKUP(C1147, 'Sheet1 (2)'!$A$2:$K$341, 2,FALSE )</f>
        <v>No</v>
      </c>
      <c r="H1147" s="104" t="b">
        <f>ISNUMBER(MATCH(C1147, 'Sheet1 (2)'!$A$2:$A$350, 0))</f>
        <v>1</v>
      </c>
      <c r="I1147" s="104" t="str">
        <f>VLOOKUP(C1147,Print!$A$2:$C$1048576,3,0)</f>
        <v>No</v>
      </c>
      <c r="J1147" s="104" t="str">
        <f>VLOOKUP($C1147,Print!$A$2:$I$1048576,9,0)</f>
        <v>Missing</v>
      </c>
      <c r="K1147" s="104" t="str">
        <f>VLOOKUP(C1147,'Sheet1 (2)'!$A$2:$K$341, 9, 0)</f>
        <v>C00480</v>
      </c>
    </row>
    <row r="1148" spans="1:11" ht="15.75" hidden="1" x14ac:dyDescent="0.25">
      <c r="A1148" s="104" t="s">
        <v>10</v>
      </c>
      <c r="B1148" s="113" t="str">
        <f t="shared" si="29"/>
        <v>E0296 - Weston, WI*Sanitation</v>
      </c>
      <c r="C1148" s="113" t="s">
        <v>291</v>
      </c>
      <c r="D1148" s="104" t="s">
        <v>969</v>
      </c>
      <c r="E1148" s="117"/>
      <c r="F1148" s="116"/>
      <c r="G1148" s="104" t="str">
        <f>VLOOKUP(C1148, 'Sheet1 (2)'!$A$2:$K$341, 2,FALSE )</f>
        <v>No</v>
      </c>
      <c r="H1148" s="104" t="b">
        <f>ISNUMBER(MATCH(C1148, 'Sheet1 (2)'!$A$2:$A$350, 0))</f>
        <v>1</v>
      </c>
      <c r="I1148" s="104" t="str">
        <f>VLOOKUP(C1148,Print!$A$2:$C$1048576,3,0)</f>
        <v>No</v>
      </c>
      <c r="J1148" s="104" t="str">
        <f>VLOOKUP($C1148,Print!$A$2:$I$1048576,9,0)</f>
        <v>Missing</v>
      </c>
      <c r="K1148" s="104" t="str">
        <f>VLOOKUP(C1148,'Sheet1 (2)'!$A$2:$K$341, 9, 0)</f>
        <v>C00480</v>
      </c>
    </row>
    <row r="1149" spans="1:11" ht="15.75" hidden="1" x14ac:dyDescent="0.25">
      <c r="A1149" s="104" t="s">
        <v>9</v>
      </c>
      <c r="B1149" s="113" t="str">
        <f t="shared" si="29"/>
        <v>E0296 - Weston, WI*Interface</v>
      </c>
      <c r="C1149" s="113" t="s">
        <v>291</v>
      </c>
      <c r="D1149" s="115" t="s">
        <v>9</v>
      </c>
      <c r="E1149" s="117" t="str">
        <f>IFERROR(INDEX(Interface!A:A, MATCH($C1149,Interface!H:H, 0)), "(Blank)")</f>
        <v>(Blank)</v>
      </c>
      <c r="F1149" s="116" t="s">
        <v>363</v>
      </c>
      <c r="G1149" s="104" t="str">
        <f>VLOOKUP(C1149, 'Sheet1 (2)'!$A$2:$K$341, 2,FALSE )</f>
        <v>No</v>
      </c>
      <c r="H1149" s="104" t="b">
        <f>ISNUMBER(MATCH(C1149, 'Sheet1 (2)'!$A$2:$A$350, 0))</f>
        <v>1</v>
      </c>
      <c r="I1149" s="104" t="str">
        <f>VLOOKUP(C1149,Print!$A$2:$C$1048576,3,0)</f>
        <v>No</v>
      </c>
      <c r="J1149" s="104" t="str">
        <f>VLOOKUP($C1149,Print!$A$2:$I$1048576,9,0)</f>
        <v>Missing</v>
      </c>
      <c r="K1149" s="104" t="str">
        <f>VLOOKUP(C1149,'Sheet1 (2)'!$A$2:$K$341, 9, 0)</f>
        <v>C00480</v>
      </c>
    </row>
    <row r="1150" spans="1:11" customFormat="1" ht="15.75" hidden="1" x14ac:dyDescent="0.25">
      <c r="A1150" s="104" t="s">
        <v>7</v>
      </c>
      <c r="B1150" s="113" t="str">
        <f t="shared" si="29"/>
        <v>E0296 - Weston, WI*Electric</v>
      </c>
      <c r="C1150" s="113" t="s">
        <v>291</v>
      </c>
      <c r="D1150" s="104" t="s">
        <v>4475</v>
      </c>
      <c r="E1150" s="104" t="s">
        <v>4476</v>
      </c>
      <c r="F1150" s="104" t="s">
        <v>4477</v>
      </c>
      <c r="G1150" s="104" t="str">
        <f>VLOOKUP(C1150, 'Sheet1 (2)'!$A$2:$K$341, 2,FALSE )</f>
        <v>No</v>
      </c>
      <c r="H1150" s="104" t="b">
        <f>ISNUMBER(MATCH(C1150, 'Sheet1 (2)'!$A$2:$A$350, 0))</f>
        <v>1</v>
      </c>
      <c r="I1150" s="104" t="str">
        <f>VLOOKUP(C1150,Print!$A$2:$C$1048576,3,0)</f>
        <v>No</v>
      </c>
      <c r="J1150" s="104" t="str">
        <f>VLOOKUP($C1150,Print!$A$2:$I$1048576,9,0)</f>
        <v>Missing</v>
      </c>
      <c r="K1150" s="104" t="str">
        <f>VLOOKUP(C1150,'Sheet1 (2)'!$A$2:$K$341, 9, 0)</f>
        <v>C00480</v>
      </c>
    </row>
    <row r="1151" spans="1:11" ht="15.75" hidden="1" x14ac:dyDescent="0.25">
      <c r="A1151" s="154" t="s">
        <v>7</v>
      </c>
      <c r="B1151" s="113" t="str">
        <f t="shared" si="29"/>
        <v>E0297 - Lincoln, IL*Electric</v>
      </c>
      <c r="C1151" s="113" t="s">
        <v>292</v>
      </c>
      <c r="D1151" s="133" t="s">
        <v>4513</v>
      </c>
      <c r="E1151" s="117"/>
      <c r="F1151" s="116"/>
      <c r="G1151" s="104" t="str">
        <f>VLOOKUP(C1151, 'Sheet1 (2)'!$A$2:$K$341, 2,FALSE )</f>
        <v>Yes</v>
      </c>
      <c r="H1151" s="104" t="b">
        <f>ISNUMBER(MATCH(C1151, 'Sheet1 (2)'!$A$2:$A$350, 0))</f>
        <v>1</v>
      </c>
      <c r="I1151" s="104" t="str">
        <f>VLOOKUP(C1151,Print!$A$2:$C$1048576,3,0)</f>
        <v>No</v>
      </c>
      <c r="J1151" s="104" t="str">
        <f>VLOOKUP($C1151,Print!$A$2:$I$1048576,9,0)</f>
        <v>Missing</v>
      </c>
      <c r="K1151" s="104" t="str">
        <f>VLOOKUP(C1151,'Sheet1 (2)'!$A$2:$K$341, 9, 0)</f>
        <v>C00629</v>
      </c>
    </row>
    <row r="1152" spans="1:11" customFormat="1" ht="15.75" hidden="1" x14ac:dyDescent="0.25">
      <c r="A1152" s="104" t="s">
        <v>10</v>
      </c>
      <c r="B1152" s="113" t="str">
        <f t="shared" si="29"/>
        <v>E0297 - Lincoln, IL*Sanitation</v>
      </c>
      <c r="C1152" s="113" t="s">
        <v>292</v>
      </c>
      <c r="D1152" s="115" t="s">
        <v>410</v>
      </c>
      <c r="E1152" s="117" t="s">
        <v>4807</v>
      </c>
      <c r="F1152" s="116"/>
      <c r="G1152" s="104" t="str">
        <f>VLOOKUP(C1152, 'Sheet1 (2)'!$A$2:$K$341, 2,FALSE )</f>
        <v>Yes</v>
      </c>
      <c r="H1152" s="104" t="b">
        <f>ISNUMBER(MATCH(C1152, 'Sheet1 (2)'!$A$2:$A$350, 0))</f>
        <v>1</v>
      </c>
      <c r="I1152" s="104" t="str">
        <f>VLOOKUP(C1152,Print!$A$2:$C$1048576,3,0)</f>
        <v>No</v>
      </c>
      <c r="J1152" s="104" t="str">
        <f>VLOOKUP($C1152,Print!$A$2:$I$1048576,9,0)</f>
        <v>Missing</v>
      </c>
      <c r="K1152" s="104" t="str">
        <f>VLOOKUP(C1152,'Sheet1 (2)'!$A$2:$K$341, 9, 0)</f>
        <v>C00629</v>
      </c>
    </row>
    <row r="1153" spans="1:11" customFormat="1" ht="15.75" hidden="1" x14ac:dyDescent="0.25">
      <c r="A1153" s="113" t="s">
        <v>7</v>
      </c>
      <c r="B1153" s="113" t="str">
        <f t="shared" si="29"/>
        <v>E0274 - Leisure Lane*Electric</v>
      </c>
      <c r="C1153" s="129" t="s">
        <v>272</v>
      </c>
      <c r="D1153" s="104" t="s">
        <v>4445</v>
      </c>
      <c r="E1153" s="104">
        <v>278725002</v>
      </c>
      <c r="F1153" s="142"/>
      <c r="G1153" s="104" t="str">
        <f>VLOOKUP(C1153, 'Sheet1 (2)'!$A$2:$K$341, 2,FALSE )</f>
        <v>Yes</v>
      </c>
      <c r="H1153" s="104" t="b">
        <f>ISNUMBER(MATCH(C1153, 'Sheet1 (2)'!$A$2:$A$350, 0))</f>
        <v>1</v>
      </c>
      <c r="I1153" s="104" t="str">
        <f>VLOOKUP(C1153,Print!$A$2:$C$1048576,3,0)</f>
        <v>No</v>
      </c>
      <c r="J1153" s="104" t="str">
        <f>VLOOKUP($C1153,Print!$A$2:$I$1048576,9,0)</f>
        <v>Ready</v>
      </c>
      <c r="K1153" s="104" t="str">
        <f>VLOOKUP(C1153,'Sheet1 (2)'!$A$2:$K$341, 9, 0)</f>
        <v>C00359</v>
      </c>
    </row>
    <row r="1154" spans="1:11" customFormat="1" ht="15.75" hidden="1" x14ac:dyDescent="0.25">
      <c r="A1154" s="113" t="s">
        <v>10</v>
      </c>
      <c r="B1154" s="113" t="str">
        <f t="shared" si="29"/>
        <v>E0274 - Leisure Lane*Sanitation</v>
      </c>
      <c r="C1154" s="129" t="s">
        <v>272</v>
      </c>
      <c r="D1154" s="104" t="s">
        <v>4446</v>
      </c>
      <c r="E1154" s="104" t="s">
        <v>4523</v>
      </c>
      <c r="F1154" s="142"/>
      <c r="G1154" s="104" t="str">
        <f>VLOOKUP(C1154, 'Sheet1 (2)'!$A$2:$K$341, 2,FALSE )</f>
        <v>Yes</v>
      </c>
      <c r="H1154" s="104" t="b">
        <f>ISNUMBER(MATCH(C1154, 'Sheet1 (2)'!$A$2:$A$350, 0))</f>
        <v>1</v>
      </c>
      <c r="I1154" s="104" t="str">
        <f>VLOOKUP(C1154,Print!$A$2:$C$1048576,3,0)</f>
        <v>No</v>
      </c>
      <c r="J1154" s="104" t="str">
        <f>VLOOKUP($C1154,Print!$A$2:$I$1048576,9,0)</f>
        <v>Ready</v>
      </c>
      <c r="K1154" s="104" t="str">
        <f>VLOOKUP(C1154,'Sheet1 (2)'!$A$2:$K$341, 9, 0)</f>
        <v>C00359</v>
      </c>
    </row>
    <row r="1155" spans="1:11" customFormat="1" ht="15.75" hidden="1" x14ac:dyDescent="0.25">
      <c r="A1155" s="113" t="s">
        <v>13</v>
      </c>
      <c r="B1155" s="113" t="str">
        <f t="shared" si="29"/>
        <v>E0274 - Leisure Lane*Water &amp; Sewer</v>
      </c>
      <c r="C1155" s="129" t="s">
        <v>272</v>
      </c>
      <c r="D1155" s="104" t="s">
        <v>4446</v>
      </c>
      <c r="E1155" s="143">
        <v>3860359002</v>
      </c>
      <c r="F1155" s="142"/>
      <c r="G1155" s="104" t="str">
        <f>VLOOKUP(C1155, 'Sheet1 (2)'!$A$2:$K$341, 2,FALSE )</f>
        <v>Yes</v>
      </c>
      <c r="H1155" s="104" t="b">
        <f>ISNUMBER(MATCH(C1155, 'Sheet1 (2)'!$A$2:$A$350, 0))</f>
        <v>1</v>
      </c>
      <c r="I1155" s="104" t="str">
        <f>VLOOKUP(C1155,Print!$A$2:$C$1048576,3,0)</f>
        <v>No</v>
      </c>
      <c r="J1155" s="104" t="str">
        <f>VLOOKUP($C1155,Print!$A$2:$I$1048576,9,0)</f>
        <v>Ready</v>
      </c>
      <c r="K1155" s="104" t="str">
        <f>VLOOKUP(C1155,'Sheet1 (2)'!$A$2:$K$341, 9, 0)</f>
        <v>C00359</v>
      </c>
    </row>
    <row r="1156" spans="1:11" customFormat="1" ht="15.75" hidden="1" x14ac:dyDescent="0.25">
      <c r="A1156" s="104" t="s">
        <v>9</v>
      </c>
      <c r="B1156" s="113" t="str">
        <f t="shared" si="29"/>
        <v>E0297 - Lincoln, IL*Interface</v>
      </c>
      <c r="C1156" s="113" t="s">
        <v>292</v>
      </c>
      <c r="D1156" s="115" t="s">
        <v>9</v>
      </c>
      <c r="E1156" s="117" t="str">
        <f>IFERROR(INDEX(Interface!A:A, MATCH($C1156,Interface!H:H, 0)), "(Blank)")</f>
        <v>TWA88094</v>
      </c>
      <c r="F1156" s="116" t="s">
        <v>363</v>
      </c>
      <c r="G1156" s="104" t="str">
        <f>VLOOKUP(C1156, 'Sheet1 (2)'!$A$2:$K$341, 2,FALSE )</f>
        <v>Yes</v>
      </c>
      <c r="H1156" s="104" t="b">
        <f>ISNUMBER(MATCH(C1156, 'Sheet1 (2)'!$A$2:$A$350, 0))</f>
        <v>1</v>
      </c>
      <c r="I1156" s="104" t="str">
        <f>VLOOKUP(C1156,Print!$A$2:$C$1048576,3,0)</f>
        <v>No</v>
      </c>
      <c r="J1156" s="104" t="str">
        <f>VLOOKUP($C1156,Print!$A$2:$I$1048576,9,0)</f>
        <v>Missing</v>
      </c>
      <c r="K1156" s="104" t="str">
        <f>VLOOKUP(C1156,'Sheet1 (2)'!$A$2:$K$341, 9, 0)</f>
        <v>C00629</v>
      </c>
    </row>
    <row r="1157" spans="1:11" customFormat="1" ht="15.75" hidden="1" x14ac:dyDescent="0.25">
      <c r="A1157" s="104" t="s">
        <v>13</v>
      </c>
      <c r="B1157" s="113" t="str">
        <f t="shared" si="29"/>
        <v>E0297 - Lincoln, IL*Water &amp; Sewer</v>
      </c>
      <c r="C1157" s="113" t="s">
        <v>292</v>
      </c>
      <c r="D1157" s="133" t="s">
        <v>4514</v>
      </c>
      <c r="E1157" s="117" t="s">
        <v>5206</v>
      </c>
      <c r="F1157" s="116"/>
      <c r="G1157" s="104" t="str">
        <f>VLOOKUP(C1157, 'Sheet1 (2)'!$A$2:$K$341, 2,FALSE )</f>
        <v>Yes</v>
      </c>
      <c r="H1157" s="104" t="b">
        <f>ISNUMBER(MATCH(C1157, 'Sheet1 (2)'!$A$2:$A$350, 0))</f>
        <v>1</v>
      </c>
      <c r="I1157" s="104" t="str">
        <f>VLOOKUP(C1157,Print!$A$2:$C$1048576,3,0)</f>
        <v>No</v>
      </c>
      <c r="J1157" s="104" t="str">
        <f>VLOOKUP($C1157,Print!$A$2:$I$1048576,9,0)</f>
        <v>Missing</v>
      </c>
      <c r="K1157" s="104" t="str">
        <f>VLOOKUP(C1157,'Sheet1 (2)'!$A$2:$K$341, 9, 0)</f>
        <v>C00629</v>
      </c>
    </row>
    <row r="1158" spans="1:11" customFormat="1" ht="15.75" hidden="1" x14ac:dyDescent="0.25">
      <c r="A1158" s="104" t="s">
        <v>14</v>
      </c>
      <c r="B1158" s="113"/>
      <c r="C1158" s="113" t="s">
        <v>292</v>
      </c>
      <c r="D1158" s="133" t="s">
        <v>4514</v>
      </c>
      <c r="E1158" s="117" t="s">
        <v>5207</v>
      </c>
      <c r="F1158" s="116"/>
      <c r="G1158" s="104" t="str">
        <f>VLOOKUP(C1158, 'Sheet1 (2)'!$A$2:$K$341, 2,FALSE )</f>
        <v>Yes</v>
      </c>
      <c r="H1158" s="104" t="b">
        <f>ISNUMBER(MATCH(C1158, 'Sheet1 (2)'!$A$2:$A$350, 0))</f>
        <v>1</v>
      </c>
      <c r="I1158" s="104" t="str">
        <f>VLOOKUP(C1158,Print!$A$2:$C$1048576,3,0)</f>
        <v>No</v>
      </c>
      <c r="J1158" s="104" t="str">
        <f>VLOOKUP($C1158,Print!$A$2:$I$1048576,9,0)</f>
        <v>Missing</v>
      </c>
      <c r="K1158" s="104" t="str">
        <f>VLOOKUP(C1158,'Sheet1 (2)'!$A$2:$K$341, 9, 0)</f>
        <v>C00629</v>
      </c>
    </row>
    <row r="1159" spans="1:11" customFormat="1" ht="15.75" hidden="1" x14ac:dyDescent="0.25">
      <c r="A1159" s="104" t="s">
        <v>7</v>
      </c>
      <c r="B1159" s="113" t="str">
        <f>_xlfn.CONCAT(C1159,"*",A1159)</f>
        <v>E0298 - Boaz, AL*Electric</v>
      </c>
      <c r="C1159" s="113" t="s">
        <v>293</v>
      </c>
      <c r="D1159" s="115" t="s">
        <v>581</v>
      </c>
      <c r="E1159" s="117"/>
      <c r="F1159" s="116"/>
      <c r="G1159" s="104" t="str">
        <f>VLOOKUP(C1159, 'Sheet1 (2)'!$A$2:$K$341, 2,FALSE )</f>
        <v>Yes</v>
      </c>
      <c r="H1159" s="104" t="b">
        <f>ISNUMBER(MATCH(C1159, 'Sheet1 (2)'!$A$2:$A$350, 0))</f>
        <v>1</v>
      </c>
      <c r="I1159" s="104" t="str">
        <f>VLOOKUP(C1159,Print!$A$2:$C$1048576,3,0)</f>
        <v>No</v>
      </c>
      <c r="J1159" s="104" t="str">
        <f>VLOOKUP($C1159,Print!$A$2:$I$1048576,9,0)</f>
        <v>Missing</v>
      </c>
      <c r="K1159" s="104" t="str">
        <f>VLOOKUP(C1159,'Sheet1 (2)'!$A$2:$K$341, 9, 0)</f>
        <v>C00593</v>
      </c>
    </row>
    <row r="1160" spans="1:11" customFormat="1" ht="15.75" hidden="1" x14ac:dyDescent="0.25">
      <c r="A1160" s="104" t="s">
        <v>9</v>
      </c>
      <c r="B1160" s="113" t="str">
        <f>_xlfn.CONCAT(C1160,"*",A1160)</f>
        <v>E0298 - Boaz, AL*Interface</v>
      </c>
      <c r="C1160" s="113" t="s">
        <v>293</v>
      </c>
      <c r="D1160" s="115" t="s">
        <v>9</v>
      </c>
      <c r="E1160" s="117" t="str">
        <f>IFERROR(INDEX(Interface!A:A, MATCH($C1160,Interface!H:H, 0)), "(Blank)")</f>
        <v>TWA88084</v>
      </c>
      <c r="F1160" s="116" t="s">
        <v>363</v>
      </c>
      <c r="G1160" s="104" t="str">
        <f>VLOOKUP(C1160, 'Sheet1 (2)'!$A$2:$K$341, 2,FALSE )</f>
        <v>Yes</v>
      </c>
      <c r="H1160" s="104" t="b">
        <f>ISNUMBER(MATCH(C1160, 'Sheet1 (2)'!$A$2:$A$350, 0))</f>
        <v>1</v>
      </c>
      <c r="I1160" s="104" t="str">
        <f>VLOOKUP(C1160,Print!$A$2:$C$1048576,3,0)</f>
        <v>No</v>
      </c>
      <c r="J1160" s="104" t="str">
        <f>VLOOKUP($C1160,Print!$A$2:$I$1048576,9,0)</f>
        <v>Missing</v>
      </c>
      <c r="K1160" s="104" t="str">
        <f>VLOOKUP(C1160,'Sheet1 (2)'!$A$2:$K$341, 9, 0)</f>
        <v>C00593</v>
      </c>
    </row>
    <row r="1161" spans="1:11" customFormat="1" ht="15.75" hidden="1" x14ac:dyDescent="0.25">
      <c r="A1161" s="104" t="s">
        <v>10</v>
      </c>
      <c r="B1161" s="113" t="str">
        <f>_xlfn.CONCAT(C1161,"*",A1161)</f>
        <v>E0298 - Boaz, AL*Sanitation</v>
      </c>
      <c r="C1161" s="113" t="s">
        <v>293</v>
      </c>
      <c r="D1161" s="115" t="s">
        <v>404</v>
      </c>
      <c r="E1161" s="117" t="s">
        <v>4808</v>
      </c>
      <c r="F1161" s="116"/>
      <c r="G1161" s="104" t="str">
        <f>VLOOKUP(C1161, 'Sheet1 (2)'!$A$2:$K$341, 2,FALSE )</f>
        <v>Yes</v>
      </c>
      <c r="H1161" s="104" t="b">
        <f>ISNUMBER(MATCH(C1161, 'Sheet1 (2)'!$A$2:$A$350, 0))</f>
        <v>1</v>
      </c>
      <c r="I1161" s="104" t="str">
        <f>VLOOKUP(C1161,Print!$A$2:$C$1048576,3,0)</f>
        <v>No</v>
      </c>
      <c r="J1161" s="104" t="str">
        <f>VLOOKUP($C1161,Print!$A$2:$I$1048576,9,0)</f>
        <v>Missing</v>
      </c>
      <c r="K1161" s="104" t="str">
        <f>VLOOKUP(C1161,'Sheet1 (2)'!$A$2:$K$341, 9, 0)</f>
        <v>C00593</v>
      </c>
    </row>
    <row r="1162" spans="1:11" customFormat="1" ht="15.75" hidden="1" x14ac:dyDescent="0.25">
      <c r="A1162" s="104" t="s">
        <v>14</v>
      </c>
      <c r="B1162" s="113"/>
      <c r="C1162" s="113" t="s">
        <v>293</v>
      </c>
      <c r="D1162" s="115" t="s">
        <v>4410</v>
      </c>
      <c r="E1162" s="117" t="s">
        <v>5209</v>
      </c>
      <c r="F1162" s="116">
        <v>2565934711</v>
      </c>
      <c r="G1162" s="104" t="str">
        <f>VLOOKUP(C1162, 'Sheet1 (2)'!$A$2:$K$341, 2,FALSE )</f>
        <v>Yes</v>
      </c>
      <c r="H1162" s="104" t="b">
        <f>ISNUMBER(MATCH(C1162, 'Sheet1 (2)'!$A$2:$A$350, 0))</f>
        <v>1</v>
      </c>
      <c r="I1162" s="104" t="str">
        <f>VLOOKUP(C1162,Print!$A$2:$C$1048576,3,0)</f>
        <v>No</v>
      </c>
      <c r="J1162" s="104" t="str">
        <f>VLOOKUP($C1162,Print!$A$2:$I$1048576,9,0)</f>
        <v>Missing</v>
      </c>
      <c r="K1162" s="104" t="str">
        <f>VLOOKUP(C1162,'Sheet1 (2)'!$A$2:$K$341, 9, 0)</f>
        <v>C00593</v>
      </c>
    </row>
    <row r="1163" spans="1:11" customFormat="1" ht="15.75" hidden="1" x14ac:dyDescent="0.25">
      <c r="A1163" s="104" t="s">
        <v>13</v>
      </c>
      <c r="B1163" s="113" t="str">
        <f t="shared" ref="B1163:B1194" si="30">_xlfn.CONCAT(C1163,"*",A1163)</f>
        <v>E0298 - Boaz, AL*Water &amp; Sewer</v>
      </c>
      <c r="C1163" s="113" t="s">
        <v>293</v>
      </c>
      <c r="D1163" s="115" t="s">
        <v>4410</v>
      </c>
      <c r="E1163" s="117" t="s">
        <v>5208</v>
      </c>
      <c r="F1163" s="116">
        <v>2565934711</v>
      </c>
      <c r="G1163" s="104" t="str">
        <f>VLOOKUP(C1163, 'Sheet1 (2)'!$A$2:$K$341, 2,FALSE )</f>
        <v>Yes</v>
      </c>
      <c r="H1163" s="104" t="b">
        <f>ISNUMBER(MATCH(C1163, 'Sheet1 (2)'!$A$2:$A$350, 0))</f>
        <v>1</v>
      </c>
      <c r="I1163" s="104" t="str">
        <f>VLOOKUP(C1163,Print!$A$2:$C$1048576,3,0)</f>
        <v>No</v>
      </c>
      <c r="J1163" s="104" t="str">
        <f>VLOOKUP($C1163,Print!$A$2:$I$1048576,9,0)</f>
        <v>Missing</v>
      </c>
      <c r="K1163" s="104" t="str">
        <f>VLOOKUP(C1163,'Sheet1 (2)'!$A$2:$K$341, 9, 0)</f>
        <v>C00593</v>
      </c>
    </row>
    <row r="1164" spans="1:11" customFormat="1" ht="15.75" hidden="1" x14ac:dyDescent="0.25">
      <c r="A1164" s="104" t="s">
        <v>7</v>
      </c>
      <c r="B1164" s="113" t="str">
        <f t="shared" si="30"/>
        <v>E0299 - Chimney Rock*Electric</v>
      </c>
      <c r="C1164" s="113" t="s">
        <v>294</v>
      </c>
      <c r="D1164" s="133" t="s">
        <v>378</v>
      </c>
      <c r="E1164" s="117"/>
      <c r="F1164" s="132" t="s">
        <v>992</v>
      </c>
      <c r="G1164" s="104" t="str">
        <f>VLOOKUP(C1164, 'Sheet1 (2)'!$A$2:$K$341, 2,FALSE )</f>
        <v>No</v>
      </c>
      <c r="H1164" s="104" t="b">
        <f>ISNUMBER(MATCH(C1164, 'Sheet1 (2)'!$A$2:$A$350, 0))</f>
        <v>1</v>
      </c>
      <c r="I1164" s="104" t="str">
        <f>VLOOKUP(C1164,Print!$A$2:$C$1048576,3,0)</f>
        <v>No</v>
      </c>
      <c r="J1164" s="104" t="str">
        <f>VLOOKUP($C1164,Print!$A$2:$I$1048576,9,0)</f>
        <v>Missing</v>
      </c>
      <c r="K1164" s="104" t="str">
        <f>VLOOKUP(C1164,'Sheet1 (2)'!$A$2:$K$341, 9, 0)</f>
        <v>C00486</v>
      </c>
    </row>
    <row r="1165" spans="1:11" customFormat="1" ht="15.75" hidden="1" x14ac:dyDescent="0.25">
      <c r="A1165" s="104" t="s">
        <v>10</v>
      </c>
      <c r="B1165" s="113" t="str">
        <f t="shared" si="30"/>
        <v>E0299 - Chimney Rock*Sanitation</v>
      </c>
      <c r="C1165" s="113" t="s">
        <v>294</v>
      </c>
      <c r="D1165" s="115"/>
      <c r="E1165" s="117"/>
      <c r="F1165" s="142"/>
      <c r="G1165" s="104" t="str">
        <f>VLOOKUP(C1165, 'Sheet1 (2)'!$A$2:$K$341, 2,FALSE )</f>
        <v>No</v>
      </c>
      <c r="H1165" s="104" t="b">
        <f>ISNUMBER(MATCH(C1165, 'Sheet1 (2)'!$A$2:$A$350, 0))</f>
        <v>1</v>
      </c>
      <c r="I1165" s="104" t="str">
        <f>VLOOKUP(C1165,Print!$A$2:$C$1048576,3,0)</f>
        <v>No</v>
      </c>
      <c r="J1165" s="104" t="str">
        <f>VLOOKUP($C1165,Print!$A$2:$I$1048576,9,0)</f>
        <v>Missing</v>
      </c>
      <c r="K1165" s="104" t="str">
        <f>VLOOKUP(C1165,'Sheet1 (2)'!$A$2:$K$341, 9, 0)</f>
        <v>C00486</v>
      </c>
    </row>
    <row r="1166" spans="1:11" customFormat="1" ht="15.75" hidden="1" x14ac:dyDescent="0.25">
      <c r="A1166" s="104" t="s">
        <v>9</v>
      </c>
      <c r="B1166" s="113" t="str">
        <f t="shared" si="30"/>
        <v>E0299 - Chimney Rock*Interface</v>
      </c>
      <c r="C1166" s="113" t="s">
        <v>294</v>
      </c>
      <c r="D1166" s="115" t="s">
        <v>9</v>
      </c>
      <c r="E1166" s="117" t="str">
        <f>IFERROR(INDEX(Interface!A:A, MATCH($C1166,Interface!H:H, 0)), "(Blank)")</f>
        <v>(Blank)</v>
      </c>
      <c r="F1166" s="116" t="s">
        <v>363</v>
      </c>
      <c r="G1166" s="104" t="str">
        <f>VLOOKUP(C1166, 'Sheet1 (2)'!$A$2:$K$341, 2,FALSE )</f>
        <v>No</v>
      </c>
      <c r="H1166" s="104" t="b">
        <f>ISNUMBER(MATCH(C1166, 'Sheet1 (2)'!$A$2:$A$350, 0))</f>
        <v>1</v>
      </c>
      <c r="I1166" s="104" t="str">
        <f>VLOOKUP(C1166,Print!$A$2:$C$1048576,3,0)</f>
        <v>No</v>
      </c>
      <c r="J1166" s="104" t="str">
        <f>VLOOKUP($C1166,Print!$A$2:$I$1048576,9,0)</f>
        <v>Missing</v>
      </c>
      <c r="K1166" s="104" t="str">
        <f>VLOOKUP(C1166,'Sheet1 (2)'!$A$2:$K$341, 9, 0)</f>
        <v>C00486</v>
      </c>
    </row>
    <row r="1167" spans="1:11" ht="15.75" hidden="1" x14ac:dyDescent="0.25">
      <c r="A1167" s="104" t="s">
        <v>13</v>
      </c>
      <c r="B1167" s="113" t="str">
        <f t="shared" si="30"/>
        <v>E0299 - Chimney Rock*Water &amp; Sewer</v>
      </c>
      <c r="C1167" s="113" t="s">
        <v>294</v>
      </c>
      <c r="D1167" s="115" t="s">
        <v>4376</v>
      </c>
      <c r="E1167" s="117" t="s">
        <v>4377</v>
      </c>
      <c r="F1167" s="116">
        <v>8286973052</v>
      </c>
      <c r="G1167" s="104" t="str">
        <f>VLOOKUP(C1167, 'Sheet1 (2)'!$A$2:$K$341, 2,FALSE )</f>
        <v>No</v>
      </c>
      <c r="H1167" s="104" t="b">
        <f>ISNUMBER(MATCH(C1167, 'Sheet1 (2)'!$A$2:$A$350, 0))</f>
        <v>1</v>
      </c>
      <c r="I1167" s="104" t="str">
        <f>VLOOKUP(C1167,Print!$A$2:$C$1048576,3,0)</f>
        <v>No</v>
      </c>
      <c r="J1167" s="104" t="str">
        <f>VLOOKUP($C1167,Print!$A$2:$I$1048576,9,0)</f>
        <v>Missing</v>
      </c>
      <c r="K1167" s="104" t="str">
        <f>VLOOKUP(C1167,'Sheet1 (2)'!$A$2:$K$341, 9, 0)</f>
        <v>C00486</v>
      </c>
    </row>
    <row r="1168" spans="1:11" ht="15.75" hidden="1" x14ac:dyDescent="0.25">
      <c r="A1168" s="104" t="s">
        <v>7</v>
      </c>
      <c r="B1168" s="113" t="str">
        <f t="shared" si="30"/>
        <v>E0300 - Claremore, OK*Electric</v>
      </c>
      <c r="C1168" s="113" t="s">
        <v>295</v>
      </c>
      <c r="D1168" s="115"/>
      <c r="E1168" s="117"/>
      <c r="F1168" s="142"/>
      <c r="G1168" s="104" t="str">
        <f>VLOOKUP(C1168, 'Sheet1 (2)'!$A$2:$K$341, 2,FALSE )</f>
        <v>No</v>
      </c>
      <c r="H1168" s="104" t="b">
        <f>ISNUMBER(MATCH(C1168, 'Sheet1 (2)'!$A$2:$A$350, 0))</f>
        <v>1</v>
      </c>
      <c r="I1168" s="104" t="str">
        <f>VLOOKUP(C1168,Print!$A$2:$C$1048576,3,0)</f>
        <v>No</v>
      </c>
      <c r="J1168" s="104" t="str">
        <f>VLOOKUP($C1168,Print!$A$2:$I$1048576,9,0)</f>
        <v>Missing</v>
      </c>
      <c r="K1168" s="104" t="str">
        <f>VLOOKUP(C1168,'Sheet1 (2)'!$A$2:$K$341, 9, 0)</f>
        <v>C00416</v>
      </c>
    </row>
    <row r="1169" spans="1:11" ht="15.75" hidden="1" x14ac:dyDescent="0.25">
      <c r="A1169" s="104" t="s">
        <v>13</v>
      </c>
      <c r="B1169" s="113" t="str">
        <f t="shared" si="30"/>
        <v>E0300 - Claremore, OK*Water &amp; Sewer</v>
      </c>
      <c r="C1169" s="113" t="s">
        <v>295</v>
      </c>
      <c r="D1169" s="115"/>
      <c r="E1169" s="117"/>
      <c r="F1169" s="142"/>
      <c r="G1169" s="104" t="str">
        <f>VLOOKUP(C1169, 'Sheet1 (2)'!$A$2:$K$341, 2,FALSE )</f>
        <v>No</v>
      </c>
      <c r="H1169" s="104" t="b">
        <f>ISNUMBER(MATCH(C1169, 'Sheet1 (2)'!$A$2:$A$350, 0))</f>
        <v>1</v>
      </c>
      <c r="I1169" s="104" t="str">
        <f>VLOOKUP(C1169,Print!$A$2:$C$1048576,3,0)</f>
        <v>No</v>
      </c>
      <c r="J1169" s="104" t="str">
        <f>VLOOKUP($C1169,Print!$A$2:$I$1048576,9,0)</f>
        <v>Missing</v>
      </c>
      <c r="K1169" s="104" t="str">
        <f>VLOOKUP(C1169,'Sheet1 (2)'!$A$2:$K$341, 9, 0)</f>
        <v>C00416</v>
      </c>
    </row>
    <row r="1170" spans="1:11" customFormat="1" ht="15.75" hidden="1" x14ac:dyDescent="0.25">
      <c r="A1170" s="104" t="s">
        <v>10</v>
      </c>
      <c r="B1170" s="113" t="str">
        <f t="shared" si="30"/>
        <v>E0300 - Claremore, OK*Sanitation</v>
      </c>
      <c r="C1170" s="113" t="s">
        <v>295</v>
      </c>
      <c r="D1170" s="115"/>
      <c r="E1170" s="117"/>
      <c r="F1170" s="142"/>
      <c r="G1170" s="104" t="str">
        <f>VLOOKUP(C1170, 'Sheet1 (2)'!$A$2:$K$341, 2,FALSE )</f>
        <v>No</v>
      </c>
      <c r="H1170" s="104" t="b">
        <f>ISNUMBER(MATCH(C1170, 'Sheet1 (2)'!$A$2:$A$350, 0))</f>
        <v>1</v>
      </c>
      <c r="I1170" s="104" t="str">
        <f>VLOOKUP(C1170,Print!$A$2:$C$1048576,3,0)</f>
        <v>No</v>
      </c>
      <c r="J1170" s="104" t="str">
        <f>VLOOKUP($C1170,Print!$A$2:$I$1048576,9,0)</f>
        <v>Missing</v>
      </c>
      <c r="K1170" s="104" t="str">
        <f>VLOOKUP(C1170,'Sheet1 (2)'!$A$2:$K$341, 9, 0)</f>
        <v>C00416</v>
      </c>
    </row>
    <row r="1171" spans="1:11" customFormat="1" ht="15.75" hidden="1" x14ac:dyDescent="0.25">
      <c r="A1171" s="104" t="s">
        <v>7</v>
      </c>
      <c r="B1171" s="113" t="str">
        <f t="shared" si="30"/>
        <v>E0222 - Cordova, TN*Electric</v>
      </c>
      <c r="C1171" s="129" t="s">
        <v>223</v>
      </c>
      <c r="D1171" s="115" t="s">
        <v>4450</v>
      </c>
      <c r="E1171" s="118" t="s">
        <v>4451</v>
      </c>
      <c r="F1171" s="116">
        <v>9017298630</v>
      </c>
      <c r="G1171" s="104" t="str">
        <f>VLOOKUP(C1171, 'Sheet1 (2)'!$A$2:$K$341, 2,FALSE )</f>
        <v>Yes</v>
      </c>
      <c r="H1171" s="104" t="b">
        <f>ISNUMBER(MATCH(C1171, 'Sheet1 (2)'!$A$2:$A$350, 0))</f>
        <v>1</v>
      </c>
      <c r="I1171" s="104" t="str">
        <f>VLOOKUP(C1171,Print!$A$2:$C$1048576,3,0)</f>
        <v>No</v>
      </c>
      <c r="J1171" s="104" t="str">
        <f>VLOOKUP($C1171,Print!$A$2:$I$1048576,9,0)</f>
        <v>Ready</v>
      </c>
      <c r="K1171" s="104" t="str">
        <f>VLOOKUP(C1171,'Sheet1 (2)'!$A$2:$K$341, 9, 0)</f>
        <v>C00370</v>
      </c>
    </row>
    <row r="1172" spans="1:11" customFormat="1" ht="15.75" hidden="1" x14ac:dyDescent="0.25">
      <c r="A1172" s="104" t="s">
        <v>10</v>
      </c>
      <c r="B1172" s="113" t="str">
        <f t="shared" si="30"/>
        <v>E0222 - Cordova, TN*Sanitation</v>
      </c>
      <c r="C1172" s="129" t="s">
        <v>223</v>
      </c>
      <c r="D1172" s="115" t="s">
        <v>404</v>
      </c>
      <c r="E1172" s="117" t="s">
        <v>4775</v>
      </c>
      <c r="F1172" s="142"/>
      <c r="G1172" s="104" t="str">
        <f>VLOOKUP(C1172, 'Sheet1 (2)'!$A$2:$K$341, 2,FALSE )</f>
        <v>Yes</v>
      </c>
      <c r="H1172" s="104" t="b">
        <f>ISNUMBER(MATCH(C1172, 'Sheet1 (2)'!$A$2:$A$350, 0))</f>
        <v>1</v>
      </c>
      <c r="I1172" s="104" t="str">
        <f>VLOOKUP(C1172,Print!$A$2:$C$1048576,3,0)</f>
        <v>No</v>
      </c>
      <c r="J1172" s="104" t="str">
        <f>VLOOKUP($C1172,Print!$A$2:$I$1048576,9,0)</f>
        <v>Ready</v>
      </c>
      <c r="K1172" s="104" t="str">
        <f>VLOOKUP(C1172,'Sheet1 (2)'!$A$2:$K$341, 9, 0)</f>
        <v>C00370</v>
      </c>
    </row>
    <row r="1173" spans="1:11" customFormat="1" ht="15.75" hidden="1" x14ac:dyDescent="0.25">
      <c r="A1173" s="104" t="s">
        <v>13</v>
      </c>
      <c r="B1173" s="113" t="str">
        <f t="shared" si="30"/>
        <v>E0222 - Cordova, TN*Water &amp; Sewer</v>
      </c>
      <c r="C1173" s="129" t="s">
        <v>223</v>
      </c>
      <c r="D1173" s="115" t="s">
        <v>4450</v>
      </c>
      <c r="E1173" s="118" t="s">
        <v>4451</v>
      </c>
      <c r="F1173" s="116">
        <v>9017298630</v>
      </c>
      <c r="G1173" s="104" t="str">
        <f>VLOOKUP(C1173, 'Sheet1 (2)'!$A$2:$K$341, 2,FALSE )</f>
        <v>Yes</v>
      </c>
      <c r="H1173" s="104" t="b">
        <f>ISNUMBER(MATCH(C1173, 'Sheet1 (2)'!$A$2:$A$350, 0))</f>
        <v>1</v>
      </c>
      <c r="I1173" s="104" t="str">
        <f>VLOOKUP(C1173,Print!$A$2:$C$1048576,3,0)</f>
        <v>No</v>
      </c>
      <c r="J1173" s="104" t="str">
        <f>VLOOKUP($C1173,Print!$A$2:$I$1048576,9,0)</f>
        <v>Ready</v>
      </c>
      <c r="K1173" s="104" t="str">
        <f>VLOOKUP(C1173,'Sheet1 (2)'!$A$2:$K$341, 9, 0)</f>
        <v>C00370</v>
      </c>
    </row>
    <row r="1174" spans="1:11" customFormat="1" ht="15.75" hidden="1" x14ac:dyDescent="0.25">
      <c r="A1174" s="104" t="s">
        <v>9</v>
      </c>
      <c r="B1174" s="113" t="str">
        <f t="shared" si="30"/>
        <v>E0300 - Claremore, OK*Interface</v>
      </c>
      <c r="C1174" s="113" t="s">
        <v>295</v>
      </c>
      <c r="D1174" s="115" t="s">
        <v>9</v>
      </c>
      <c r="E1174" s="117" t="str">
        <f>IFERROR(INDEX(Interface!A:A, MATCH($C1174,Interface!H:H, 0)), "(Blank)")</f>
        <v>(Blank)</v>
      </c>
      <c r="F1174" s="116" t="s">
        <v>363</v>
      </c>
      <c r="G1174" s="104" t="str">
        <f>VLOOKUP(C1174, 'Sheet1 (2)'!$A$2:$K$341, 2,FALSE )</f>
        <v>No</v>
      </c>
      <c r="H1174" s="104" t="b">
        <f>ISNUMBER(MATCH(C1174, 'Sheet1 (2)'!$A$2:$A$350, 0))</f>
        <v>1</v>
      </c>
      <c r="I1174" s="104" t="str">
        <f>VLOOKUP(C1174,Print!$A$2:$C$1048576,3,0)</f>
        <v>No</v>
      </c>
      <c r="J1174" s="104" t="str">
        <f>VLOOKUP($C1174,Print!$A$2:$I$1048576,9,0)</f>
        <v>Missing</v>
      </c>
      <c r="K1174" s="104" t="str">
        <f>VLOOKUP(C1174,'Sheet1 (2)'!$A$2:$K$341, 9, 0)</f>
        <v>C00416</v>
      </c>
    </row>
    <row r="1175" spans="1:11" customFormat="1" ht="15.75" hidden="1" x14ac:dyDescent="0.25">
      <c r="A1175" s="104" t="s">
        <v>7</v>
      </c>
      <c r="B1175" s="113" t="str">
        <f t="shared" si="30"/>
        <v>E0303 - Hanover Crossing*Electric</v>
      </c>
      <c r="C1175" s="129" t="s">
        <v>298</v>
      </c>
      <c r="D1175" s="115" t="s">
        <v>4452</v>
      </c>
      <c r="E1175" s="117">
        <v>100157082098</v>
      </c>
      <c r="F1175" s="116">
        <v>8005457741</v>
      </c>
      <c r="G1175" s="104" t="str">
        <f>VLOOKUP(C1175, 'Sheet1 (2)'!$A$2:$K$341, 2,FALSE )</f>
        <v>Yes</v>
      </c>
      <c r="H1175" s="104" t="b">
        <f>ISNUMBER(MATCH(C1175, 'Sheet1 (2)'!$A$2:$A$350, 0))</f>
        <v>1</v>
      </c>
      <c r="I1175" s="104" t="str">
        <f>VLOOKUP(C1175,Print!$A$2:$C$1048576,3,0)</f>
        <v>No</v>
      </c>
      <c r="J1175" s="104" t="str">
        <f>VLOOKUP($C1175,Print!$A$2:$I$1048576,9,0)</f>
        <v>Ready</v>
      </c>
      <c r="K1175" s="104" t="str">
        <f>VLOOKUP(C1175,'Sheet1 (2)'!$A$2:$K$341, 9, 0)</f>
        <v>C00371</v>
      </c>
    </row>
    <row r="1176" spans="1:11" customFormat="1" ht="15.75" hidden="1" x14ac:dyDescent="0.25">
      <c r="A1176" s="104" t="s">
        <v>10</v>
      </c>
      <c r="B1176" s="113" t="str">
        <f t="shared" si="30"/>
        <v>E0303 - Hanover Crossing*Sanitation</v>
      </c>
      <c r="C1176" s="129" t="s">
        <v>298</v>
      </c>
      <c r="D1176" s="104" t="s">
        <v>4453</v>
      </c>
      <c r="E1176" s="117">
        <v>5708904762</v>
      </c>
      <c r="F1176" s="115">
        <v>7176373877</v>
      </c>
      <c r="G1176" s="104" t="str">
        <f>VLOOKUP(C1176, 'Sheet1 (2)'!$A$2:$K$341, 2,FALSE )</f>
        <v>Yes</v>
      </c>
      <c r="H1176" s="104" t="b">
        <f>ISNUMBER(MATCH(C1176, 'Sheet1 (2)'!$A$2:$A$350, 0))</f>
        <v>1</v>
      </c>
      <c r="I1176" s="104" t="str">
        <f>VLOOKUP(C1176,Print!$A$2:$C$1048576,3,0)</f>
        <v>No</v>
      </c>
      <c r="J1176" s="104" t="str">
        <f>VLOOKUP($C1176,Print!$A$2:$I$1048576,9,0)</f>
        <v>Ready</v>
      </c>
      <c r="K1176" s="104" t="str">
        <f>VLOOKUP(C1176,'Sheet1 (2)'!$A$2:$K$341, 9, 0)</f>
        <v>C00371</v>
      </c>
    </row>
    <row r="1177" spans="1:11" customFormat="1" ht="15.75" hidden="1" x14ac:dyDescent="0.25">
      <c r="A1177" s="104" t="s">
        <v>13</v>
      </c>
      <c r="B1177" s="113" t="str">
        <f t="shared" si="30"/>
        <v>E0303 - Hanover Crossing*Water &amp; Sewer</v>
      </c>
      <c r="C1177" s="129" t="s">
        <v>298</v>
      </c>
      <c r="D1177" s="104" t="s">
        <v>4453</v>
      </c>
      <c r="E1177" s="117">
        <v>5100251620</v>
      </c>
      <c r="F1177" s="115">
        <v>7176373877</v>
      </c>
      <c r="G1177" s="104" t="str">
        <f>VLOOKUP(C1177, 'Sheet1 (2)'!$A$2:$K$341, 2,FALSE )</f>
        <v>Yes</v>
      </c>
      <c r="H1177" s="104" t="b">
        <f>ISNUMBER(MATCH(C1177, 'Sheet1 (2)'!$A$2:$A$350, 0))</f>
        <v>1</v>
      </c>
      <c r="I1177" s="104" t="str">
        <f>VLOOKUP(C1177,Print!$A$2:$C$1048576,3,0)</f>
        <v>No</v>
      </c>
      <c r="J1177" s="104" t="str">
        <f>VLOOKUP($C1177,Print!$A$2:$I$1048576,9,0)</f>
        <v>Ready</v>
      </c>
      <c r="K1177" s="104" t="str">
        <f>VLOOKUP(C1177,'Sheet1 (2)'!$A$2:$K$341, 9, 0)</f>
        <v>C00371</v>
      </c>
    </row>
    <row r="1178" spans="1:11" customFormat="1" ht="15.75" hidden="1" x14ac:dyDescent="0.25">
      <c r="A1178" s="104" t="s">
        <v>7</v>
      </c>
      <c r="B1178" s="113" t="str">
        <f t="shared" si="30"/>
        <v>E0301 - Lantana, FL*Electric</v>
      </c>
      <c r="C1178" s="113" t="s">
        <v>296</v>
      </c>
      <c r="D1178" s="104" t="s">
        <v>515</v>
      </c>
      <c r="E1178" s="117"/>
      <c r="F1178" s="116"/>
      <c r="G1178" s="104" t="str">
        <f>VLOOKUP(C1178, 'Sheet1 (2)'!$A$2:$K$341, 2,FALSE )</f>
        <v>No</v>
      </c>
      <c r="H1178" s="104" t="b">
        <f>ISNUMBER(MATCH(C1178, 'Sheet1 (2)'!$A$2:$A$350, 0))</f>
        <v>1</v>
      </c>
      <c r="I1178" s="104" t="str">
        <f>VLOOKUP(C1178,Print!$A$2:$C$1048576,3,0)</f>
        <v>No</v>
      </c>
      <c r="J1178" s="104" t="str">
        <f>VLOOKUP($C1178,Print!$A$2:$I$1048576,9,0)</f>
        <v>Missing</v>
      </c>
      <c r="K1178" s="104" t="str">
        <f>VLOOKUP(C1178,'Sheet1 (2)'!$A$2:$K$341, 9, 0)</f>
        <v>C00346</v>
      </c>
    </row>
    <row r="1179" spans="1:11" customFormat="1" ht="15.75" hidden="1" x14ac:dyDescent="0.25">
      <c r="A1179" s="104" t="s">
        <v>7</v>
      </c>
      <c r="B1179" s="113" t="str">
        <f t="shared" si="30"/>
        <v>E0253 - Cullman, AL*Electric</v>
      </c>
      <c r="C1179" s="129" t="s">
        <v>252</v>
      </c>
      <c r="D1179" s="133" t="s">
        <v>4454</v>
      </c>
      <c r="E1179" s="133" t="s">
        <v>4456</v>
      </c>
      <c r="F1179" s="133" t="s">
        <v>4457</v>
      </c>
      <c r="G1179" s="104" t="str">
        <f>VLOOKUP(C1179, 'Sheet1 (2)'!$A$2:$K$341, 2,FALSE )</f>
        <v>Yes</v>
      </c>
      <c r="H1179" s="104" t="b">
        <f>ISNUMBER(MATCH(C1179, 'Sheet1 (2)'!$A$2:$A$350, 0))</f>
        <v>1</v>
      </c>
      <c r="I1179" s="104" t="str">
        <f>VLOOKUP(C1179,Print!$A$2:$C$1048576,3,0)</f>
        <v>No</v>
      </c>
      <c r="J1179" s="104" t="str">
        <f>VLOOKUP($C1179,Print!$A$2:$I$1048576,9,0)</f>
        <v>Ready</v>
      </c>
      <c r="K1179" s="104" t="str">
        <f>VLOOKUP(C1179,'Sheet1 (2)'!$A$2:$K$341, 9, 0)</f>
        <v>C00376</v>
      </c>
    </row>
    <row r="1180" spans="1:11" customFormat="1" ht="15.75" hidden="1" x14ac:dyDescent="0.25">
      <c r="A1180" s="104" t="s">
        <v>13</v>
      </c>
      <c r="B1180" s="113" t="str">
        <f t="shared" si="30"/>
        <v>E0301 - Lantana, FL*Water &amp; Sewer</v>
      </c>
      <c r="C1180" s="113" t="s">
        <v>296</v>
      </c>
      <c r="D1180" s="104" t="s">
        <v>4443</v>
      </c>
      <c r="E1180" s="117"/>
      <c r="F1180" s="116"/>
      <c r="G1180" s="104" t="str">
        <f>VLOOKUP(C1180, 'Sheet1 (2)'!$A$2:$K$341, 2,FALSE )</f>
        <v>No</v>
      </c>
      <c r="H1180" s="104" t="b">
        <f>ISNUMBER(MATCH(C1180, 'Sheet1 (2)'!$A$2:$A$350, 0))</f>
        <v>1</v>
      </c>
      <c r="I1180" s="104" t="str">
        <f>VLOOKUP(C1180,Print!$A$2:$C$1048576,3,0)</f>
        <v>No</v>
      </c>
      <c r="J1180" s="104" t="str">
        <f>VLOOKUP($C1180,Print!$A$2:$I$1048576,9,0)</f>
        <v>Missing</v>
      </c>
      <c r="K1180" s="104" t="str">
        <f>VLOOKUP(C1180,'Sheet1 (2)'!$A$2:$K$341, 9, 0)</f>
        <v>C00346</v>
      </c>
    </row>
    <row r="1181" spans="1:11" ht="15.75" hidden="1" x14ac:dyDescent="0.25">
      <c r="A1181" s="104" t="s">
        <v>10</v>
      </c>
      <c r="B1181" s="113" t="str">
        <f t="shared" si="30"/>
        <v>E0301 - Lantana, FL*Sanitation</v>
      </c>
      <c r="C1181" s="113" t="s">
        <v>296</v>
      </c>
      <c r="D1181" s="115"/>
      <c r="E1181" s="117"/>
      <c r="F1181" s="142"/>
      <c r="G1181" s="104" t="str">
        <f>VLOOKUP(C1181, 'Sheet1 (2)'!$A$2:$K$341, 2,FALSE )</f>
        <v>No</v>
      </c>
      <c r="H1181" s="104" t="b">
        <f>ISNUMBER(MATCH(C1181, 'Sheet1 (2)'!$A$2:$A$350, 0))</f>
        <v>1</v>
      </c>
      <c r="I1181" s="104" t="str">
        <f>VLOOKUP(C1181,Print!$A$2:$C$1048576,3,0)</f>
        <v>No</v>
      </c>
      <c r="J1181" s="104" t="str">
        <f>VLOOKUP($C1181,Print!$A$2:$I$1048576,9,0)</f>
        <v>Missing</v>
      </c>
      <c r="K1181" s="104" t="str">
        <f>VLOOKUP(C1181,'Sheet1 (2)'!$A$2:$K$341, 9, 0)</f>
        <v>C00346</v>
      </c>
    </row>
    <row r="1182" spans="1:11" customFormat="1" ht="15.75" hidden="1" x14ac:dyDescent="0.25">
      <c r="A1182" s="104" t="s">
        <v>9</v>
      </c>
      <c r="B1182" s="113" t="str">
        <f t="shared" si="30"/>
        <v>E0301 - Lantana, FL*Interface</v>
      </c>
      <c r="C1182" s="113" t="s">
        <v>296</v>
      </c>
      <c r="D1182" s="115" t="s">
        <v>9</v>
      </c>
      <c r="E1182" s="117" t="str">
        <f>IFERROR(INDEX(Interface!A:A, MATCH($C1182,Interface!H:H, 0)), "(Blank)")</f>
        <v>(Blank)</v>
      </c>
      <c r="F1182" s="116" t="s">
        <v>363</v>
      </c>
      <c r="G1182" s="104" t="str">
        <f>VLOOKUP(C1182, 'Sheet1 (2)'!$A$2:$K$341, 2,FALSE )</f>
        <v>No</v>
      </c>
      <c r="H1182" s="104" t="b">
        <f>ISNUMBER(MATCH(C1182, 'Sheet1 (2)'!$A$2:$A$350, 0))</f>
        <v>1</v>
      </c>
      <c r="I1182" s="104" t="str">
        <f>VLOOKUP(C1182,Print!$A$2:$C$1048576,3,0)</f>
        <v>No</v>
      </c>
      <c r="J1182" s="104" t="str">
        <f>VLOOKUP($C1182,Print!$A$2:$I$1048576,9,0)</f>
        <v>Missing</v>
      </c>
      <c r="K1182" s="104" t="str">
        <f>VLOOKUP(C1182,'Sheet1 (2)'!$A$2:$K$341, 9, 0)</f>
        <v>C00346</v>
      </c>
    </row>
    <row r="1183" spans="1:11" customFormat="1" ht="15.75" hidden="1" x14ac:dyDescent="0.25">
      <c r="A1183" s="104" t="s">
        <v>13</v>
      </c>
      <c r="B1183" s="113" t="str">
        <f t="shared" si="30"/>
        <v>E0253 - Cullman, AL*Water &amp; Sewer</v>
      </c>
      <c r="C1183" s="129" t="s">
        <v>252</v>
      </c>
      <c r="D1183" s="133" t="s">
        <v>4455</v>
      </c>
      <c r="E1183" s="117">
        <v>70514</v>
      </c>
      <c r="F1183" s="133" t="s">
        <v>4458</v>
      </c>
      <c r="G1183" s="104" t="str">
        <f>VLOOKUP(C1183, 'Sheet1 (2)'!$A$2:$K$341, 2,FALSE )</f>
        <v>Yes</v>
      </c>
      <c r="H1183" s="104" t="b">
        <f>ISNUMBER(MATCH(C1183, 'Sheet1 (2)'!$A$2:$A$350, 0))</f>
        <v>1</v>
      </c>
      <c r="I1183" s="104" t="str">
        <f>VLOOKUP(C1183,Print!$A$2:$C$1048576,3,0)</f>
        <v>No</v>
      </c>
      <c r="J1183" s="104" t="str">
        <f>VLOOKUP($C1183,Print!$A$2:$I$1048576,9,0)</f>
        <v>Ready</v>
      </c>
      <c r="K1183" s="104" t="str">
        <f>VLOOKUP(C1183,'Sheet1 (2)'!$A$2:$K$341, 9, 0)</f>
        <v>C00376</v>
      </c>
    </row>
    <row r="1184" spans="1:11" customFormat="1" ht="15.75" hidden="1" x14ac:dyDescent="0.25">
      <c r="A1184" s="104" t="s">
        <v>7</v>
      </c>
      <c r="B1184" s="113" t="str">
        <f t="shared" si="30"/>
        <v>E0302 - Paradise Crossing*Electric</v>
      </c>
      <c r="C1184" s="153" t="s">
        <v>297</v>
      </c>
      <c r="D1184" s="104" t="s">
        <v>5210</v>
      </c>
      <c r="E1184" s="117">
        <v>10139275001</v>
      </c>
      <c r="F1184" s="116" t="s">
        <v>4420</v>
      </c>
      <c r="G1184" s="104" t="str">
        <f>VLOOKUP(C1184, 'Sheet1 (2)'!$A$2:$K$341, 2,FALSE )</f>
        <v>Yes</v>
      </c>
      <c r="H1184" s="104" t="b">
        <f>ISNUMBER(MATCH(C1184, 'Sheet1 (2)'!$A$2:$A$350, 0))</f>
        <v>1</v>
      </c>
      <c r="I1184" s="104" t="str">
        <f>VLOOKUP(C1184,Print!$A$2:$C$1048576,3,0)</f>
        <v>No</v>
      </c>
      <c r="J1184" s="104" t="str">
        <f>VLOOKUP($C1184,Print!$A$2:$I$1048576,9,0)</f>
        <v>Missing</v>
      </c>
      <c r="K1184" s="104" t="str">
        <f>VLOOKUP(C1184,'Sheet1 (2)'!$A$2:$K$341, 9, 0)</f>
        <v>C00179</v>
      </c>
    </row>
    <row r="1185" spans="1:11" customFormat="1" ht="15.75" hidden="1" x14ac:dyDescent="0.25">
      <c r="A1185" s="104" t="s">
        <v>10</v>
      </c>
      <c r="B1185" s="113" t="str">
        <f t="shared" si="30"/>
        <v>E0302 - Paradise Crossing*Sanitation</v>
      </c>
      <c r="C1185" s="153" t="s">
        <v>297</v>
      </c>
      <c r="D1185" s="115" t="s">
        <v>480</v>
      </c>
      <c r="E1185" s="117" t="s">
        <v>4809</v>
      </c>
      <c r="F1185" s="116"/>
      <c r="G1185" s="104" t="str">
        <f>VLOOKUP(C1185, 'Sheet1 (2)'!$A$2:$K$341, 2,FALSE )</f>
        <v>Yes</v>
      </c>
      <c r="H1185" s="104" t="b">
        <f>ISNUMBER(MATCH(C1185, 'Sheet1 (2)'!$A$2:$A$350, 0))</f>
        <v>1</v>
      </c>
      <c r="I1185" s="104" t="str">
        <f>VLOOKUP(C1185,Print!$A$2:$C$1048576,3,0)</f>
        <v>No</v>
      </c>
      <c r="J1185" s="104" t="str">
        <f>VLOOKUP($C1185,Print!$A$2:$I$1048576,9,0)</f>
        <v>Missing</v>
      </c>
      <c r="K1185" s="104" t="str">
        <f>VLOOKUP(C1185,'Sheet1 (2)'!$A$2:$K$341, 9, 0)</f>
        <v>C00179</v>
      </c>
    </row>
    <row r="1186" spans="1:11" customFormat="1" ht="15.75" hidden="1" x14ac:dyDescent="0.25">
      <c r="A1186" s="104" t="s">
        <v>9</v>
      </c>
      <c r="B1186" s="113" t="str">
        <f t="shared" si="30"/>
        <v>E0302 - Paradise Crossing*Interface</v>
      </c>
      <c r="C1186" s="153" t="s">
        <v>297</v>
      </c>
      <c r="D1186" s="115" t="s">
        <v>9</v>
      </c>
      <c r="E1186" s="117" t="str">
        <f>IFERROR(INDEX(Interface!A:A, MATCH($C1186,Interface!H:H, 0)), "(Blank)")</f>
        <v>TWA11003</v>
      </c>
      <c r="F1186" s="116" t="s">
        <v>363</v>
      </c>
      <c r="G1186" s="104" t="str">
        <f>VLOOKUP(C1186, 'Sheet1 (2)'!$A$2:$K$341, 2,FALSE )</f>
        <v>Yes</v>
      </c>
      <c r="H1186" s="104" t="b">
        <f>ISNUMBER(MATCH(C1186, 'Sheet1 (2)'!$A$2:$A$350, 0))</f>
        <v>1</v>
      </c>
      <c r="I1186" s="104" t="str">
        <f>VLOOKUP(C1186,Print!$A$2:$C$1048576,3,0)</f>
        <v>No</v>
      </c>
      <c r="J1186" s="104" t="str">
        <f>VLOOKUP($C1186,Print!$A$2:$I$1048576,9,0)</f>
        <v>Missing</v>
      </c>
      <c r="K1186" s="104" t="str">
        <f>VLOOKUP(C1186,'Sheet1 (2)'!$A$2:$K$341, 9, 0)</f>
        <v>C00179</v>
      </c>
    </row>
    <row r="1187" spans="1:11" customFormat="1" ht="15.75" hidden="1" x14ac:dyDescent="0.25">
      <c r="A1187" s="104" t="s">
        <v>13</v>
      </c>
      <c r="B1187" s="113" t="str">
        <f t="shared" si="30"/>
        <v>E0302 - Paradise Crossing*Water &amp; Sewer</v>
      </c>
      <c r="C1187" s="153" t="s">
        <v>297</v>
      </c>
      <c r="D1187" s="104" t="s">
        <v>4422</v>
      </c>
      <c r="E1187" s="117"/>
      <c r="F1187" s="116" t="s">
        <v>4421</v>
      </c>
      <c r="G1187" s="104" t="str">
        <f>VLOOKUP(C1187, 'Sheet1 (2)'!$A$2:$K$341, 2,FALSE )</f>
        <v>Yes</v>
      </c>
      <c r="H1187" s="104" t="b">
        <f>ISNUMBER(MATCH(C1187, 'Sheet1 (2)'!$A$2:$A$350, 0))</f>
        <v>1</v>
      </c>
      <c r="I1187" s="104" t="str">
        <f>VLOOKUP(C1187,Print!$A$2:$C$1048576,3,0)</f>
        <v>No</v>
      </c>
      <c r="J1187" s="104" t="str">
        <f>VLOOKUP($C1187,Print!$A$2:$I$1048576,9,0)</f>
        <v>Missing</v>
      </c>
      <c r="K1187" s="104" t="str">
        <f>VLOOKUP(C1187,'Sheet1 (2)'!$A$2:$K$341, 9, 0)</f>
        <v>C00179</v>
      </c>
    </row>
    <row r="1188" spans="1:11" ht="15.75" hidden="1" x14ac:dyDescent="0.25">
      <c r="A1188" s="104" t="s">
        <v>7</v>
      </c>
      <c r="B1188" s="113" t="str">
        <f t="shared" si="30"/>
        <v>E0304 - Cliff Lake*Electric</v>
      </c>
      <c r="C1188" s="113" t="s">
        <v>299</v>
      </c>
      <c r="D1188" s="115" t="s">
        <v>4777</v>
      </c>
      <c r="E1188" s="117">
        <v>200010115548</v>
      </c>
      <c r="F1188" s="116"/>
      <c r="G1188" s="104" t="str">
        <f>VLOOKUP(C1188, 'Sheet1 (2)'!$A$2:$K$341, 2,FALSE )</f>
        <v>Yes</v>
      </c>
      <c r="H1188" s="104" t="b">
        <f>ISNUMBER(MATCH(C1188, 'Sheet1 (2)'!$A$2:$A$350, 0))</f>
        <v>1</v>
      </c>
      <c r="I1188" s="104" t="str">
        <f>VLOOKUP(C1188,Print!$A$2:$C$1048576,3,0)</f>
        <v>No</v>
      </c>
      <c r="J1188" s="104" t="str">
        <f>VLOOKUP($C1188,Print!$A$2:$I$1048576,9,0)</f>
        <v>Missing</v>
      </c>
      <c r="K1188" s="104" t="str">
        <f>VLOOKUP(C1188,'Sheet1 (2)'!$A$2:$K$341, 9, 0)</f>
        <v>C00264</v>
      </c>
    </row>
    <row r="1189" spans="1:11" ht="15.75" hidden="1" x14ac:dyDescent="0.25">
      <c r="A1189" s="104" t="s">
        <v>10</v>
      </c>
      <c r="B1189" s="113" t="str">
        <f t="shared" si="30"/>
        <v>E0304 - Cliff Lake*Sanitation</v>
      </c>
      <c r="C1189" s="113" t="s">
        <v>299</v>
      </c>
      <c r="D1189" s="115" t="s">
        <v>480</v>
      </c>
      <c r="E1189" s="117" t="s">
        <v>4810</v>
      </c>
      <c r="F1189" s="116"/>
      <c r="G1189" s="104" t="str">
        <f>VLOOKUP(C1189, 'Sheet1 (2)'!$A$2:$K$341, 2,FALSE )</f>
        <v>Yes</v>
      </c>
      <c r="H1189" s="104" t="b">
        <f>ISNUMBER(MATCH(C1189, 'Sheet1 (2)'!$A$2:$A$350, 0))</f>
        <v>1</v>
      </c>
      <c r="I1189" s="104" t="str">
        <f>VLOOKUP(C1189,Print!$A$2:$C$1048576,3,0)</f>
        <v>No</v>
      </c>
      <c r="J1189" s="104" t="str">
        <f>VLOOKUP($C1189,Print!$A$2:$I$1048576,9,0)</f>
        <v>Missing</v>
      </c>
      <c r="K1189" s="104" t="str">
        <f>VLOOKUP(C1189,'Sheet1 (2)'!$A$2:$K$341, 9, 0)</f>
        <v>C00264</v>
      </c>
    </row>
    <row r="1190" spans="1:11" customFormat="1" ht="15.75" hidden="1" x14ac:dyDescent="0.25">
      <c r="A1190" s="104" t="s">
        <v>9</v>
      </c>
      <c r="B1190" s="113" t="str">
        <f t="shared" si="30"/>
        <v>E0304 - Cliff Lake*Interface</v>
      </c>
      <c r="C1190" s="113" t="s">
        <v>299</v>
      </c>
      <c r="D1190" s="115" t="s">
        <v>9</v>
      </c>
      <c r="E1190" s="117" t="str">
        <f>IFERROR(INDEX(Interface!A:A, MATCH($C1190,Interface!H:H, 0)), "(Blank)")</f>
        <v>TWA88054</v>
      </c>
      <c r="F1190" s="116" t="s">
        <v>363</v>
      </c>
      <c r="G1190" s="104" t="str">
        <f>VLOOKUP(C1190, 'Sheet1 (2)'!$A$2:$K$341, 2,FALSE )</f>
        <v>Yes</v>
      </c>
      <c r="H1190" s="104" t="b">
        <f>ISNUMBER(MATCH(C1190, 'Sheet1 (2)'!$A$2:$A$350, 0))</f>
        <v>1</v>
      </c>
      <c r="I1190" s="104" t="str">
        <f>VLOOKUP(C1190,Print!$A$2:$C$1048576,3,0)</f>
        <v>No</v>
      </c>
      <c r="J1190" s="104" t="str">
        <f>VLOOKUP($C1190,Print!$A$2:$I$1048576,9,0)</f>
        <v>Missing</v>
      </c>
      <c r="K1190" s="104" t="str">
        <f>VLOOKUP(C1190,'Sheet1 (2)'!$A$2:$K$341, 9, 0)</f>
        <v>C00264</v>
      </c>
    </row>
    <row r="1191" spans="1:11" customFormat="1" ht="15.75" hidden="1" x14ac:dyDescent="0.25">
      <c r="A1191" s="104" t="s">
        <v>13</v>
      </c>
      <c r="B1191" s="113" t="str">
        <f t="shared" si="30"/>
        <v>E0304 - Cliff Lake*Water &amp; Sewer</v>
      </c>
      <c r="C1191" s="113" t="s">
        <v>299</v>
      </c>
      <c r="D1191" s="115" t="s">
        <v>4812</v>
      </c>
      <c r="E1191" s="117"/>
      <c r="F1191" s="116"/>
      <c r="G1191" s="104" t="str">
        <f>VLOOKUP(C1191, 'Sheet1 (2)'!$A$2:$K$341, 2,FALSE )</f>
        <v>Yes</v>
      </c>
      <c r="H1191" s="104" t="b">
        <f>ISNUMBER(MATCH(C1191, 'Sheet1 (2)'!$A$2:$A$350, 0))</f>
        <v>1</v>
      </c>
      <c r="I1191" s="104" t="str">
        <f>VLOOKUP(C1191,Print!$A$2:$C$1048576,3,0)</f>
        <v>No</v>
      </c>
      <c r="J1191" s="104" t="str">
        <f>VLOOKUP($C1191,Print!$A$2:$I$1048576,9,0)</f>
        <v>Missing</v>
      </c>
      <c r="K1191" s="104" t="str">
        <f>VLOOKUP(C1191,'Sheet1 (2)'!$A$2:$K$341, 9, 0)</f>
        <v>C00264</v>
      </c>
    </row>
    <row r="1192" spans="1:11" customFormat="1" ht="15.75" hidden="1" x14ac:dyDescent="0.25">
      <c r="A1192" s="104" t="s">
        <v>7</v>
      </c>
      <c r="B1192" s="113" t="str">
        <f t="shared" si="30"/>
        <v>E0305 - Hobbs, NM*Electric</v>
      </c>
      <c r="C1192" s="113" t="s">
        <v>300</v>
      </c>
      <c r="D1192" s="115"/>
      <c r="E1192" s="117"/>
      <c r="F1192" s="142"/>
      <c r="G1192" s="104" t="str">
        <f>VLOOKUP(C1192, 'Sheet1 (2)'!$A$2:$K$341, 2,FALSE )</f>
        <v>No</v>
      </c>
      <c r="H1192" s="104" t="b">
        <f>ISNUMBER(MATCH(C1192, 'Sheet1 (2)'!$A$2:$A$350, 0))</f>
        <v>1</v>
      </c>
      <c r="I1192" s="104" t="str">
        <f>VLOOKUP(C1192,Print!$A$2:$C$1048576,3,0)</f>
        <v>No</v>
      </c>
      <c r="J1192" s="104" t="str">
        <f>VLOOKUP($C1192,Print!$A$2:$I$1048576,9,0)</f>
        <v>Missing</v>
      </c>
      <c r="K1192" s="104" t="str">
        <f>VLOOKUP(C1192,'Sheet1 (2)'!$A$2:$K$341, 9, 0)</f>
        <v>C00363</v>
      </c>
    </row>
    <row r="1193" spans="1:11" customFormat="1" ht="15.75" hidden="1" x14ac:dyDescent="0.25">
      <c r="A1193" s="104" t="s">
        <v>13</v>
      </c>
      <c r="B1193" s="113" t="str">
        <f t="shared" si="30"/>
        <v>E0305 - Hobbs, NM*Water &amp; Sewer</v>
      </c>
      <c r="C1193" s="113" t="s">
        <v>300</v>
      </c>
      <c r="D1193" s="115"/>
      <c r="E1193" s="117"/>
      <c r="F1193" s="142"/>
      <c r="G1193" s="104" t="str">
        <f>VLOOKUP(C1193, 'Sheet1 (2)'!$A$2:$K$341, 2,FALSE )</f>
        <v>No</v>
      </c>
      <c r="H1193" s="104" t="b">
        <f>ISNUMBER(MATCH(C1193, 'Sheet1 (2)'!$A$2:$A$350, 0))</f>
        <v>1</v>
      </c>
      <c r="I1193" s="104" t="str">
        <f>VLOOKUP(C1193,Print!$A$2:$C$1048576,3,0)</f>
        <v>No</v>
      </c>
      <c r="J1193" s="104" t="str">
        <f>VLOOKUP($C1193,Print!$A$2:$I$1048576,9,0)</f>
        <v>Missing</v>
      </c>
      <c r="K1193" s="104" t="str">
        <f>VLOOKUP(C1193,'Sheet1 (2)'!$A$2:$K$341, 9, 0)</f>
        <v>C00363</v>
      </c>
    </row>
    <row r="1194" spans="1:11" customFormat="1" ht="15.75" hidden="1" x14ac:dyDescent="0.25">
      <c r="A1194" s="104" t="s">
        <v>9</v>
      </c>
      <c r="B1194" s="113" t="str">
        <f t="shared" si="30"/>
        <v>E0303 - Hanover Crossing*Interface</v>
      </c>
      <c r="C1194" s="113" t="s">
        <v>298</v>
      </c>
      <c r="D1194" s="115" t="s">
        <v>9</v>
      </c>
      <c r="E1194" s="117" t="str">
        <f>IFERROR(INDEX(Interface!A:A, MATCH($C1194,Interface!H:H, 0)), "(Blank)")</f>
        <v>TWA88058</v>
      </c>
      <c r="F1194" s="116" t="s">
        <v>363</v>
      </c>
      <c r="G1194" s="104" t="str">
        <f>VLOOKUP(C1194, 'Sheet1 (2)'!$A$2:$K$341, 2,FALSE )</f>
        <v>Yes</v>
      </c>
      <c r="H1194" s="104" t="b">
        <f>ISNUMBER(MATCH(C1194, 'Sheet1 (2)'!$A$2:$A$350, 0))</f>
        <v>1</v>
      </c>
      <c r="I1194" s="104" t="str">
        <f>VLOOKUP(C1194,Print!$A$2:$C$1048576,3,0)</f>
        <v>No</v>
      </c>
      <c r="J1194" s="104" t="str">
        <f>VLOOKUP($C1194,Print!$A$2:$I$1048576,9,0)</f>
        <v>Ready</v>
      </c>
      <c r="K1194" s="104" t="str">
        <f>VLOOKUP(C1194,'Sheet1 (2)'!$A$2:$K$341, 9, 0)</f>
        <v>C00371</v>
      </c>
    </row>
    <row r="1195" spans="1:11" customFormat="1" ht="15.75" hidden="1" x14ac:dyDescent="0.25">
      <c r="A1195" s="104" t="s">
        <v>10</v>
      </c>
      <c r="B1195" s="113" t="str">
        <f t="shared" ref="B1195:B1226" si="31">_xlfn.CONCAT(C1195,"*",A1195)</f>
        <v>E0305 - Hobbs, NM*Sanitation</v>
      </c>
      <c r="C1195" s="113" t="s">
        <v>300</v>
      </c>
      <c r="D1195" s="115"/>
      <c r="E1195" s="117"/>
      <c r="F1195" s="142"/>
      <c r="G1195" s="104" t="str">
        <f>VLOOKUP(C1195, 'Sheet1 (2)'!$A$2:$K$341, 2,FALSE )</f>
        <v>No</v>
      </c>
      <c r="H1195" s="104" t="b">
        <f>ISNUMBER(MATCH(C1195, 'Sheet1 (2)'!$A$2:$A$350, 0))</f>
        <v>1</v>
      </c>
      <c r="I1195" s="104" t="str">
        <f>VLOOKUP(C1195,Print!$A$2:$C$1048576,3,0)</f>
        <v>No</v>
      </c>
      <c r="J1195" s="104" t="str">
        <f>VLOOKUP($C1195,Print!$A$2:$I$1048576,9,0)</f>
        <v>Missing</v>
      </c>
      <c r="K1195" s="104" t="str">
        <f>VLOOKUP(C1195,'Sheet1 (2)'!$A$2:$K$341, 9, 0)</f>
        <v>C00363</v>
      </c>
    </row>
    <row r="1196" spans="1:11" customFormat="1" ht="15.75" hidden="1" x14ac:dyDescent="0.25">
      <c r="A1196" s="104" t="s">
        <v>9</v>
      </c>
      <c r="B1196" s="113" t="str">
        <f t="shared" si="31"/>
        <v>E0305 - Hobbs, NM*Interface</v>
      </c>
      <c r="C1196" s="113" t="s">
        <v>300</v>
      </c>
      <c r="D1196" s="115" t="s">
        <v>9</v>
      </c>
      <c r="E1196" s="117" t="str">
        <f>IFERROR(INDEX(Interface!A:A, MATCH($C1196,Interface!H:H, 0)), "(Blank)")</f>
        <v>(Blank)</v>
      </c>
      <c r="F1196" s="116" t="s">
        <v>363</v>
      </c>
      <c r="G1196" s="104" t="str">
        <f>VLOOKUP(C1196, 'Sheet1 (2)'!$A$2:$K$341, 2,FALSE )</f>
        <v>No</v>
      </c>
      <c r="H1196" s="104" t="b">
        <f>ISNUMBER(MATCH(C1196, 'Sheet1 (2)'!$A$2:$A$350, 0))</f>
        <v>1</v>
      </c>
      <c r="I1196" s="104" t="str">
        <f>VLOOKUP(C1196,Print!$A$2:$C$1048576,3,0)</f>
        <v>No</v>
      </c>
      <c r="J1196" s="104" t="str">
        <f>VLOOKUP($C1196,Print!$A$2:$I$1048576,9,0)</f>
        <v>Missing</v>
      </c>
      <c r="K1196" s="104" t="str">
        <f>VLOOKUP(C1196,'Sheet1 (2)'!$A$2:$K$341, 9, 0)</f>
        <v>C00363</v>
      </c>
    </row>
    <row r="1197" spans="1:11" customFormat="1" ht="15.75" hidden="1" x14ac:dyDescent="0.25">
      <c r="A1197" s="104" t="s">
        <v>7</v>
      </c>
      <c r="B1197" s="113" t="str">
        <f t="shared" si="31"/>
        <v>E0306 - Morehead City, NC*Electric</v>
      </c>
      <c r="C1197" s="113" t="s">
        <v>301</v>
      </c>
      <c r="D1197" s="115"/>
      <c r="E1197" s="117"/>
      <c r="F1197" s="142"/>
      <c r="G1197" s="104" t="e">
        <f>VLOOKUP(C1197, 'Sheet1 (2)'!$A$2:$K$341, 2,FALSE )</f>
        <v>#N/A</v>
      </c>
      <c r="H1197" s="104" t="b">
        <f>ISNUMBER(MATCH(C1197, 'Sheet1 (2)'!$A$2:$A$350, 0))</f>
        <v>0</v>
      </c>
      <c r="I1197" s="104" t="str">
        <f>VLOOKUP(C1197,Print!$A$2:$C$1048576,3,0)</f>
        <v>No</v>
      </c>
      <c r="J1197" s="104" t="str">
        <f>VLOOKUP($C1197,Print!$A$2:$I$1048576,9,0)</f>
        <v>Missing</v>
      </c>
      <c r="K1197" s="104" t="e">
        <f>VLOOKUP(C1197,'Sheet1 (2)'!$A$2:$K$341, 9, 0)</f>
        <v>#N/A</v>
      </c>
    </row>
    <row r="1198" spans="1:11" customFormat="1" ht="15.75" hidden="1" x14ac:dyDescent="0.25">
      <c r="A1198" s="104" t="s">
        <v>13</v>
      </c>
      <c r="B1198" s="113" t="str">
        <f t="shared" si="31"/>
        <v>E0306 - Morehead City, NC*Water &amp; Sewer</v>
      </c>
      <c r="C1198" s="113" t="s">
        <v>301</v>
      </c>
      <c r="D1198" s="115"/>
      <c r="E1198" s="117"/>
      <c r="F1198" s="142"/>
      <c r="G1198" s="104" t="e">
        <f>VLOOKUP(C1198, 'Sheet1 (2)'!$A$2:$K$341, 2,FALSE )</f>
        <v>#N/A</v>
      </c>
      <c r="H1198" s="104" t="b">
        <f>ISNUMBER(MATCH(C1198, 'Sheet1 (2)'!$A$2:$A$350, 0))</f>
        <v>0</v>
      </c>
      <c r="I1198" s="104" t="str">
        <f>VLOOKUP(C1198,Print!$A$2:$C$1048576,3,0)</f>
        <v>No</v>
      </c>
      <c r="J1198" s="104" t="str">
        <f>VLOOKUP($C1198,Print!$A$2:$I$1048576,9,0)</f>
        <v>Missing</v>
      </c>
      <c r="K1198" s="104" t="e">
        <f>VLOOKUP(C1198,'Sheet1 (2)'!$A$2:$K$341, 9, 0)</f>
        <v>#N/A</v>
      </c>
    </row>
    <row r="1199" spans="1:11" ht="15.75" hidden="1" x14ac:dyDescent="0.25">
      <c r="A1199" s="104" t="s">
        <v>10</v>
      </c>
      <c r="B1199" s="113" t="str">
        <f t="shared" si="31"/>
        <v>E0306 - Morehead City, NC*Sanitation</v>
      </c>
      <c r="C1199" s="113" t="s">
        <v>301</v>
      </c>
      <c r="D1199" s="115"/>
      <c r="E1199" s="117"/>
      <c r="F1199" s="142"/>
      <c r="G1199" s="104" t="e">
        <f>VLOOKUP(C1199, 'Sheet1 (2)'!$A$2:$K$341, 2,FALSE )</f>
        <v>#N/A</v>
      </c>
      <c r="H1199" s="104" t="b">
        <f>ISNUMBER(MATCH(C1199, 'Sheet1 (2)'!$A$2:$A$350, 0))</f>
        <v>0</v>
      </c>
      <c r="I1199" s="104" t="str">
        <f>VLOOKUP(C1199,Print!$A$2:$C$1048576,3,0)</f>
        <v>No</v>
      </c>
      <c r="J1199" s="104" t="str">
        <f>VLOOKUP($C1199,Print!$A$2:$I$1048576,9,0)</f>
        <v>Missing</v>
      </c>
      <c r="K1199" s="104" t="e">
        <f>VLOOKUP(C1199,'Sheet1 (2)'!$A$2:$K$341, 9, 0)</f>
        <v>#N/A</v>
      </c>
    </row>
    <row r="1200" spans="1:11" customFormat="1" ht="15.75" hidden="1" x14ac:dyDescent="0.25">
      <c r="A1200" s="104" t="s">
        <v>9</v>
      </c>
      <c r="B1200" s="113" t="str">
        <f t="shared" si="31"/>
        <v>E0306 - Morehead City, NC*Interface</v>
      </c>
      <c r="C1200" s="113" t="s">
        <v>301</v>
      </c>
      <c r="D1200" s="115" t="s">
        <v>9</v>
      </c>
      <c r="E1200" s="117" t="str">
        <f>IFERROR(INDEX(Interface!A:A, MATCH($C1200,Interface!H:H, 0)), "(Blank)")</f>
        <v>(Blank)</v>
      </c>
      <c r="F1200" s="116" t="s">
        <v>363</v>
      </c>
      <c r="G1200" s="104" t="e">
        <f>VLOOKUP(C1200, 'Sheet1 (2)'!$A$2:$K$341, 2,FALSE )</f>
        <v>#N/A</v>
      </c>
      <c r="H1200" s="104" t="b">
        <f>ISNUMBER(MATCH(C1200, 'Sheet1 (2)'!$A$2:$A$350, 0))</f>
        <v>0</v>
      </c>
      <c r="I1200" s="104" t="str">
        <f>VLOOKUP(C1200,Print!$A$2:$C$1048576,3,0)</f>
        <v>No</v>
      </c>
      <c r="J1200" s="104" t="str">
        <f>VLOOKUP($C1200,Print!$A$2:$I$1048576,9,0)</f>
        <v>Missing</v>
      </c>
      <c r="K1200" s="104" t="e">
        <f>VLOOKUP(C1200,'Sheet1 (2)'!$A$2:$K$341, 9, 0)</f>
        <v>#N/A</v>
      </c>
    </row>
    <row r="1201" spans="1:11" ht="15.75" hidden="1" x14ac:dyDescent="0.25">
      <c r="A1201" s="104" t="s">
        <v>7</v>
      </c>
      <c r="B1201" s="113" t="str">
        <f t="shared" si="31"/>
        <v>E0307 - East Statesboro, GA*Electric</v>
      </c>
      <c r="C1201" s="113" t="s">
        <v>302</v>
      </c>
      <c r="D1201" s="115" t="s">
        <v>360</v>
      </c>
      <c r="E1201" s="117" t="s">
        <v>4380</v>
      </c>
      <c r="F1201" s="116">
        <v>8886555888</v>
      </c>
      <c r="G1201" s="104" t="str">
        <f>VLOOKUP(C1201, 'Sheet1 (2)'!$A$2:$K$341, 2,FALSE )</f>
        <v>Yes</v>
      </c>
      <c r="H1201" s="104" t="b">
        <f>ISNUMBER(MATCH(C1201, 'Sheet1 (2)'!$A$2:$A$350, 0))</f>
        <v>1</v>
      </c>
      <c r="I1201" s="104" t="str">
        <f>VLOOKUP(C1201,Print!$A$2:$C$1048576,3,0)</f>
        <v>No</v>
      </c>
      <c r="J1201" s="104" t="str">
        <f>VLOOKUP($C1201,Print!$A$2:$I$1048576,9,0)</f>
        <v>Missing</v>
      </c>
      <c r="K1201" s="104" t="str">
        <f>VLOOKUP(C1201,'Sheet1 (2)'!$A$2:$K$341, 9, 0)</f>
        <v>C00326</v>
      </c>
    </row>
    <row r="1202" spans="1:11" customFormat="1" ht="15.75" hidden="1" x14ac:dyDescent="0.25">
      <c r="A1202" s="104" t="s">
        <v>10</v>
      </c>
      <c r="B1202" s="113" t="str">
        <f t="shared" si="31"/>
        <v>E0307 - East Statesboro, GA*Sanitation</v>
      </c>
      <c r="C1202" s="113" t="s">
        <v>302</v>
      </c>
      <c r="D1202" s="115" t="s">
        <v>694</v>
      </c>
      <c r="E1202" s="117"/>
      <c r="F1202" s="116"/>
      <c r="G1202" s="104" t="str">
        <f>VLOOKUP(C1202, 'Sheet1 (2)'!$A$2:$K$341, 2,FALSE )</f>
        <v>Yes</v>
      </c>
      <c r="H1202" s="104" t="b">
        <f>ISNUMBER(MATCH(C1202, 'Sheet1 (2)'!$A$2:$A$350, 0))</f>
        <v>1</v>
      </c>
      <c r="I1202" s="104" t="str">
        <f>VLOOKUP(C1202,Print!$A$2:$C$1048576,3,0)</f>
        <v>No</v>
      </c>
      <c r="J1202" s="104" t="str">
        <f>VLOOKUP($C1202,Print!$A$2:$I$1048576,9,0)</f>
        <v>Missing</v>
      </c>
      <c r="K1202" s="104" t="str">
        <f>VLOOKUP(C1202,'Sheet1 (2)'!$A$2:$K$341, 9, 0)</f>
        <v>C00326</v>
      </c>
    </row>
    <row r="1203" spans="1:11" customFormat="1" ht="15.75" hidden="1" x14ac:dyDescent="0.25">
      <c r="A1203" s="104" t="s">
        <v>13</v>
      </c>
      <c r="B1203" s="113" t="str">
        <f t="shared" si="31"/>
        <v>E0307 - East Statesboro, GA*Water &amp; Sewer</v>
      </c>
      <c r="C1203" s="113" t="s">
        <v>302</v>
      </c>
      <c r="D1203" s="115" t="s">
        <v>694</v>
      </c>
      <c r="E1203" s="117"/>
      <c r="F1203" s="116"/>
      <c r="G1203" s="104" t="str">
        <f>VLOOKUP(C1203, 'Sheet1 (2)'!$A$2:$K$341, 2,FALSE )</f>
        <v>Yes</v>
      </c>
      <c r="H1203" s="104" t="b">
        <f>ISNUMBER(MATCH(C1203, 'Sheet1 (2)'!$A$2:$A$350, 0))</f>
        <v>1</v>
      </c>
      <c r="I1203" s="104" t="str">
        <f>VLOOKUP(C1203,Print!$A$2:$C$1048576,3,0)</f>
        <v>No</v>
      </c>
      <c r="J1203" s="104" t="str">
        <f>VLOOKUP($C1203,Print!$A$2:$I$1048576,9,0)</f>
        <v>Missing</v>
      </c>
      <c r="K1203" s="104" t="str">
        <f>VLOOKUP(C1203,'Sheet1 (2)'!$A$2:$K$341, 9, 0)</f>
        <v>C00326</v>
      </c>
    </row>
    <row r="1204" spans="1:11" customFormat="1" ht="15.75" hidden="1" x14ac:dyDescent="0.25">
      <c r="A1204" s="104" t="s">
        <v>9</v>
      </c>
      <c r="B1204" s="113" t="str">
        <f t="shared" si="31"/>
        <v>E0307 - East Statesboro, GA*Interface</v>
      </c>
      <c r="C1204" s="113" t="s">
        <v>302</v>
      </c>
      <c r="D1204" s="115" t="s">
        <v>9</v>
      </c>
      <c r="E1204" s="117" t="str">
        <f>IFERROR(INDEX(Interface!A:A, MATCH($C1204,Interface!H:H, 0)), "(Blank)")</f>
        <v>TWA11081</v>
      </c>
      <c r="F1204" s="116" t="s">
        <v>363</v>
      </c>
      <c r="G1204" s="104" t="str">
        <f>VLOOKUP(C1204, 'Sheet1 (2)'!$A$2:$K$341, 2,FALSE )</f>
        <v>Yes</v>
      </c>
      <c r="H1204" s="104" t="b">
        <f>ISNUMBER(MATCH(C1204, 'Sheet1 (2)'!$A$2:$A$350, 0))</f>
        <v>1</v>
      </c>
      <c r="I1204" s="104" t="str">
        <f>VLOOKUP(C1204,Print!$A$2:$C$1048576,3,0)</f>
        <v>No</v>
      </c>
      <c r="J1204" s="104" t="str">
        <f>VLOOKUP($C1204,Print!$A$2:$I$1048576,9,0)</f>
        <v>Missing</v>
      </c>
      <c r="K1204" s="104" t="str">
        <f>VLOOKUP(C1204,'Sheet1 (2)'!$A$2:$K$341, 9, 0)</f>
        <v>C00326</v>
      </c>
    </row>
    <row r="1205" spans="1:11" customFormat="1" ht="15.75" hidden="1" x14ac:dyDescent="0.25">
      <c r="A1205" s="113" t="s">
        <v>7</v>
      </c>
      <c r="B1205" s="113" t="str">
        <f t="shared" si="31"/>
        <v>E0309 - Bozeman, MT*Electric</v>
      </c>
      <c r="C1205" s="113" t="s">
        <v>303</v>
      </c>
      <c r="D1205" s="115"/>
      <c r="E1205" s="117"/>
      <c r="F1205" s="116"/>
      <c r="G1205" s="104" t="str">
        <f>VLOOKUP(C1205, 'Sheet1 (2)'!$A$2:$K$341, 2,FALSE )</f>
        <v>No</v>
      </c>
      <c r="H1205" s="104" t="b">
        <f>ISNUMBER(MATCH(C1205, 'Sheet1 (2)'!$A$2:$A$350, 0))</f>
        <v>1</v>
      </c>
      <c r="I1205" s="104" t="str">
        <f>VLOOKUP(C1205,Print!$A$2:$C$1048576,3,0)</f>
        <v>No</v>
      </c>
      <c r="J1205" s="104" t="str">
        <f>VLOOKUP($C1205,Print!$A$2:$I$1048576,9,0)</f>
        <v>Missing</v>
      </c>
      <c r="K1205" s="104" t="str">
        <f>VLOOKUP(C1205,'Sheet1 (2)'!$A$2:$K$341, 9, 0)</f>
        <v>C00150</v>
      </c>
    </row>
    <row r="1206" spans="1:11" customFormat="1" ht="15.75" hidden="1" x14ac:dyDescent="0.25">
      <c r="A1206" s="104" t="s">
        <v>13</v>
      </c>
      <c r="B1206" s="113" t="str">
        <f t="shared" si="31"/>
        <v>E0309 - Bozeman, MT*Water &amp; Sewer</v>
      </c>
      <c r="C1206" s="113" t="s">
        <v>303</v>
      </c>
      <c r="D1206" s="115"/>
      <c r="E1206" s="117"/>
      <c r="F1206" s="116"/>
      <c r="G1206" s="104" t="str">
        <f>VLOOKUP(C1206, 'Sheet1 (2)'!$A$2:$K$341, 2,FALSE )</f>
        <v>No</v>
      </c>
      <c r="H1206" s="104" t="b">
        <f>ISNUMBER(MATCH(C1206, 'Sheet1 (2)'!$A$2:$A$350, 0))</f>
        <v>1</v>
      </c>
      <c r="I1206" s="104" t="str">
        <f>VLOOKUP(C1206,Print!$A$2:$C$1048576,3,0)</f>
        <v>No</v>
      </c>
      <c r="J1206" s="104" t="str">
        <f>VLOOKUP($C1206,Print!$A$2:$I$1048576,9,0)</f>
        <v>Missing</v>
      </c>
      <c r="K1206" s="104" t="str">
        <f>VLOOKUP(C1206,'Sheet1 (2)'!$A$2:$K$341, 9, 0)</f>
        <v>C00150</v>
      </c>
    </row>
    <row r="1207" spans="1:11" customFormat="1" ht="15.75" hidden="1" x14ac:dyDescent="0.25">
      <c r="A1207" s="113" t="s">
        <v>10</v>
      </c>
      <c r="B1207" s="113" t="str">
        <f t="shared" si="31"/>
        <v>E0309 - Bozeman, MT*Sanitation</v>
      </c>
      <c r="C1207" s="113" t="s">
        <v>303</v>
      </c>
      <c r="D1207" s="115"/>
      <c r="E1207" s="117"/>
      <c r="F1207" s="116"/>
      <c r="G1207" s="104" t="str">
        <f>VLOOKUP(C1207, 'Sheet1 (2)'!$A$2:$K$341, 2,FALSE )</f>
        <v>No</v>
      </c>
      <c r="H1207" s="104" t="b">
        <f>ISNUMBER(MATCH(C1207, 'Sheet1 (2)'!$A$2:$A$350, 0))</f>
        <v>1</v>
      </c>
      <c r="I1207" s="104" t="str">
        <f>VLOOKUP(C1207,Print!$A$2:$C$1048576,3,0)</f>
        <v>No</v>
      </c>
      <c r="J1207" s="104" t="str">
        <f>VLOOKUP($C1207,Print!$A$2:$I$1048576,9,0)</f>
        <v>Missing</v>
      </c>
      <c r="K1207" s="104" t="str">
        <f>VLOOKUP(C1207,'Sheet1 (2)'!$A$2:$K$341, 9, 0)</f>
        <v>C00150</v>
      </c>
    </row>
    <row r="1208" spans="1:11" customFormat="1" ht="15.75" hidden="1" x14ac:dyDescent="0.25">
      <c r="A1208" s="104" t="s">
        <v>9</v>
      </c>
      <c r="B1208" s="113" t="str">
        <f t="shared" si="31"/>
        <v>E0309 - Bozeman, MT*Interface</v>
      </c>
      <c r="C1208" s="113" t="s">
        <v>303</v>
      </c>
      <c r="D1208" s="115" t="s">
        <v>9</v>
      </c>
      <c r="E1208" s="117" t="str">
        <f>IFERROR(INDEX(Interface!A:A, MATCH($C1208,Interface!H:H, 0)), "(Blank)")</f>
        <v>(Blank)</v>
      </c>
      <c r="F1208" s="116" t="s">
        <v>363</v>
      </c>
      <c r="G1208" s="104" t="str">
        <f>VLOOKUP(C1208, 'Sheet1 (2)'!$A$2:$K$341, 2,FALSE )</f>
        <v>No</v>
      </c>
      <c r="H1208" s="104" t="b">
        <f>ISNUMBER(MATCH(C1208, 'Sheet1 (2)'!$A$2:$A$350, 0))</f>
        <v>1</v>
      </c>
      <c r="I1208" s="104" t="str">
        <f>VLOOKUP(C1208,Print!$A$2:$C$1048576,3,0)</f>
        <v>No</v>
      </c>
      <c r="J1208" s="104" t="str">
        <f>VLOOKUP($C1208,Print!$A$2:$I$1048576,9,0)</f>
        <v>Missing</v>
      </c>
      <c r="K1208" s="104" t="str">
        <f>VLOOKUP(C1208,'Sheet1 (2)'!$A$2:$K$341, 9, 0)</f>
        <v>C00150</v>
      </c>
    </row>
    <row r="1209" spans="1:11" customFormat="1" ht="15.75" hidden="1" x14ac:dyDescent="0.25">
      <c r="A1209" s="155" t="s">
        <v>7</v>
      </c>
      <c r="B1209" s="113" t="str">
        <f t="shared" si="31"/>
        <v>E0310 - Garrett*Electric</v>
      </c>
      <c r="C1209" s="113" t="s">
        <v>304</v>
      </c>
      <c r="D1209" s="115"/>
      <c r="E1209" s="117"/>
      <c r="F1209" s="116"/>
      <c r="G1209" s="104" t="str">
        <f>VLOOKUP(C1209, 'Sheet1 (2)'!$A$2:$K$341, 2,FALSE )</f>
        <v>Yes</v>
      </c>
      <c r="H1209" s="104" t="b">
        <f>ISNUMBER(MATCH(C1209, 'Sheet1 (2)'!$A$2:$A$350, 0))</f>
        <v>1</v>
      </c>
      <c r="I1209" s="104" t="str">
        <f>VLOOKUP(C1209,Print!$A$2:$C$1048576,3,0)</f>
        <v>No</v>
      </c>
      <c r="J1209" s="104" t="str">
        <f>VLOOKUP($C1209,Print!$A$2:$I$1048576,9,0)</f>
        <v>Missing</v>
      </c>
      <c r="K1209" s="104" t="str">
        <f>VLOOKUP(C1209,'Sheet1 (2)'!$A$2:$K$341, 9, 0)</f>
        <v>C00195</v>
      </c>
    </row>
    <row r="1210" spans="1:11" customFormat="1" ht="15.75" hidden="1" x14ac:dyDescent="0.25">
      <c r="A1210" s="113" t="s">
        <v>10</v>
      </c>
      <c r="B1210" s="113" t="str">
        <f t="shared" si="31"/>
        <v>E0310 - Garrett*Sanitation</v>
      </c>
      <c r="C1210" s="113" t="s">
        <v>304</v>
      </c>
      <c r="D1210" s="115" t="s">
        <v>480</v>
      </c>
      <c r="E1210" s="117"/>
      <c r="F1210" s="116"/>
      <c r="G1210" s="104" t="str">
        <f>VLOOKUP(C1210, 'Sheet1 (2)'!$A$2:$K$341, 2,FALSE )</f>
        <v>Yes</v>
      </c>
      <c r="H1210" s="104" t="b">
        <f>ISNUMBER(MATCH(C1210, 'Sheet1 (2)'!$A$2:$A$350, 0))</f>
        <v>1</v>
      </c>
      <c r="I1210" s="104" t="str">
        <f>VLOOKUP(C1210,Print!$A$2:$C$1048576,3,0)</f>
        <v>No</v>
      </c>
      <c r="J1210" s="104" t="str">
        <f>VLOOKUP($C1210,Print!$A$2:$I$1048576,9,0)</f>
        <v>Missing</v>
      </c>
      <c r="K1210" s="104" t="str">
        <f>VLOOKUP(C1210,'Sheet1 (2)'!$A$2:$K$341, 9, 0)</f>
        <v>C00195</v>
      </c>
    </row>
    <row r="1211" spans="1:11" customFormat="1" ht="15.75" hidden="1" x14ac:dyDescent="0.25">
      <c r="A1211" s="155" t="s">
        <v>13</v>
      </c>
      <c r="B1211" s="113" t="str">
        <f t="shared" si="31"/>
        <v>E0310 - Garrett*Water &amp; Sewer</v>
      </c>
      <c r="C1211" s="113" t="s">
        <v>304</v>
      </c>
      <c r="D1211" s="104" t="s">
        <v>4405</v>
      </c>
      <c r="E1211" s="117"/>
      <c r="F1211" s="116"/>
      <c r="G1211" s="104" t="str">
        <f>VLOOKUP(C1211, 'Sheet1 (2)'!$A$2:$K$341, 2,FALSE )</f>
        <v>Yes</v>
      </c>
      <c r="H1211" s="104" t="b">
        <f>ISNUMBER(MATCH(C1211, 'Sheet1 (2)'!$A$2:$A$350, 0))</f>
        <v>1</v>
      </c>
      <c r="I1211" s="104" t="str">
        <f>VLOOKUP(C1211,Print!$A$2:$C$1048576,3,0)</f>
        <v>No</v>
      </c>
      <c r="J1211" s="104" t="str">
        <f>VLOOKUP($C1211,Print!$A$2:$I$1048576,9,0)</f>
        <v>Missing</v>
      </c>
      <c r="K1211" s="104" t="str">
        <f>VLOOKUP(C1211,'Sheet1 (2)'!$A$2:$K$341, 9, 0)</f>
        <v>C00195</v>
      </c>
    </row>
    <row r="1212" spans="1:11" ht="15.75" hidden="1" x14ac:dyDescent="0.25">
      <c r="A1212" s="104" t="s">
        <v>9</v>
      </c>
      <c r="B1212" s="113" t="str">
        <f t="shared" si="31"/>
        <v>E0310 - Garrett*Interface</v>
      </c>
      <c r="C1212" s="113" t="s">
        <v>304</v>
      </c>
      <c r="D1212" s="115" t="s">
        <v>9</v>
      </c>
      <c r="E1212" s="117" t="str">
        <f>IFERROR(INDEX(Interface!A:A, MATCH($C1212,Interface!H:H, 0)), "(Blank)")</f>
        <v>TWA11041</v>
      </c>
      <c r="F1212" s="116" t="s">
        <v>363</v>
      </c>
      <c r="G1212" s="104" t="str">
        <f>VLOOKUP(C1212, 'Sheet1 (2)'!$A$2:$K$341, 2,FALSE )</f>
        <v>Yes</v>
      </c>
      <c r="H1212" s="104" t="b">
        <f>ISNUMBER(MATCH(C1212, 'Sheet1 (2)'!$A$2:$A$350, 0))</f>
        <v>1</v>
      </c>
      <c r="I1212" s="104" t="str">
        <f>VLOOKUP(C1212,Print!$A$2:$C$1048576,3,0)</f>
        <v>No</v>
      </c>
      <c r="J1212" s="104" t="str">
        <f>VLOOKUP($C1212,Print!$A$2:$I$1048576,9,0)</f>
        <v>Missing</v>
      </c>
      <c r="K1212" s="104" t="str">
        <f>VLOOKUP(C1212,'Sheet1 (2)'!$A$2:$K$341, 9, 0)</f>
        <v>C00195</v>
      </c>
    </row>
    <row r="1213" spans="1:11" customFormat="1" ht="15.75" hidden="1" x14ac:dyDescent="0.25">
      <c r="A1213" s="113" t="s">
        <v>7</v>
      </c>
      <c r="B1213" s="113" t="str">
        <f t="shared" si="31"/>
        <v>E0311 - Liberty, TX*Electric</v>
      </c>
      <c r="C1213" s="113" t="s">
        <v>305</v>
      </c>
      <c r="D1213" s="115" t="s">
        <v>4778</v>
      </c>
      <c r="E1213" s="117"/>
      <c r="F1213" s="116"/>
      <c r="G1213" s="104" t="str">
        <f>VLOOKUP(C1213, 'Sheet1 (2)'!$A$2:$K$341, 2,FALSE )</f>
        <v>Yes</v>
      </c>
      <c r="H1213" s="104" t="b">
        <f>ISNUMBER(MATCH(C1213, 'Sheet1 (2)'!$A$2:$A$350, 0))</f>
        <v>1</v>
      </c>
      <c r="I1213" s="104" t="str">
        <f>VLOOKUP(C1213,Print!$A$2:$C$1048576,3,0)</f>
        <v>No</v>
      </c>
      <c r="J1213" s="104" t="str">
        <f>VLOOKUP($C1213,Print!$A$2:$I$1048576,9,0)</f>
        <v>Missing</v>
      </c>
      <c r="K1213" s="104" t="str">
        <f>VLOOKUP(C1213,'Sheet1 (2)'!$A$2:$K$341, 9, 0)</f>
        <v>C00675</v>
      </c>
    </row>
    <row r="1214" spans="1:11" customFormat="1" ht="15.75" hidden="1" x14ac:dyDescent="0.25">
      <c r="A1214" s="113" t="s">
        <v>10</v>
      </c>
      <c r="B1214" s="113" t="str">
        <f t="shared" si="31"/>
        <v>E0311 - Liberty, TX*Sanitation</v>
      </c>
      <c r="C1214" s="113" t="s">
        <v>305</v>
      </c>
      <c r="D1214" s="115" t="s">
        <v>617</v>
      </c>
      <c r="E1214" s="117">
        <v>207305</v>
      </c>
      <c r="F1214" s="116"/>
      <c r="G1214" s="104" t="str">
        <f>VLOOKUP(C1214, 'Sheet1 (2)'!$A$2:$K$341, 2,FALSE )</f>
        <v>Yes</v>
      </c>
      <c r="H1214" s="104" t="b">
        <f>ISNUMBER(MATCH(C1214, 'Sheet1 (2)'!$A$2:$A$350, 0))</f>
        <v>1</v>
      </c>
      <c r="I1214" s="104" t="str">
        <f>VLOOKUP(C1214,Print!$A$2:$C$1048576,3,0)</f>
        <v>No</v>
      </c>
      <c r="J1214" s="104" t="str">
        <f>VLOOKUP($C1214,Print!$A$2:$I$1048576,9,0)</f>
        <v>Missing</v>
      </c>
      <c r="K1214" s="104" t="str">
        <f>VLOOKUP(C1214,'Sheet1 (2)'!$A$2:$K$341, 9, 0)</f>
        <v>C00675</v>
      </c>
    </row>
    <row r="1215" spans="1:11" customFormat="1" ht="15.75" hidden="1" x14ac:dyDescent="0.25">
      <c r="A1215" s="104" t="s">
        <v>9</v>
      </c>
      <c r="B1215" s="113" t="str">
        <f t="shared" si="31"/>
        <v>E0311 - Liberty, TX*Interface</v>
      </c>
      <c r="C1215" s="113" t="s">
        <v>305</v>
      </c>
      <c r="D1215" s="115" t="s">
        <v>9</v>
      </c>
      <c r="E1215" s="117" t="str">
        <f>IFERROR(INDEX(Interface!A:A, MATCH($C1215,Interface!H:H, 0)), "(Blank)")</f>
        <v>TWA88095</v>
      </c>
      <c r="F1215" s="116" t="s">
        <v>363</v>
      </c>
      <c r="G1215" s="104" t="str">
        <f>VLOOKUP(C1215, 'Sheet1 (2)'!$A$2:$K$341, 2,FALSE )</f>
        <v>Yes</v>
      </c>
      <c r="H1215" s="104" t="b">
        <f>ISNUMBER(MATCH(C1215, 'Sheet1 (2)'!$A$2:$A$350, 0))</f>
        <v>1</v>
      </c>
      <c r="I1215" s="104" t="str">
        <f>VLOOKUP(C1215,Print!$A$2:$C$1048576,3,0)</f>
        <v>No</v>
      </c>
      <c r="J1215" s="104" t="str">
        <f>VLOOKUP($C1215,Print!$A$2:$I$1048576,9,0)</f>
        <v>Missing</v>
      </c>
      <c r="K1215" s="104" t="str">
        <f>VLOOKUP(C1215,'Sheet1 (2)'!$A$2:$K$341, 9, 0)</f>
        <v>C00675</v>
      </c>
    </row>
    <row r="1216" spans="1:11" ht="15.75" hidden="1" x14ac:dyDescent="0.25">
      <c r="A1216" s="104" t="s">
        <v>13</v>
      </c>
      <c r="B1216" s="113" t="str">
        <f t="shared" si="31"/>
        <v>E0311 - Liberty, TX*Water &amp; Sewer</v>
      </c>
      <c r="C1216" s="113" t="s">
        <v>305</v>
      </c>
      <c r="D1216" s="115" t="s">
        <v>4778</v>
      </c>
      <c r="E1216" s="117"/>
      <c r="F1216" s="116"/>
      <c r="G1216" s="104" t="str">
        <f>VLOOKUP(C1216, 'Sheet1 (2)'!$A$2:$K$341, 2,FALSE )</f>
        <v>Yes</v>
      </c>
      <c r="H1216" s="104" t="b">
        <f>ISNUMBER(MATCH(C1216, 'Sheet1 (2)'!$A$2:$A$350, 0))</f>
        <v>1</v>
      </c>
      <c r="I1216" s="104" t="str">
        <f>VLOOKUP(C1216,Print!$A$2:$C$1048576,3,0)</f>
        <v>No</v>
      </c>
      <c r="J1216" s="104" t="str">
        <f>VLOOKUP($C1216,Print!$A$2:$I$1048576,9,0)</f>
        <v>Missing</v>
      </c>
      <c r="K1216" s="104" t="str">
        <f>VLOOKUP(C1216,'Sheet1 (2)'!$A$2:$K$341, 9, 0)</f>
        <v>C00675</v>
      </c>
    </row>
    <row r="1217" spans="1:11" ht="15.75" hidden="1" x14ac:dyDescent="0.25">
      <c r="A1217" s="113" t="s">
        <v>7</v>
      </c>
      <c r="B1217" s="113" t="str">
        <f t="shared" si="31"/>
        <v>E0236 - University Square*Electric</v>
      </c>
      <c r="C1217" s="129" t="s">
        <v>237</v>
      </c>
      <c r="D1217" s="139" t="s">
        <v>1095</v>
      </c>
      <c r="E1217" s="117" t="s">
        <v>4519</v>
      </c>
      <c r="F1217" s="116">
        <v>8884672669</v>
      </c>
      <c r="G1217" s="104" t="str">
        <f>VLOOKUP(C1217, 'Sheet1 (2)'!$A$2:$K$341, 2,FALSE )</f>
        <v>Yes</v>
      </c>
      <c r="H1217" s="104" t="b">
        <f>ISNUMBER(MATCH(C1217, 'Sheet1 (2)'!$A$2:$A$350, 0))</f>
        <v>1</v>
      </c>
      <c r="I1217" s="104" t="str">
        <f>VLOOKUP(C1217,Print!$A$2:$C$1048576,3,0)</f>
        <v>No</v>
      </c>
      <c r="J1217" s="104" t="str">
        <f>VLOOKUP($C1217,Print!$A$2:$I$1048576,9,0)</f>
        <v>Ready</v>
      </c>
      <c r="K1217" s="104" t="str">
        <f>VLOOKUP(C1217,'Sheet1 (2)'!$A$2:$K$341, 9, 0)</f>
        <v>C00120</v>
      </c>
    </row>
    <row r="1218" spans="1:11" customFormat="1" ht="15.75" hidden="1" x14ac:dyDescent="0.25">
      <c r="A1218" s="154" t="s">
        <v>7</v>
      </c>
      <c r="B1218" s="113" t="str">
        <f t="shared" si="31"/>
        <v>E0312 - Beaver Dam, WI*Electric</v>
      </c>
      <c r="C1218" s="113" t="s">
        <v>306</v>
      </c>
      <c r="D1218" s="133" t="s">
        <v>831</v>
      </c>
      <c r="E1218" s="117"/>
      <c r="F1218" s="116" t="s">
        <v>4486</v>
      </c>
      <c r="G1218" s="104" t="str">
        <f>VLOOKUP(C1218, 'Sheet1 (2)'!$A$2:$K$341, 2,FALSE )</f>
        <v>Yes</v>
      </c>
      <c r="H1218" s="104" t="b">
        <f>ISNUMBER(MATCH(C1218, 'Sheet1 (2)'!$A$2:$A$350, 0))</f>
        <v>1</v>
      </c>
      <c r="I1218" s="104" t="str">
        <f>VLOOKUP(C1218,Print!$A$2:$C$1048576,3,0)</f>
        <v>No</v>
      </c>
      <c r="J1218" s="104" t="str">
        <f>VLOOKUP($C1218,Print!$A$2:$I$1048576,9,0)</f>
        <v>Missing</v>
      </c>
      <c r="K1218" s="104" t="str">
        <f>VLOOKUP(C1218,'Sheet1 (2)'!$A$2:$K$341, 9, 0)</f>
        <v>C00519</v>
      </c>
    </row>
    <row r="1219" spans="1:11" ht="15.75" hidden="1" x14ac:dyDescent="0.25">
      <c r="A1219" s="104" t="s">
        <v>10</v>
      </c>
      <c r="B1219" s="113" t="str">
        <f t="shared" si="31"/>
        <v>E0312 - Beaver Dam, WI*Sanitation</v>
      </c>
      <c r="C1219" s="113" t="s">
        <v>306</v>
      </c>
      <c r="D1219" s="115" t="s">
        <v>480</v>
      </c>
      <c r="E1219" s="117" t="s">
        <v>4811</v>
      </c>
      <c r="F1219" s="116"/>
      <c r="G1219" s="104" t="str">
        <f>VLOOKUP(C1219, 'Sheet1 (2)'!$A$2:$K$341, 2,FALSE )</f>
        <v>Yes</v>
      </c>
      <c r="H1219" s="104" t="b">
        <f>ISNUMBER(MATCH(C1219, 'Sheet1 (2)'!$A$2:$A$350, 0))</f>
        <v>1</v>
      </c>
      <c r="I1219" s="104" t="str">
        <f>VLOOKUP(C1219,Print!$A$2:$C$1048576,3,0)</f>
        <v>No</v>
      </c>
      <c r="J1219" s="104" t="str">
        <f>VLOOKUP($C1219,Print!$A$2:$I$1048576,9,0)</f>
        <v>Missing</v>
      </c>
      <c r="K1219" s="104" t="str">
        <f>VLOOKUP(C1219,'Sheet1 (2)'!$A$2:$K$341, 9, 0)</f>
        <v>C00519</v>
      </c>
    </row>
    <row r="1220" spans="1:11" ht="15.75" hidden="1" x14ac:dyDescent="0.25">
      <c r="A1220" s="104" t="s">
        <v>9</v>
      </c>
      <c r="B1220" s="113" t="str">
        <f t="shared" si="31"/>
        <v>E0312 - Beaver Dam, WI*Interface</v>
      </c>
      <c r="C1220" s="113" t="s">
        <v>306</v>
      </c>
      <c r="D1220" s="115" t="s">
        <v>9</v>
      </c>
      <c r="E1220" s="117" t="str">
        <f>IFERROR(INDEX(Interface!A:A, MATCH($C1220,Interface!H:H, 0)), "(Blank)")</f>
        <v>TWA88078</v>
      </c>
      <c r="F1220" s="116" t="s">
        <v>363</v>
      </c>
      <c r="G1220" s="104" t="str">
        <f>VLOOKUP(C1220, 'Sheet1 (2)'!$A$2:$K$341, 2,FALSE )</f>
        <v>Yes</v>
      </c>
      <c r="H1220" s="104" t="b">
        <f>ISNUMBER(MATCH(C1220, 'Sheet1 (2)'!$A$2:$A$350, 0))</f>
        <v>1</v>
      </c>
      <c r="I1220" s="104" t="str">
        <f>VLOOKUP(C1220,Print!$A$2:$C$1048576,3,0)</f>
        <v>No</v>
      </c>
      <c r="J1220" s="104" t="str">
        <f>VLOOKUP($C1220,Print!$A$2:$I$1048576,9,0)</f>
        <v>Missing</v>
      </c>
      <c r="K1220" s="104" t="str">
        <f>VLOOKUP(C1220,'Sheet1 (2)'!$A$2:$K$341, 9, 0)</f>
        <v>C00519</v>
      </c>
    </row>
    <row r="1221" spans="1:11" customFormat="1" ht="15.75" hidden="1" x14ac:dyDescent="0.25">
      <c r="A1221" s="154" t="s">
        <v>13</v>
      </c>
      <c r="B1221" s="113" t="str">
        <f t="shared" si="31"/>
        <v>E0312 - Beaver Dam, WI*Water &amp; Sewer</v>
      </c>
      <c r="C1221" s="113" t="s">
        <v>306</v>
      </c>
      <c r="D1221" s="133" t="s">
        <v>4487</v>
      </c>
      <c r="E1221" s="117"/>
      <c r="F1221" s="116" t="s">
        <v>4488</v>
      </c>
      <c r="G1221" s="104" t="str">
        <f>VLOOKUP(C1221, 'Sheet1 (2)'!$A$2:$K$341, 2,FALSE )</f>
        <v>Yes</v>
      </c>
      <c r="H1221" s="104" t="b">
        <f>ISNUMBER(MATCH(C1221, 'Sheet1 (2)'!$A$2:$A$350, 0))</f>
        <v>1</v>
      </c>
      <c r="I1221" s="104" t="str">
        <f>VLOOKUP(C1221,Print!$A$2:$C$1048576,3,0)</f>
        <v>No</v>
      </c>
      <c r="J1221" s="104" t="str">
        <f>VLOOKUP($C1221,Print!$A$2:$I$1048576,9,0)</f>
        <v>Missing</v>
      </c>
      <c r="K1221" s="104" t="str">
        <f>VLOOKUP(C1221,'Sheet1 (2)'!$A$2:$K$341, 9, 0)</f>
        <v>C00519</v>
      </c>
    </row>
    <row r="1222" spans="1:11" customFormat="1" ht="15.75" hidden="1" x14ac:dyDescent="0.25">
      <c r="A1222" s="104" t="s">
        <v>7</v>
      </c>
      <c r="B1222" s="113" t="str">
        <f t="shared" si="31"/>
        <v>E0314 - Dayton, TN*Electric</v>
      </c>
      <c r="C1222" s="113" t="s">
        <v>308</v>
      </c>
      <c r="D1222" s="115"/>
      <c r="E1222" s="117"/>
      <c r="F1222" s="142"/>
      <c r="G1222" s="104" t="e">
        <f>VLOOKUP(C1222, 'Sheet1 (2)'!$A$2:$K$341, 2,FALSE )</f>
        <v>#N/A</v>
      </c>
      <c r="H1222" s="104" t="b">
        <f>ISNUMBER(MATCH(C1222, 'Sheet1 (2)'!$A$2:$A$350, 0))</f>
        <v>0</v>
      </c>
      <c r="I1222" s="104" t="str">
        <f>VLOOKUP(C1222,Print!$A$2:$C$1048576,3,0)</f>
        <v>No</v>
      </c>
      <c r="J1222" s="104" t="str">
        <f>VLOOKUP($C1222,Print!$A$2:$I$1048576,9,0)</f>
        <v>Missing</v>
      </c>
      <c r="K1222" s="104" t="e">
        <f>VLOOKUP(C1222,'Sheet1 (2)'!$A$2:$K$341, 9, 0)</f>
        <v>#N/A</v>
      </c>
    </row>
    <row r="1223" spans="1:11" customFormat="1" ht="15.75" hidden="1" x14ac:dyDescent="0.25">
      <c r="A1223" s="104" t="s">
        <v>13</v>
      </c>
      <c r="B1223" s="113" t="str">
        <f t="shared" si="31"/>
        <v>E0314 - Dayton, TN*Water &amp; Sewer</v>
      </c>
      <c r="C1223" s="113" t="s">
        <v>308</v>
      </c>
      <c r="D1223" s="115"/>
      <c r="E1223" s="117"/>
      <c r="F1223" s="142"/>
      <c r="G1223" s="104" t="e">
        <f>VLOOKUP(C1223, 'Sheet1 (2)'!$A$2:$K$341, 2,FALSE )</f>
        <v>#N/A</v>
      </c>
      <c r="H1223" s="104" t="b">
        <f>ISNUMBER(MATCH(C1223, 'Sheet1 (2)'!$A$2:$A$350, 0))</f>
        <v>0</v>
      </c>
      <c r="I1223" s="104" t="str">
        <f>VLOOKUP(C1223,Print!$A$2:$C$1048576,3,0)</f>
        <v>No</v>
      </c>
      <c r="J1223" s="104" t="str">
        <f>VLOOKUP($C1223,Print!$A$2:$I$1048576,9,0)</f>
        <v>Missing</v>
      </c>
      <c r="K1223" s="104" t="e">
        <f>VLOOKUP(C1223,'Sheet1 (2)'!$A$2:$K$341, 9, 0)</f>
        <v>#N/A</v>
      </c>
    </row>
    <row r="1224" spans="1:11" customFormat="1" ht="15.75" hidden="1" x14ac:dyDescent="0.25">
      <c r="A1224" s="104" t="s">
        <v>10</v>
      </c>
      <c r="B1224" s="113" t="str">
        <f t="shared" si="31"/>
        <v>E0314 - Dayton, TN*Sanitation</v>
      </c>
      <c r="C1224" s="113" t="s">
        <v>308</v>
      </c>
      <c r="D1224" s="115"/>
      <c r="E1224" s="117"/>
      <c r="F1224" s="142"/>
      <c r="G1224" s="104" t="e">
        <f>VLOOKUP(C1224, 'Sheet1 (2)'!$A$2:$K$341, 2,FALSE )</f>
        <v>#N/A</v>
      </c>
      <c r="H1224" s="104" t="b">
        <f>ISNUMBER(MATCH(C1224, 'Sheet1 (2)'!$A$2:$A$350, 0))</f>
        <v>0</v>
      </c>
      <c r="I1224" s="104" t="str">
        <f>VLOOKUP(C1224,Print!$A$2:$C$1048576,3,0)</f>
        <v>No</v>
      </c>
      <c r="J1224" s="104" t="str">
        <f>VLOOKUP($C1224,Print!$A$2:$I$1048576,9,0)</f>
        <v>Missing</v>
      </c>
      <c r="K1224" s="104" t="e">
        <f>VLOOKUP(C1224,'Sheet1 (2)'!$A$2:$K$341, 9, 0)</f>
        <v>#N/A</v>
      </c>
    </row>
    <row r="1225" spans="1:11" customFormat="1" ht="15.75" hidden="1" x14ac:dyDescent="0.25">
      <c r="A1225" s="104" t="s">
        <v>9</v>
      </c>
      <c r="B1225" s="113" t="str">
        <f t="shared" si="31"/>
        <v>E0314 - Dayton, TN*Interface</v>
      </c>
      <c r="C1225" s="113" t="s">
        <v>308</v>
      </c>
      <c r="D1225" s="115" t="s">
        <v>9</v>
      </c>
      <c r="E1225" s="117" t="str">
        <f>IFERROR(INDEX(Interface!A:A, MATCH($C1225,Interface!H:H, 0)), "(Blank)")</f>
        <v>(Blank)</v>
      </c>
      <c r="F1225" s="116" t="s">
        <v>363</v>
      </c>
      <c r="G1225" s="104" t="e">
        <f>VLOOKUP(C1225, 'Sheet1 (2)'!$A$2:$K$341, 2,FALSE )</f>
        <v>#N/A</v>
      </c>
      <c r="H1225" s="104" t="b">
        <f>ISNUMBER(MATCH(C1225, 'Sheet1 (2)'!$A$2:$A$350, 0))</f>
        <v>0</v>
      </c>
      <c r="I1225" s="104" t="str">
        <f>VLOOKUP(C1225,Print!$A$2:$C$1048576,3,0)</f>
        <v>No</v>
      </c>
      <c r="J1225" s="104" t="str">
        <f>VLOOKUP($C1225,Print!$A$2:$I$1048576,9,0)</f>
        <v>Missing</v>
      </c>
      <c r="K1225" s="104" t="e">
        <f>VLOOKUP(C1225,'Sheet1 (2)'!$A$2:$K$341, 9, 0)</f>
        <v>#N/A</v>
      </c>
    </row>
    <row r="1226" spans="1:11" customFormat="1" ht="15.75" hidden="1" x14ac:dyDescent="0.25">
      <c r="A1226" s="154" t="s">
        <v>7</v>
      </c>
      <c r="B1226" s="113" t="str">
        <f t="shared" si="31"/>
        <v>E0315 - Halls Crossroads*Electric</v>
      </c>
      <c r="C1226" s="113" t="s">
        <v>309</v>
      </c>
      <c r="D1226" s="104" t="s">
        <v>4412</v>
      </c>
      <c r="E1226" s="117"/>
      <c r="F1226" s="116" t="s">
        <v>4510</v>
      </c>
      <c r="G1226" s="104" t="str">
        <f>VLOOKUP(C1226, 'Sheet1 (2)'!$A$2:$K$341, 2,FALSE )</f>
        <v>Yes</v>
      </c>
      <c r="H1226" s="104" t="b">
        <f>ISNUMBER(MATCH(C1226, 'Sheet1 (2)'!$A$2:$A$350, 0))</f>
        <v>1</v>
      </c>
      <c r="I1226" s="104" t="str">
        <f>VLOOKUP(C1226,Print!$A$2:$C$1048576,3,0)</f>
        <v>No</v>
      </c>
      <c r="J1226" s="104" t="str">
        <f>VLOOKUP($C1226,Print!$A$2:$I$1048576,9,0)</f>
        <v>Missing</v>
      </c>
      <c r="K1226" s="104" t="str">
        <f>VLOOKUP(C1226,'Sheet1 (2)'!$A$2:$K$341, 9, 0)</f>
        <v>C00599</v>
      </c>
    </row>
    <row r="1227" spans="1:11" customFormat="1" ht="15.75" hidden="1" x14ac:dyDescent="0.25">
      <c r="A1227" s="104" t="s">
        <v>10</v>
      </c>
      <c r="B1227" s="113" t="str">
        <f t="shared" ref="B1227:B1258" si="32">_xlfn.CONCAT(C1227,"*",A1227)</f>
        <v>E0315 - Halls Crossroads*Sanitation</v>
      </c>
      <c r="C1227" s="113" t="s">
        <v>309</v>
      </c>
      <c r="D1227" s="115" t="s">
        <v>480</v>
      </c>
      <c r="E1227" s="117" t="s">
        <v>665</v>
      </c>
      <c r="F1227" s="116"/>
      <c r="G1227" s="104" t="str">
        <f>VLOOKUP(C1227, 'Sheet1 (2)'!$A$2:$K$341, 2,FALSE )</f>
        <v>Yes</v>
      </c>
      <c r="H1227" s="104" t="b">
        <f>ISNUMBER(MATCH(C1227, 'Sheet1 (2)'!$A$2:$A$350, 0))</f>
        <v>1</v>
      </c>
      <c r="I1227" s="104" t="str">
        <f>VLOOKUP(C1227,Print!$A$2:$C$1048576,3,0)</f>
        <v>No</v>
      </c>
      <c r="J1227" s="104" t="str">
        <f>VLOOKUP($C1227,Print!$A$2:$I$1048576,9,0)</f>
        <v>Missing</v>
      </c>
      <c r="K1227" s="104" t="str">
        <f>VLOOKUP(C1227,'Sheet1 (2)'!$A$2:$K$341, 9, 0)</f>
        <v>C00599</v>
      </c>
    </row>
    <row r="1228" spans="1:11" customFormat="1" ht="15.75" hidden="1" x14ac:dyDescent="0.25">
      <c r="A1228" s="104" t="s">
        <v>9</v>
      </c>
      <c r="B1228" s="113" t="str">
        <f t="shared" si="32"/>
        <v>E0315 - Halls Crossroads*Interface</v>
      </c>
      <c r="C1228" s="113" t="s">
        <v>309</v>
      </c>
      <c r="D1228" s="115" t="s">
        <v>9</v>
      </c>
      <c r="E1228" s="117" t="str">
        <f>IFERROR(INDEX(Interface!A:A, MATCH($C1228,Interface!H:H, 0)), "(Blank)")</f>
        <v>TWA88093</v>
      </c>
      <c r="F1228" s="116" t="s">
        <v>363</v>
      </c>
      <c r="G1228" s="104" t="str">
        <f>VLOOKUP(C1228, 'Sheet1 (2)'!$A$2:$K$341, 2,FALSE )</f>
        <v>Yes</v>
      </c>
      <c r="H1228" s="104" t="b">
        <f>ISNUMBER(MATCH(C1228, 'Sheet1 (2)'!$A$2:$A$350, 0))</f>
        <v>1</v>
      </c>
      <c r="I1228" s="104" t="str">
        <f>VLOOKUP(C1228,Print!$A$2:$C$1048576,3,0)</f>
        <v>No</v>
      </c>
      <c r="J1228" s="104" t="str">
        <f>VLOOKUP($C1228,Print!$A$2:$I$1048576,9,0)</f>
        <v>Missing</v>
      </c>
      <c r="K1228" s="104" t="str">
        <f>VLOOKUP(C1228,'Sheet1 (2)'!$A$2:$K$341, 9, 0)</f>
        <v>C00599</v>
      </c>
    </row>
    <row r="1229" spans="1:11" customFormat="1" ht="15.75" hidden="1" x14ac:dyDescent="0.25">
      <c r="A1229" s="104" t="s">
        <v>9</v>
      </c>
      <c r="B1229" s="113" t="str">
        <f t="shared" si="32"/>
        <v>E0313 - Hillsboro, TX*Interface</v>
      </c>
      <c r="C1229" s="113" t="s">
        <v>307</v>
      </c>
      <c r="D1229" s="115" t="s">
        <v>9</v>
      </c>
      <c r="E1229" s="117" t="str">
        <f>IFERROR(INDEX(Interface!A:A, MATCH($C1229,Interface!H:H, 0)), "(Blank)")</f>
        <v>TWA88096</v>
      </c>
      <c r="F1229" s="116" t="s">
        <v>363</v>
      </c>
      <c r="G1229" s="104" t="str">
        <f>VLOOKUP(C1229, 'Sheet1 (2)'!$A$2:$K$341, 2,FALSE )</f>
        <v>Yes</v>
      </c>
      <c r="H1229" s="104" t="b">
        <f>ISNUMBER(MATCH(C1229, 'Sheet1 (2)'!$A$2:$A$350, 0))</f>
        <v>1</v>
      </c>
      <c r="I1229" s="104" t="str">
        <f>VLOOKUP(C1229,Print!$A$2:$C$1048576,3,0)</f>
        <v>No</v>
      </c>
      <c r="J1229" s="104" t="str">
        <f>VLOOKUP($C1229,Print!$A$2:$I$1048576,9,0)</f>
        <v>Ready</v>
      </c>
      <c r="K1229" s="104" t="str">
        <f>VLOOKUP(C1229,'Sheet1 (2)'!$A$2:$K$341, 9, 0)</f>
        <v>C00594</v>
      </c>
    </row>
    <row r="1230" spans="1:11" customFormat="1" ht="15.75" hidden="1" x14ac:dyDescent="0.25">
      <c r="A1230" s="104" t="s">
        <v>13</v>
      </c>
      <c r="B1230" s="113" t="str">
        <f t="shared" si="32"/>
        <v>E0315 - Halls Crossroads*Water &amp; Sewer</v>
      </c>
      <c r="C1230" s="113" t="s">
        <v>309</v>
      </c>
      <c r="D1230" s="133" t="s">
        <v>4511</v>
      </c>
      <c r="E1230" s="117"/>
      <c r="F1230" s="116" t="s">
        <v>4512</v>
      </c>
      <c r="G1230" s="104" t="str">
        <f>VLOOKUP(C1230, 'Sheet1 (2)'!$A$2:$K$341, 2,FALSE )</f>
        <v>Yes</v>
      </c>
      <c r="H1230" s="104" t="b">
        <f>ISNUMBER(MATCH(C1230, 'Sheet1 (2)'!$A$2:$A$350, 0))</f>
        <v>1</v>
      </c>
      <c r="I1230" s="104" t="str">
        <f>VLOOKUP(C1230,Print!$A$2:$C$1048576,3,0)</f>
        <v>No</v>
      </c>
      <c r="J1230" s="104" t="str">
        <f>VLOOKUP($C1230,Print!$A$2:$I$1048576,9,0)</f>
        <v>Missing</v>
      </c>
      <c r="K1230" s="104" t="str">
        <f>VLOOKUP(C1230,'Sheet1 (2)'!$A$2:$K$341, 9, 0)</f>
        <v>C00599</v>
      </c>
    </row>
    <row r="1231" spans="1:11" customFormat="1" ht="15.75" hidden="1" x14ac:dyDescent="0.25">
      <c r="A1231" s="104" t="s">
        <v>7</v>
      </c>
      <c r="B1231" s="113" t="str">
        <f t="shared" si="32"/>
        <v>E0316 - Silsbee, TX*Electric</v>
      </c>
      <c r="C1231" s="113" t="s">
        <v>310</v>
      </c>
      <c r="D1231" s="115"/>
      <c r="E1231" s="117"/>
      <c r="F1231" s="142"/>
      <c r="G1231" s="104" t="str">
        <f>VLOOKUP(C1231, 'Sheet1 (2)'!$A$2:$K$341, 2,FALSE )</f>
        <v>No</v>
      </c>
      <c r="H1231" s="104" t="b">
        <f>ISNUMBER(MATCH(C1231, 'Sheet1 (2)'!$A$2:$A$350, 0))</f>
        <v>1</v>
      </c>
      <c r="I1231" s="104" t="str">
        <f>VLOOKUP(C1231,Print!$A$2:$C$1048576,3,0)</f>
        <v>No</v>
      </c>
      <c r="J1231" s="104" t="str">
        <f>VLOOKUP($C1231,Print!$A$2:$I$1048576,9,0)</f>
        <v>Missing</v>
      </c>
      <c r="K1231" s="104" t="str">
        <f>VLOOKUP(C1231,'Sheet1 (2)'!$A$2:$K$341, 9, 0)</f>
        <v>C00607</v>
      </c>
    </row>
    <row r="1232" spans="1:11" customFormat="1" ht="15.75" hidden="1" x14ac:dyDescent="0.25">
      <c r="A1232" s="104" t="s">
        <v>13</v>
      </c>
      <c r="B1232" s="113" t="str">
        <f t="shared" si="32"/>
        <v>E0316 - Silsbee, TX*Water &amp; Sewer</v>
      </c>
      <c r="C1232" s="113" t="s">
        <v>310</v>
      </c>
      <c r="D1232" s="115"/>
      <c r="E1232" s="117"/>
      <c r="F1232" s="142"/>
      <c r="G1232" s="104" t="str">
        <f>VLOOKUP(C1232, 'Sheet1 (2)'!$A$2:$K$341, 2,FALSE )</f>
        <v>No</v>
      </c>
      <c r="H1232" s="104" t="b">
        <f>ISNUMBER(MATCH(C1232, 'Sheet1 (2)'!$A$2:$A$350, 0))</f>
        <v>1</v>
      </c>
      <c r="I1232" s="104" t="str">
        <f>VLOOKUP(C1232,Print!$A$2:$C$1048576,3,0)</f>
        <v>No</v>
      </c>
      <c r="J1232" s="104" t="str">
        <f>VLOOKUP($C1232,Print!$A$2:$I$1048576,9,0)</f>
        <v>Missing</v>
      </c>
      <c r="K1232" s="104" t="str">
        <f>VLOOKUP(C1232,'Sheet1 (2)'!$A$2:$K$341, 9, 0)</f>
        <v>C00607</v>
      </c>
    </row>
    <row r="1233" spans="1:11" customFormat="1" ht="15.75" hidden="1" x14ac:dyDescent="0.25">
      <c r="A1233" s="104" t="s">
        <v>10</v>
      </c>
      <c r="B1233" s="113" t="str">
        <f t="shared" si="32"/>
        <v>E0316 - Silsbee, TX*Sanitation</v>
      </c>
      <c r="C1233" s="113" t="s">
        <v>310</v>
      </c>
      <c r="D1233" s="115"/>
      <c r="E1233" s="117"/>
      <c r="F1233" s="142"/>
      <c r="G1233" s="104" t="str">
        <f>VLOOKUP(C1233, 'Sheet1 (2)'!$A$2:$K$341, 2,FALSE )</f>
        <v>No</v>
      </c>
      <c r="H1233" s="104" t="b">
        <f>ISNUMBER(MATCH(C1233, 'Sheet1 (2)'!$A$2:$A$350, 0))</f>
        <v>1</v>
      </c>
      <c r="I1233" s="104" t="str">
        <f>VLOOKUP(C1233,Print!$A$2:$C$1048576,3,0)</f>
        <v>No</v>
      </c>
      <c r="J1233" s="104" t="str">
        <f>VLOOKUP($C1233,Print!$A$2:$I$1048576,9,0)</f>
        <v>Missing</v>
      </c>
      <c r="K1233" s="104" t="str">
        <f>VLOOKUP(C1233,'Sheet1 (2)'!$A$2:$K$341, 9, 0)</f>
        <v>C00607</v>
      </c>
    </row>
    <row r="1234" spans="1:11" customFormat="1" ht="15.75" hidden="1" x14ac:dyDescent="0.25">
      <c r="A1234" s="104" t="s">
        <v>9</v>
      </c>
      <c r="B1234" s="113" t="str">
        <f t="shared" si="32"/>
        <v>E0316 - Silsbee, TX*Interface</v>
      </c>
      <c r="C1234" s="113" t="s">
        <v>310</v>
      </c>
      <c r="D1234" s="115" t="s">
        <v>9</v>
      </c>
      <c r="E1234" s="117" t="str">
        <f>IFERROR(INDEX(Interface!A:A, MATCH($C1234,Interface!H:H, 0)), "(Blank)")</f>
        <v>(Blank)</v>
      </c>
      <c r="F1234" s="116" t="s">
        <v>363</v>
      </c>
      <c r="G1234" s="104" t="str">
        <f>VLOOKUP(C1234, 'Sheet1 (2)'!$A$2:$K$341, 2,FALSE )</f>
        <v>No</v>
      </c>
      <c r="H1234" s="104" t="b">
        <f>ISNUMBER(MATCH(C1234, 'Sheet1 (2)'!$A$2:$A$350, 0))</f>
        <v>1</v>
      </c>
      <c r="I1234" s="104" t="str">
        <f>VLOOKUP(C1234,Print!$A$2:$C$1048576,3,0)</f>
        <v>No</v>
      </c>
      <c r="J1234" s="104" t="str">
        <f>VLOOKUP($C1234,Print!$A$2:$I$1048576,9,0)</f>
        <v>Missing</v>
      </c>
      <c r="K1234" s="104" t="str">
        <f>VLOOKUP(C1234,'Sheet1 (2)'!$A$2:$K$341, 9, 0)</f>
        <v>C00607</v>
      </c>
    </row>
    <row r="1235" spans="1:11" customFormat="1" ht="15.75" hidden="1" x14ac:dyDescent="0.25">
      <c r="A1235" s="155" t="s">
        <v>7</v>
      </c>
      <c r="B1235" s="113" t="str">
        <f t="shared" si="32"/>
        <v>E0317 - North Lexington, KY*Electric</v>
      </c>
      <c r="C1235" s="113" t="s">
        <v>311</v>
      </c>
      <c r="D1235" s="133" t="s">
        <v>4489</v>
      </c>
      <c r="E1235" s="117"/>
      <c r="F1235" s="116" t="s">
        <v>1056</v>
      </c>
      <c r="G1235" s="104" t="str">
        <f>VLOOKUP(C1235, 'Sheet1 (2)'!$A$2:$K$341, 2,FALSE )</f>
        <v>Yes</v>
      </c>
      <c r="H1235" s="104" t="b">
        <f>ISNUMBER(MATCH(C1235, 'Sheet1 (2)'!$A$2:$A$350, 0))</f>
        <v>1</v>
      </c>
      <c r="I1235" s="104" t="str">
        <f>VLOOKUP(C1235,Print!$A$2:$C$1048576,3,0)</f>
        <v>No</v>
      </c>
      <c r="J1235" s="104" t="str">
        <f>VLOOKUP($C1235,Print!$A$2:$I$1048576,9,0)</f>
        <v>Missing</v>
      </c>
      <c r="K1235" s="104" t="str">
        <f>VLOOKUP(C1235,'Sheet1 (2)'!$A$2:$K$341, 9, 0)</f>
        <v>C00524</v>
      </c>
    </row>
    <row r="1236" spans="1:11" customFormat="1" ht="15.75" hidden="1" x14ac:dyDescent="0.25">
      <c r="A1236" s="155" t="s">
        <v>10</v>
      </c>
      <c r="B1236" s="113" t="str">
        <f t="shared" si="32"/>
        <v>E0317 - North Lexington, KY*Sanitation</v>
      </c>
      <c r="C1236" s="113" t="s">
        <v>311</v>
      </c>
      <c r="D1236" s="115"/>
      <c r="E1236" s="117"/>
      <c r="F1236" s="116"/>
      <c r="G1236" s="104" t="str">
        <f>VLOOKUP(C1236, 'Sheet1 (2)'!$A$2:$K$341, 2,FALSE )</f>
        <v>Yes</v>
      </c>
      <c r="H1236" s="104" t="b">
        <f>ISNUMBER(MATCH(C1236, 'Sheet1 (2)'!$A$2:$A$350, 0))</f>
        <v>1</v>
      </c>
      <c r="I1236" s="104" t="str">
        <f>VLOOKUP(C1236,Print!$A$2:$C$1048576,3,0)</f>
        <v>No</v>
      </c>
      <c r="J1236" s="104" t="str">
        <f>VLOOKUP($C1236,Print!$A$2:$I$1048576,9,0)</f>
        <v>Missing</v>
      </c>
      <c r="K1236" s="104" t="str">
        <f>VLOOKUP(C1236,'Sheet1 (2)'!$A$2:$K$341, 9, 0)</f>
        <v>C00524</v>
      </c>
    </row>
    <row r="1237" spans="1:11" customFormat="1" ht="15.75" hidden="1" x14ac:dyDescent="0.25">
      <c r="A1237" s="113" t="s">
        <v>14</v>
      </c>
      <c r="B1237" s="113"/>
      <c r="C1237" s="113" t="s">
        <v>311</v>
      </c>
      <c r="D1237" s="133" t="s">
        <v>4490</v>
      </c>
      <c r="E1237" s="117" t="s">
        <v>5212</v>
      </c>
      <c r="F1237" s="116" t="s">
        <v>4491</v>
      </c>
      <c r="G1237" s="104" t="str">
        <f>VLOOKUP(C1237, 'Sheet1 (2)'!$A$2:$K$341, 2,FALSE )</f>
        <v>Yes</v>
      </c>
      <c r="H1237" s="104" t="b">
        <f>ISNUMBER(MATCH(C1237, 'Sheet1 (2)'!$A$2:$A$350, 0))</f>
        <v>1</v>
      </c>
      <c r="I1237" s="104" t="str">
        <f>VLOOKUP(C1237,Print!$A$2:$C$1048576,3,0)</f>
        <v>No</v>
      </c>
      <c r="J1237" s="104" t="str">
        <f>VLOOKUP($C1237,Print!$A$2:$I$1048576,9,0)</f>
        <v>Missing</v>
      </c>
      <c r="K1237" s="104" t="str">
        <f>VLOOKUP(C1237,'Sheet1 (2)'!$A$2:$K$341, 9, 0)</f>
        <v>C00524</v>
      </c>
    </row>
    <row r="1238" spans="1:11" customFormat="1" ht="15.75" hidden="1" x14ac:dyDescent="0.25">
      <c r="A1238" s="113" t="s">
        <v>15</v>
      </c>
      <c r="B1238" s="113"/>
      <c r="C1238" s="113" t="s">
        <v>311</v>
      </c>
      <c r="D1238" s="133" t="s">
        <v>4490</v>
      </c>
      <c r="E1238" s="117" t="s">
        <v>5213</v>
      </c>
      <c r="F1238" s="116" t="s">
        <v>4491</v>
      </c>
      <c r="G1238" s="104" t="str">
        <f>VLOOKUP(C1238, 'Sheet1 (2)'!$A$2:$K$341, 2,FALSE )</f>
        <v>Yes</v>
      </c>
      <c r="H1238" s="104" t="b">
        <f>ISNUMBER(MATCH(C1238, 'Sheet1 (2)'!$A$2:$A$350, 0))</f>
        <v>1</v>
      </c>
      <c r="I1238" s="104" t="str">
        <f>VLOOKUP(C1238,Print!$A$2:$C$1048576,3,0)</f>
        <v>No</v>
      </c>
      <c r="J1238" s="104" t="str">
        <f>VLOOKUP($C1238,Print!$A$2:$I$1048576,9,0)</f>
        <v>Missing</v>
      </c>
      <c r="K1238" s="104" t="str">
        <f>VLOOKUP(C1238,'Sheet1 (2)'!$A$2:$K$341, 9, 0)</f>
        <v>C00524</v>
      </c>
    </row>
    <row r="1239" spans="1:11" customFormat="1" ht="15.75" hidden="1" x14ac:dyDescent="0.25">
      <c r="A1239" s="113" t="s">
        <v>13</v>
      </c>
      <c r="B1239" s="113" t="str">
        <f t="shared" ref="B1239:B1270" si="33">_xlfn.CONCAT(C1239,"*",A1239)</f>
        <v>E0317 - North Lexington, KY*Water &amp; Sewer</v>
      </c>
      <c r="C1239" s="113" t="s">
        <v>311</v>
      </c>
      <c r="D1239" s="133" t="s">
        <v>5211</v>
      </c>
      <c r="E1239" s="117">
        <v>227044300</v>
      </c>
      <c r="F1239" s="116" t="s">
        <v>4491</v>
      </c>
      <c r="G1239" s="104" t="str">
        <f>VLOOKUP(C1239, 'Sheet1 (2)'!$A$2:$K$341, 2,FALSE )</f>
        <v>Yes</v>
      </c>
      <c r="H1239" s="104" t="b">
        <f>ISNUMBER(MATCH(C1239, 'Sheet1 (2)'!$A$2:$A$350, 0))</f>
        <v>1</v>
      </c>
      <c r="I1239" s="104" t="str">
        <f>VLOOKUP(C1239,Print!$A$2:$C$1048576,3,0)</f>
        <v>No</v>
      </c>
      <c r="J1239" s="104" t="str">
        <f>VLOOKUP($C1239,Print!$A$2:$I$1048576,9,0)</f>
        <v>Missing</v>
      </c>
      <c r="K1239" s="104" t="str">
        <f>VLOOKUP(C1239,'Sheet1 (2)'!$A$2:$K$341, 9, 0)</f>
        <v>C00524</v>
      </c>
    </row>
    <row r="1240" spans="1:11" customFormat="1" ht="15.75" hidden="1" x14ac:dyDescent="0.25">
      <c r="A1240" s="104" t="s">
        <v>9</v>
      </c>
      <c r="B1240" s="113" t="str">
        <f t="shared" si="33"/>
        <v>E0317 - North Lexington, KY*Interface</v>
      </c>
      <c r="C1240" s="113" t="s">
        <v>311</v>
      </c>
      <c r="D1240" s="115" t="s">
        <v>9</v>
      </c>
      <c r="E1240" s="117" t="str">
        <f>IFERROR(INDEX(Interface!A:A, MATCH($C1240,Interface!H:H, 0)), "(Blank)")</f>
        <v>TWA88043</v>
      </c>
      <c r="F1240" s="116" t="s">
        <v>363</v>
      </c>
      <c r="G1240" s="104" t="str">
        <f>VLOOKUP(C1240, 'Sheet1 (2)'!$A$2:$K$341, 2,FALSE )</f>
        <v>Yes</v>
      </c>
      <c r="H1240" s="104" t="b">
        <f>ISNUMBER(MATCH(C1240, 'Sheet1 (2)'!$A$2:$A$350, 0))</f>
        <v>1</v>
      </c>
      <c r="I1240" s="104" t="str">
        <f>VLOOKUP(C1240,Print!$A$2:$C$1048576,3,0)</f>
        <v>No</v>
      </c>
      <c r="J1240" s="104" t="str">
        <f>VLOOKUP($C1240,Print!$A$2:$I$1048576,9,0)</f>
        <v>Missing</v>
      </c>
      <c r="K1240" s="104" t="str">
        <f>VLOOKUP(C1240,'Sheet1 (2)'!$A$2:$K$341, 9, 0)</f>
        <v>C00524</v>
      </c>
    </row>
    <row r="1241" spans="1:11" customFormat="1" ht="15.75" hidden="1" x14ac:dyDescent="0.25">
      <c r="A1241" s="104" t="s">
        <v>7</v>
      </c>
      <c r="B1241" s="113" t="str">
        <f t="shared" si="33"/>
        <v>E0318 - Fairfield Township, OH*Electric</v>
      </c>
      <c r="C1241" s="113" t="s">
        <v>312</v>
      </c>
      <c r="D1241" s="133" t="s">
        <v>378</v>
      </c>
      <c r="E1241" s="117"/>
      <c r="F1241" s="132" t="s">
        <v>4474</v>
      </c>
      <c r="G1241" s="104" t="str">
        <f>VLOOKUP(C1241, 'Sheet1 (2)'!$A$2:$K$341, 2,FALSE )</f>
        <v>No</v>
      </c>
      <c r="H1241" s="104" t="b">
        <f>ISNUMBER(MATCH(C1241, 'Sheet1 (2)'!$A$2:$A$350, 0))</f>
        <v>1</v>
      </c>
      <c r="I1241" s="104" t="str">
        <f>VLOOKUP(C1241,Print!$A$2:$C$1048576,3,0)</f>
        <v>No</v>
      </c>
      <c r="J1241" s="104" t="str">
        <f>VLOOKUP($C1241,Print!$A$2:$I$1048576,9,0)</f>
        <v>Missing</v>
      </c>
      <c r="K1241" s="104" t="str">
        <f>VLOOKUP(C1241,'Sheet1 (2)'!$A$2:$K$341, 9, 0)</f>
        <v>C00477</v>
      </c>
    </row>
    <row r="1242" spans="1:11" customFormat="1" ht="15.75" hidden="1" x14ac:dyDescent="0.25">
      <c r="A1242" s="104" t="s">
        <v>13</v>
      </c>
      <c r="B1242" s="113" t="str">
        <f t="shared" si="33"/>
        <v>E0318 - Fairfield Township, OH*Water &amp; Sewer</v>
      </c>
      <c r="C1242" s="113" t="s">
        <v>312</v>
      </c>
      <c r="D1242" s="115"/>
      <c r="E1242" s="117"/>
      <c r="F1242" s="142"/>
      <c r="G1242" s="104" t="str">
        <f>VLOOKUP(C1242, 'Sheet1 (2)'!$A$2:$K$341, 2,FALSE )</f>
        <v>No</v>
      </c>
      <c r="H1242" s="104" t="b">
        <f>ISNUMBER(MATCH(C1242, 'Sheet1 (2)'!$A$2:$A$350, 0))</f>
        <v>1</v>
      </c>
      <c r="I1242" s="104" t="str">
        <f>VLOOKUP(C1242,Print!$A$2:$C$1048576,3,0)</f>
        <v>No</v>
      </c>
      <c r="J1242" s="104" t="str">
        <f>VLOOKUP($C1242,Print!$A$2:$I$1048576,9,0)</f>
        <v>Missing</v>
      </c>
      <c r="K1242" s="104" t="str">
        <f>VLOOKUP(C1242,'Sheet1 (2)'!$A$2:$K$341, 9, 0)</f>
        <v>C00477</v>
      </c>
    </row>
    <row r="1243" spans="1:11" customFormat="1" ht="15.75" hidden="1" x14ac:dyDescent="0.25">
      <c r="A1243" s="104" t="s">
        <v>10</v>
      </c>
      <c r="B1243" s="113" t="str">
        <f t="shared" si="33"/>
        <v>E0318 - Fairfield Township, OH*Sanitation</v>
      </c>
      <c r="C1243" s="113" t="s">
        <v>312</v>
      </c>
      <c r="D1243" s="115"/>
      <c r="E1243" s="117"/>
      <c r="F1243" s="142"/>
      <c r="G1243" s="104" t="str">
        <f>VLOOKUP(C1243, 'Sheet1 (2)'!$A$2:$K$341, 2,FALSE )</f>
        <v>No</v>
      </c>
      <c r="H1243" s="104" t="b">
        <f>ISNUMBER(MATCH(C1243, 'Sheet1 (2)'!$A$2:$A$350, 0))</f>
        <v>1</v>
      </c>
      <c r="I1243" s="104" t="str">
        <f>VLOOKUP(C1243,Print!$A$2:$C$1048576,3,0)</f>
        <v>No</v>
      </c>
      <c r="J1243" s="104" t="str">
        <f>VLOOKUP($C1243,Print!$A$2:$I$1048576,9,0)</f>
        <v>Missing</v>
      </c>
      <c r="K1243" s="104" t="str">
        <f>VLOOKUP(C1243,'Sheet1 (2)'!$A$2:$K$341, 9, 0)</f>
        <v>C00477</v>
      </c>
    </row>
    <row r="1244" spans="1:11" customFormat="1" ht="15.75" hidden="1" x14ac:dyDescent="0.25">
      <c r="A1244" s="104" t="s">
        <v>9</v>
      </c>
      <c r="B1244" s="113" t="str">
        <f t="shared" si="33"/>
        <v>E0318 - Fairfield Township, OH*Interface</v>
      </c>
      <c r="C1244" s="113" t="s">
        <v>312</v>
      </c>
      <c r="D1244" s="115" t="s">
        <v>9</v>
      </c>
      <c r="E1244" s="117" t="str">
        <f>IFERROR(INDEX(Interface!A:A, MATCH($C1244,Interface!H:H, 0)), "(Blank)")</f>
        <v>(Blank)</v>
      </c>
      <c r="F1244" s="116" t="s">
        <v>363</v>
      </c>
      <c r="G1244" s="104" t="str">
        <f>VLOOKUP(C1244, 'Sheet1 (2)'!$A$2:$K$341, 2,FALSE )</f>
        <v>No</v>
      </c>
      <c r="H1244" s="104" t="b">
        <f>ISNUMBER(MATCH(C1244, 'Sheet1 (2)'!$A$2:$A$350, 0))</f>
        <v>1</v>
      </c>
      <c r="I1244" s="104" t="str">
        <f>VLOOKUP(C1244,Print!$A$2:$C$1048576,3,0)</f>
        <v>No</v>
      </c>
      <c r="J1244" s="104" t="str">
        <f>VLOOKUP($C1244,Print!$A$2:$I$1048576,9,0)</f>
        <v>Missing</v>
      </c>
      <c r="K1244" s="104" t="str">
        <f>VLOOKUP(C1244,'Sheet1 (2)'!$A$2:$K$341, 9, 0)</f>
        <v>C00477</v>
      </c>
    </row>
    <row r="1245" spans="1:11" customFormat="1" ht="15.75" hidden="1" x14ac:dyDescent="0.25">
      <c r="A1245" s="104" t="s">
        <v>7</v>
      </c>
      <c r="B1245" s="113" t="str">
        <f t="shared" si="33"/>
        <v>E0319 - Burley, ID*Electric</v>
      </c>
      <c r="C1245" s="113" t="s">
        <v>313</v>
      </c>
      <c r="D1245" s="115"/>
      <c r="E1245" s="117"/>
      <c r="F1245" s="142"/>
      <c r="G1245" s="104" t="str">
        <f>VLOOKUP(C1245, 'Sheet1 (2)'!$A$2:$K$341, 2,FALSE )</f>
        <v>No</v>
      </c>
      <c r="H1245" s="104" t="b">
        <f>ISNUMBER(MATCH(C1245, 'Sheet1 (2)'!$A$2:$A$350, 0))</f>
        <v>1</v>
      </c>
      <c r="I1245" s="104" t="str">
        <f>VLOOKUP(C1245,Print!$A$2:$C$1048576,3,0)</f>
        <v>No</v>
      </c>
      <c r="J1245" s="104" t="str">
        <f>VLOOKUP($C1245,Print!$A$2:$I$1048576,9,0)</f>
        <v>Missing</v>
      </c>
      <c r="K1245" s="104" t="str">
        <f>VLOOKUP(C1245,'Sheet1 (2)'!$A$2:$K$341, 9, 0)</f>
        <v>C00571</v>
      </c>
    </row>
    <row r="1246" spans="1:11" customFormat="1" ht="15.75" hidden="1" x14ac:dyDescent="0.25">
      <c r="A1246" s="104" t="s">
        <v>13</v>
      </c>
      <c r="B1246" s="113" t="str">
        <f t="shared" si="33"/>
        <v>E0319 - Burley, ID*Water &amp; Sewer</v>
      </c>
      <c r="C1246" s="113" t="s">
        <v>313</v>
      </c>
      <c r="D1246" s="115"/>
      <c r="E1246" s="117"/>
      <c r="F1246" s="142"/>
      <c r="G1246" s="104" t="str">
        <f>VLOOKUP(C1246, 'Sheet1 (2)'!$A$2:$K$341, 2,FALSE )</f>
        <v>No</v>
      </c>
      <c r="H1246" s="104" t="b">
        <f>ISNUMBER(MATCH(C1246, 'Sheet1 (2)'!$A$2:$A$350, 0))</f>
        <v>1</v>
      </c>
      <c r="I1246" s="104" t="str">
        <f>VLOOKUP(C1246,Print!$A$2:$C$1048576,3,0)</f>
        <v>No</v>
      </c>
      <c r="J1246" s="104" t="str">
        <f>VLOOKUP($C1246,Print!$A$2:$I$1048576,9,0)</f>
        <v>Missing</v>
      </c>
      <c r="K1246" s="104" t="str">
        <f>VLOOKUP(C1246,'Sheet1 (2)'!$A$2:$K$341, 9, 0)</f>
        <v>C00571</v>
      </c>
    </row>
    <row r="1247" spans="1:11" customFormat="1" ht="15.75" hidden="1" x14ac:dyDescent="0.25">
      <c r="A1247" s="104" t="s">
        <v>10</v>
      </c>
      <c r="B1247" s="113" t="str">
        <f t="shared" si="33"/>
        <v>E0319 - Burley, ID*Sanitation</v>
      </c>
      <c r="C1247" s="113" t="s">
        <v>313</v>
      </c>
      <c r="D1247" s="115"/>
      <c r="E1247" s="117"/>
      <c r="F1247" s="142"/>
      <c r="G1247" s="104" t="str">
        <f>VLOOKUP(C1247, 'Sheet1 (2)'!$A$2:$K$341, 2,FALSE )</f>
        <v>No</v>
      </c>
      <c r="H1247" s="104" t="b">
        <f>ISNUMBER(MATCH(C1247, 'Sheet1 (2)'!$A$2:$A$350, 0))</f>
        <v>1</v>
      </c>
      <c r="I1247" s="104" t="str">
        <f>VLOOKUP(C1247,Print!$A$2:$C$1048576,3,0)</f>
        <v>No</v>
      </c>
      <c r="J1247" s="104" t="str">
        <f>VLOOKUP($C1247,Print!$A$2:$I$1048576,9,0)</f>
        <v>Missing</v>
      </c>
      <c r="K1247" s="104" t="str">
        <f>VLOOKUP(C1247,'Sheet1 (2)'!$A$2:$K$341, 9, 0)</f>
        <v>C00571</v>
      </c>
    </row>
    <row r="1248" spans="1:11" customFormat="1" ht="15.75" hidden="1" x14ac:dyDescent="0.25">
      <c r="A1248" s="104" t="s">
        <v>9</v>
      </c>
      <c r="B1248" s="113" t="str">
        <f t="shared" si="33"/>
        <v>E0319 - Burley, ID*Interface</v>
      </c>
      <c r="C1248" s="113" t="s">
        <v>313</v>
      </c>
      <c r="D1248" s="115" t="s">
        <v>9</v>
      </c>
      <c r="E1248" s="117" t="str">
        <f>IFERROR(INDEX(Interface!A:A, MATCH($C1248,Interface!H:H, 0)), "(Blank)")</f>
        <v>(Blank)</v>
      </c>
      <c r="F1248" s="116" t="s">
        <v>363</v>
      </c>
      <c r="G1248" s="104" t="str">
        <f>VLOOKUP(C1248, 'Sheet1 (2)'!$A$2:$K$341, 2,FALSE )</f>
        <v>No</v>
      </c>
      <c r="H1248" s="104" t="b">
        <f>ISNUMBER(MATCH(C1248, 'Sheet1 (2)'!$A$2:$A$350, 0))</f>
        <v>1</v>
      </c>
      <c r="I1248" s="104" t="str">
        <f>VLOOKUP(C1248,Print!$A$2:$C$1048576,3,0)</f>
        <v>No</v>
      </c>
      <c r="J1248" s="104" t="str">
        <f>VLOOKUP($C1248,Print!$A$2:$I$1048576,9,0)</f>
        <v>Missing</v>
      </c>
      <c r="K1248" s="104" t="str">
        <f>VLOOKUP(C1248,'Sheet1 (2)'!$A$2:$K$341, 9, 0)</f>
        <v>C00571</v>
      </c>
    </row>
    <row r="1249" spans="1:11" customFormat="1" ht="15.75" hidden="1" x14ac:dyDescent="0.25">
      <c r="A1249" s="104" t="s">
        <v>7</v>
      </c>
      <c r="B1249" s="113" t="str">
        <f t="shared" si="33"/>
        <v>E0320 - Espanola, NM*Electric</v>
      </c>
      <c r="C1249" s="113" t="s">
        <v>314</v>
      </c>
      <c r="D1249" s="115"/>
      <c r="E1249" s="117"/>
      <c r="F1249" s="142"/>
      <c r="G1249" s="104" t="str">
        <f>VLOOKUP(C1249, 'Sheet1 (2)'!$A$2:$K$341, 2,FALSE )</f>
        <v>No</v>
      </c>
      <c r="H1249" s="104" t="b">
        <f>ISNUMBER(MATCH(C1249, 'Sheet1 (2)'!$A$2:$A$350, 0))</f>
        <v>1</v>
      </c>
      <c r="I1249" s="104" t="str">
        <f>VLOOKUP(C1249,Print!$A$2:$C$1048576,3,0)</f>
        <v>No</v>
      </c>
      <c r="J1249" s="104" t="str">
        <f>VLOOKUP($C1249,Print!$A$2:$I$1048576,9,0)</f>
        <v>Missing</v>
      </c>
      <c r="K1249" s="104" t="str">
        <f>VLOOKUP(C1249,'Sheet1 (2)'!$A$2:$K$341, 9, 0)</f>
        <v>C00393</v>
      </c>
    </row>
    <row r="1250" spans="1:11" customFormat="1" ht="15.75" hidden="1" x14ac:dyDescent="0.25">
      <c r="A1250" s="104" t="s">
        <v>13</v>
      </c>
      <c r="B1250" s="113" t="str">
        <f t="shared" si="33"/>
        <v>E0320 - Espanola, NM*Water &amp; Sewer</v>
      </c>
      <c r="C1250" s="113" t="s">
        <v>314</v>
      </c>
      <c r="D1250" s="115"/>
      <c r="E1250" s="117"/>
      <c r="F1250" s="142"/>
      <c r="G1250" s="104" t="str">
        <f>VLOOKUP(C1250, 'Sheet1 (2)'!$A$2:$K$341, 2,FALSE )</f>
        <v>No</v>
      </c>
      <c r="H1250" s="104" t="b">
        <f>ISNUMBER(MATCH(C1250, 'Sheet1 (2)'!$A$2:$A$350, 0))</f>
        <v>1</v>
      </c>
      <c r="I1250" s="104" t="str">
        <f>VLOOKUP(C1250,Print!$A$2:$C$1048576,3,0)</f>
        <v>No</v>
      </c>
      <c r="J1250" s="104" t="str">
        <f>VLOOKUP($C1250,Print!$A$2:$I$1048576,9,0)</f>
        <v>Missing</v>
      </c>
      <c r="K1250" s="104" t="str">
        <f>VLOOKUP(C1250,'Sheet1 (2)'!$A$2:$K$341, 9, 0)</f>
        <v>C00393</v>
      </c>
    </row>
    <row r="1251" spans="1:11" customFormat="1" ht="15.75" hidden="1" x14ac:dyDescent="0.25">
      <c r="A1251" s="104" t="s">
        <v>10</v>
      </c>
      <c r="B1251" s="113" t="str">
        <f t="shared" si="33"/>
        <v>E0320 - Espanola, NM*Sanitation</v>
      </c>
      <c r="C1251" s="113" t="s">
        <v>314</v>
      </c>
      <c r="D1251" s="115"/>
      <c r="E1251" s="117"/>
      <c r="F1251" s="142"/>
      <c r="G1251" s="104" t="str">
        <f>VLOOKUP(C1251, 'Sheet1 (2)'!$A$2:$K$341, 2,FALSE )</f>
        <v>No</v>
      </c>
      <c r="H1251" s="104" t="b">
        <f>ISNUMBER(MATCH(C1251, 'Sheet1 (2)'!$A$2:$A$350, 0))</f>
        <v>1</v>
      </c>
      <c r="I1251" s="104" t="str">
        <f>VLOOKUP(C1251,Print!$A$2:$C$1048576,3,0)</f>
        <v>No</v>
      </c>
      <c r="J1251" s="104" t="str">
        <f>VLOOKUP($C1251,Print!$A$2:$I$1048576,9,0)</f>
        <v>Missing</v>
      </c>
      <c r="K1251" s="104" t="str">
        <f>VLOOKUP(C1251,'Sheet1 (2)'!$A$2:$K$341, 9, 0)</f>
        <v>C00393</v>
      </c>
    </row>
    <row r="1252" spans="1:11" customFormat="1" ht="15.75" hidden="1" x14ac:dyDescent="0.25">
      <c r="A1252" s="104" t="s">
        <v>9</v>
      </c>
      <c r="B1252" s="113" t="str">
        <f t="shared" si="33"/>
        <v>E0320 - Espanola, NM*Interface</v>
      </c>
      <c r="C1252" s="113" t="s">
        <v>314</v>
      </c>
      <c r="D1252" s="115" t="s">
        <v>9</v>
      </c>
      <c r="E1252" s="117" t="str">
        <f>IFERROR(INDEX(Interface!A:A, MATCH($C1252,Interface!H:H, 0)), "(Blank)")</f>
        <v>(Blank)</v>
      </c>
      <c r="F1252" s="116" t="s">
        <v>363</v>
      </c>
      <c r="G1252" s="104" t="str">
        <f>VLOOKUP(C1252, 'Sheet1 (2)'!$A$2:$K$341, 2,FALSE )</f>
        <v>No</v>
      </c>
      <c r="H1252" s="104" t="b">
        <f>ISNUMBER(MATCH(C1252, 'Sheet1 (2)'!$A$2:$A$350, 0))</f>
        <v>1</v>
      </c>
      <c r="I1252" s="104" t="str">
        <f>VLOOKUP(C1252,Print!$A$2:$C$1048576,3,0)</f>
        <v>No</v>
      </c>
      <c r="J1252" s="104" t="str">
        <f>VLOOKUP($C1252,Print!$A$2:$I$1048576,9,0)</f>
        <v>Missing</v>
      </c>
      <c r="K1252" s="104" t="str">
        <f>VLOOKUP(C1252,'Sheet1 (2)'!$A$2:$K$341, 9, 0)</f>
        <v>C00393</v>
      </c>
    </row>
    <row r="1253" spans="1:11" ht="15.75" hidden="1" x14ac:dyDescent="0.25">
      <c r="A1253" s="113" t="s">
        <v>7</v>
      </c>
      <c r="B1253" s="113" t="str">
        <f t="shared" si="33"/>
        <v>E0321 - Indian Land, SC*Electric</v>
      </c>
      <c r="C1253" s="113" t="s">
        <v>315</v>
      </c>
      <c r="D1253" s="104" t="s">
        <v>378</v>
      </c>
      <c r="E1253" s="117"/>
      <c r="F1253" s="132" t="s">
        <v>992</v>
      </c>
      <c r="G1253" s="104" t="str">
        <f>VLOOKUP(C1253, 'Sheet1 (2)'!$A$2:$K$341, 2,FALSE )</f>
        <v>No</v>
      </c>
      <c r="H1253" s="104" t="b">
        <f>ISNUMBER(MATCH(C1253, 'Sheet1 (2)'!$A$2:$A$350, 0))</f>
        <v>1</v>
      </c>
      <c r="I1253" s="104" t="str">
        <f>VLOOKUP(C1253,Print!$A$2:$C$1048576,3,0)</f>
        <v>No</v>
      </c>
      <c r="J1253" s="104" t="str">
        <f>VLOOKUP($C1253,Print!$A$2:$I$1048576,9,0)</f>
        <v>Missing</v>
      </c>
      <c r="K1253" s="104" t="str">
        <f>VLOOKUP(C1253,'Sheet1 (2)'!$A$2:$K$341, 9, 0)</f>
        <v>C00490</v>
      </c>
    </row>
    <row r="1254" spans="1:11" customFormat="1" ht="15.75" hidden="1" x14ac:dyDescent="0.25">
      <c r="A1254" s="113" t="s">
        <v>13</v>
      </c>
      <c r="B1254" s="113" t="str">
        <f t="shared" si="33"/>
        <v>E0321 - Indian Land, SC*Water &amp; Sewer</v>
      </c>
      <c r="C1254" s="113" t="s">
        <v>315</v>
      </c>
      <c r="D1254" s="104" t="s">
        <v>4484</v>
      </c>
      <c r="E1254" s="117"/>
      <c r="F1254" s="115" t="s">
        <v>4485</v>
      </c>
      <c r="G1254" s="104" t="str">
        <f>VLOOKUP(C1254, 'Sheet1 (2)'!$A$2:$K$341, 2,FALSE )</f>
        <v>No</v>
      </c>
      <c r="H1254" s="104" t="b">
        <f>ISNUMBER(MATCH(C1254, 'Sheet1 (2)'!$A$2:$A$350, 0))</f>
        <v>1</v>
      </c>
      <c r="I1254" s="104" t="str">
        <f>VLOOKUP(C1254,Print!$A$2:$C$1048576,3,0)</f>
        <v>No</v>
      </c>
      <c r="J1254" s="104" t="str">
        <f>VLOOKUP($C1254,Print!$A$2:$I$1048576,9,0)</f>
        <v>Missing</v>
      </c>
      <c r="K1254" s="104" t="str">
        <f>VLOOKUP(C1254,'Sheet1 (2)'!$A$2:$K$341, 9, 0)</f>
        <v>C00490</v>
      </c>
    </row>
    <row r="1255" spans="1:11" customFormat="1" ht="15.75" hidden="1" x14ac:dyDescent="0.25">
      <c r="A1255" s="113" t="s">
        <v>10</v>
      </c>
      <c r="B1255" s="113" t="str">
        <f t="shared" si="33"/>
        <v>E0321 - Indian Land, SC*Sanitation</v>
      </c>
      <c r="C1255" s="113" t="s">
        <v>315</v>
      </c>
      <c r="D1255" s="115"/>
      <c r="E1255" s="117"/>
      <c r="F1255" s="142"/>
      <c r="G1255" s="104" t="str">
        <f>VLOOKUP(C1255, 'Sheet1 (2)'!$A$2:$K$341, 2,FALSE )</f>
        <v>No</v>
      </c>
      <c r="H1255" s="104" t="b">
        <f>ISNUMBER(MATCH(C1255, 'Sheet1 (2)'!$A$2:$A$350, 0))</f>
        <v>1</v>
      </c>
      <c r="I1255" s="104" t="str">
        <f>VLOOKUP(C1255,Print!$A$2:$C$1048576,3,0)</f>
        <v>No</v>
      </c>
      <c r="J1255" s="104" t="str">
        <f>VLOOKUP($C1255,Print!$A$2:$I$1048576,9,0)</f>
        <v>Missing</v>
      </c>
      <c r="K1255" s="104" t="str">
        <f>VLOOKUP(C1255,'Sheet1 (2)'!$A$2:$K$341, 9, 0)</f>
        <v>C00490</v>
      </c>
    </row>
    <row r="1256" spans="1:11" ht="15.75" hidden="1" x14ac:dyDescent="0.25">
      <c r="A1256" s="104" t="s">
        <v>9</v>
      </c>
      <c r="B1256" s="113" t="str">
        <f t="shared" si="33"/>
        <v>E0321 - Indian Land, SC*Interface</v>
      </c>
      <c r="C1256" s="113" t="s">
        <v>315</v>
      </c>
      <c r="D1256" s="115" t="s">
        <v>9</v>
      </c>
      <c r="E1256" s="117" t="str">
        <f>IFERROR(INDEX(Interface!A:A, MATCH($C1256,Interface!H:H, 0)), "(Blank)")</f>
        <v>(Blank)</v>
      </c>
      <c r="F1256" s="116" t="s">
        <v>363</v>
      </c>
      <c r="G1256" s="104" t="str">
        <f>VLOOKUP(C1256, 'Sheet1 (2)'!$A$2:$K$341, 2,FALSE )</f>
        <v>No</v>
      </c>
      <c r="H1256" s="104" t="b">
        <f>ISNUMBER(MATCH(C1256, 'Sheet1 (2)'!$A$2:$A$350, 0))</f>
        <v>1</v>
      </c>
      <c r="I1256" s="104" t="str">
        <f>VLOOKUP(C1256,Print!$A$2:$C$1048576,3,0)</f>
        <v>No</v>
      </c>
      <c r="J1256" s="104" t="str">
        <f>VLOOKUP($C1256,Print!$A$2:$I$1048576,9,0)</f>
        <v>Missing</v>
      </c>
      <c r="K1256" s="104" t="str">
        <f>VLOOKUP(C1256,'Sheet1 (2)'!$A$2:$K$341, 9, 0)</f>
        <v>C00490</v>
      </c>
    </row>
    <row r="1257" spans="1:11" customFormat="1" ht="15.75" hidden="1" x14ac:dyDescent="0.25">
      <c r="A1257" s="104" t="s">
        <v>10</v>
      </c>
      <c r="B1257" s="113" t="str">
        <f t="shared" si="33"/>
        <v>E0214 - Doe Run Blvd*Sanitation</v>
      </c>
      <c r="C1257" s="129" t="s">
        <v>216</v>
      </c>
      <c r="D1257" s="113" t="s">
        <v>480</v>
      </c>
      <c r="E1257" s="117" t="s">
        <v>4774</v>
      </c>
      <c r="F1257" s="142" t="s">
        <v>4771</v>
      </c>
      <c r="G1257" s="104" t="str">
        <f>VLOOKUP(C1257, 'Sheet1 (2)'!$A$2:$K$341, 2,FALSE )</f>
        <v>Yes</v>
      </c>
      <c r="H1257" s="104" t="b">
        <f>ISNUMBER(MATCH(C1257, 'Sheet1 (2)'!$A$2:$A$350, 0))</f>
        <v>1</v>
      </c>
      <c r="I1257" s="104" t="str">
        <f>VLOOKUP(C1257,Print!$A$2:$C$1048576,3,0)</f>
        <v>No</v>
      </c>
      <c r="J1257" s="104" t="str">
        <f>VLOOKUP($C1257,Print!$A$2:$I$1048576,9,0)</f>
        <v>Ready</v>
      </c>
      <c r="K1257" s="104" t="str">
        <f>VLOOKUP(C1257,'Sheet1 (2)'!$A$2:$K$341, 9, 0)</f>
        <v>C00450</v>
      </c>
    </row>
    <row r="1258" spans="1:11" customFormat="1" ht="15.75" hidden="1" x14ac:dyDescent="0.25">
      <c r="A1258" s="113" t="s">
        <v>7</v>
      </c>
      <c r="B1258" s="113" t="str">
        <f t="shared" si="33"/>
        <v>E0261- Wayne Road*Electric</v>
      </c>
      <c r="C1258" s="129" t="s">
        <v>259</v>
      </c>
      <c r="D1258" s="104" t="s">
        <v>4469</v>
      </c>
      <c r="E1258" s="133" t="s">
        <v>4471</v>
      </c>
      <c r="F1258" s="104" t="s">
        <v>4470</v>
      </c>
      <c r="G1258" s="104" t="str">
        <f>VLOOKUP(C1258, 'Sheet1 (2)'!$A$2:$K$341, 2,FALSE )</f>
        <v>Yes</v>
      </c>
      <c r="H1258" s="104" t="b">
        <f>ISNUMBER(MATCH(C1258, 'Sheet1 (2)'!$A$2:$A$350, 0))</f>
        <v>1</v>
      </c>
      <c r="I1258" s="104" t="str">
        <f>VLOOKUP(C1258,Print!$A$2:$C$1048576,3,0)</f>
        <v>No</v>
      </c>
      <c r="J1258" s="104" t="str">
        <f>VLOOKUP($C1258,Print!$A$2:$I$1048576,9,0)</f>
        <v>Ready</v>
      </c>
      <c r="K1258" s="104" t="str">
        <f>VLOOKUP(C1258,'Sheet1 (2)'!$A$2:$K$341, 9, 0)</f>
        <v>C00451</v>
      </c>
    </row>
    <row r="1259" spans="1:11" customFormat="1" ht="15.75" hidden="1" x14ac:dyDescent="0.25">
      <c r="A1259" s="104" t="s">
        <v>7</v>
      </c>
      <c r="B1259" s="113" t="str">
        <f t="shared" si="33"/>
        <v>E0322 - Gum Branch Road*Electric</v>
      </c>
      <c r="C1259" s="113" t="s">
        <v>316</v>
      </c>
      <c r="D1259" s="115"/>
      <c r="E1259" s="117"/>
      <c r="F1259" s="142"/>
      <c r="G1259" s="104" t="e">
        <f>VLOOKUP(C1259, 'Sheet1 (2)'!$A$2:$K$341, 2,FALSE )</f>
        <v>#N/A</v>
      </c>
      <c r="H1259" s="104" t="b">
        <f>ISNUMBER(MATCH(C1259, 'Sheet1 (2)'!$A$2:$A$350, 0))</f>
        <v>0</v>
      </c>
      <c r="I1259" s="104" t="str">
        <f>VLOOKUP(C1259,Print!$A$2:$C$1048576,3,0)</f>
        <v>No</v>
      </c>
      <c r="J1259" s="104" t="str">
        <f>VLOOKUP($C1259,Print!$A$2:$I$1048576,9,0)</f>
        <v>Missing</v>
      </c>
      <c r="K1259" s="104" t="e">
        <f>VLOOKUP(C1259,'Sheet1 (2)'!$A$2:$K$341, 9, 0)</f>
        <v>#N/A</v>
      </c>
    </row>
    <row r="1260" spans="1:11" customFormat="1" ht="15.75" hidden="1" x14ac:dyDescent="0.25">
      <c r="A1260" s="104" t="s">
        <v>13</v>
      </c>
      <c r="B1260" s="113" t="str">
        <f t="shared" si="33"/>
        <v>E0322 - Gum Branch Road*Water &amp; Sewer</v>
      </c>
      <c r="C1260" s="113" t="s">
        <v>316</v>
      </c>
      <c r="D1260" s="115"/>
      <c r="E1260" s="117"/>
      <c r="F1260" s="142"/>
      <c r="G1260" s="104" t="e">
        <f>VLOOKUP(C1260, 'Sheet1 (2)'!$A$2:$K$341, 2,FALSE )</f>
        <v>#N/A</v>
      </c>
      <c r="H1260" s="104" t="b">
        <f>ISNUMBER(MATCH(C1260, 'Sheet1 (2)'!$A$2:$A$350, 0))</f>
        <v>0</v>
      </c>
      <c r="I1260" s="104" t="str">
        <f>VLOOKUP(C1260,Print!$A$2:$C$1048576,3,0)</f>
        <v>No</v>
      </c>
      <c r="J1260" s="104" t="str">
        <f>VLOOKUP($C1260,Print!$A$2:$I$1048576,9,0)</f>
        <v>Missing</v>
      </c>
      <c r="K1260" s="104" t="e">
        <f>VLOOKUP(C1260,'Sheet1 (2)'!$A$2:$K$341, 9, 0)</f>
        <v>#N/A</v>
      </c>
    </row>
    <row r="1261" spans="1:11" customFormat="1" ht="15.75" hidden="1" x14ac:dyDescent="0.25">
      <c r="A1261" s="104" t="s">
        <v>10</v>
      </c>
      <c r="B1261" s="113" t="str">
        <f t="shared" si="33"/>
        <v>E0322 - Gum Branch Road*Sanitation</v>
      </c>
      <c r="C1261" s="113" t="s">
        <v>316</v>
      </c>
      <c r="D1261" s="115"/>
      <c r="E1261" s="117"/>
      <c r="F1261" s="142"/>
      <c r="G1261" s="104" t="e">
        <f>VLOOKUP(C1261, 'Sheet1 (2)'!$A$2:$K$341, 2,FALSE )</f>
        <v>#N/A</v>
      </c>
      <c r="H1261" s="104" t="b">
        <f>ISNUMBER(MATCH(C1261, 'Sheet1 (2)'!$A$2:$A$350, 0))</f>
        <v>0</v>
      </c>
      <c r="I1261" s="104" t="str">
        <f>VLOOKUP(C1261,Print!$A$2:$C$1048576,3,0)</f>
        <v>No</v>
      </c>
      <c r="J1261" s="104" t="str">
        <f>VLOOKUP($C1261,Print!$A$2:$I$1048576,9,0)</f>
        <v>Missing</v>
      </c>
      <c r="K1261" s="104" t="e">
        <f>VLOOKUP(C1261,'Sheet1 (2)'!$A$2:$K$341, 9, 0)</f>
        <v>#N/A</v>
      </c>
    </row>
    <row r="1262" spans="1:11" customFormat="1" ht="15.75" hidden="1" x14ac:dyDescent="0.25">
      <c r="A1262" s="104" t="s">
        <v>9</v>
      </c>
      <c r="B1262" s="113" t="str">
        <f t="shared" si="33"/>
        <v>E0322 - Gum Branch Road*Interface</v>
      </c>
      <c r="C1262" s="113" t="s">
        <v>316</v>
      </c>
      <c r="D1262" s="115" t="s">
        <v>9</v>
      </c>
      <c r="E1262" s="117" t="str">
        <f>IFERROR(INDEX(Interface!A:A, MATCH($C1262,Interface!H:H, 0)), "(Blank)")</f>
        <v>(Blank)</v>
      </c>
      <c r="F1262" s="116" t="s">
        <v>363</v>
      </c>
      <c r="G1262" s="104" t="e">
        <f>VLOOKUP(C1262, 'Sheet1 (2)'!$A$2:$K$341, 2,FALSE )</f>
        <v>#N/A</v>
      </c>
      <c r="H1262" s="104" t="b">
        <f>ISNUMBER(MATCH(C1262, 'Sheet1 (2)'!$A$2:$A$350, 0))</f>
        <v>0</v>
      </c>
      <c r="I1262" s="104" t="str">
        <f>VLOOKUP(C1262,Print!$A$2:$C$1048576,3,0)</f>
        <v>No</v>
      </c>
      <c r="J1262" s="104" t="str">
        <f>VLOOKUP($C1262,Print!$A$2:$I$1048576,9,0)</f>
        <v>Missing</v>
      </c>
      <c r="K1262" s="104" t="e">
        <f>VLOOKUP(C1262,'Sheet1 (2)'!$A$2:$K$341, 9, 0)</f>
        <v>#N/A</v>
      </c>
    </row>
    <row r="1263" spans="1:11" ht="15.75" hidden="1" x14ac:dyDescent="0.25">
      <c r="A1263" s="104" t="s">
        <v>7</v>
      </c>
      <c r="B1263" s="113" t="str">
        <f t="shared" si="33"/>
        <v>E0323 - Mooresville Crossing*Electric</v>
      </c>
      <c r="C1263" s="113" t="s">
        <v>317</v>
      </c>
      <c r="D1263" s="115"/>
      <c r="E1263" s="117"/>
      <c r="F1263" s="142"/>
      <c r="G1263" s="104" t="e">
        <f>VLOOKUP(C1263, 'Sheet1 (2)'!$A$2:$K$341, 2,FALSE )</f>
        <v>#N/A</v>
      </c>
      <c r="H1263" s="104" t="b">
        <f>ISNUMBER(MATCH(C1263, 'Sheet1 (2)'!$A$2:$A$350, 0))</f>
        <v>0</v>
      </c>
      <c r="I1263" s="104" t="str">
        <f>VLOOKUP(C1263,Print!$A$2:$C$1048576,3,0)</f>
        <v>No</v>
      </c>
      <c r="J1263" s="104" t="str">
        <f>VLOOKUP($C1263,Print!$A$2:$I$1048576,9,0)</f>
        <v>Missing</v>
      </c>
      <c r="K1263" s="104" t="e">
        <f>VLOOKUP(C1263,'Sheet1 (2)'!$A$2:$K$341, 9, 0)</f>
        <v>#N/A</v>
      </c>
    </row>
    <row r="1264" spans="1:11" customFormat="1" ht="15.75" hidden="1" x14ac:dyDescent="0.25">
      <c r="A1264" s="104" t="s">
        <v>13</v>
      </c>
      <c r="B1264" s="113" t="str">
        <f t="shared" si="33"/>
        <v>E0323 - Mooresville Crossing*Water &amp; Sewer</v>
      </c>
      <c r="C1264" s="113" t="s">
        <v>317</v>
      </c>
      <c r="D1264" s="115"/>
      <c r="E1264" s="117"/>
      <c r="F1264" s="142"/>
      <c r="G1264" s="104" t="e">
        <f>VLOOKUP(C1264, 'Sheet1 (2)'!$A$2:$K$341, 2,FALSE )</f>
        <v>#N/A</v>
      </c>
      <c r="H1264" s="104" t="b">
        <f>ISNUMBER(MATCH(C1264, 'Sheet1 (2)'!$A$2:$A$350, 0))</f>
        <v>0</v>
      </c>
      <c r="I1264" s="104" t="str">
        <f>VLOOKUP(C1264,Print!$A$2:$C$1048576,3,0)</f>
        <v>No</v>
      </c>
      <c r="J1264" s="104" t="str">
        <f>VLOOKUP($C1264,Print!$A$2:$I$1048576,9,0)</f>
        <v>Missing</v>
      </c>
      <c r="K1264" s="104" t="e">
        <f>VLOOKUP(C1264,'Sheet1 (2)'!$A$2:$K$341, 9, 0)</f>
        <v>#N/A</v>
      </c>
    </row>
    <row r="1265" spans="1:11" customFormat="1" ht="15.75" hidden="1" x14ac:dyDescent="0.25">
      <c r="A1265" s="104" t="s">
        <v>10</v>
      </c>
      <c r="B1265" s="113" t="str">
        <f t="shared" si="33"/>
        <v>E0323 - Mooresville Crossing*Sanitation</v>
      </c>
      <c r="C1265" s="113" t="s">
        <v>317</v>
      </c>
      <c r="D1265" s="115"/>
      <c r="E1265" s="117"/>
      <c r="F1265" s="142"/>
      <c r="G1265" s="104" t="e">
        <f>VLOOKUP(C1265, 'Sheet1 (2)'!$A$2:$K$341, 2,FALSE )</f>
        <v>#N/A</v>
      </c>
      <c r="H1265" s="104" t="b">
        <f>ISNUMBER(MATCH(C1265, 'Sheet1 (2)'!$A$2:$A$350, 0))</f>
        <v>0</v>
      </c>
      <c r="I1265" s="104" t="str">
        <f>VLOOKUP(C1265,Print!$A$2:$C$1048576,3,0)</f>
        <v>No</v>
      </c>
      <c r="J1265" s="104" t="str">
        <f>VLOOKUP($C1265,Print!$A$2:$I$1048576,9,0)</f>
        <v>Missing</v>
      </c>
      <c r="K1265" s="104" t="e">
        <f>VLOOKUP(C1265,'Sheet1 (2)'!$A$2:$K$341, 9, 0)</f>
        <v>#N/A</v>
      </c>
    </row>
    <row r="1266" spans="1:11" customFormat="1" ht="15.75" hidden="1" x14ac:dyDescent="0.25">
      <c r="A1266" s="104" t="s">
        <v>9</v>
      </c>
      <c r="B1266" s="113" t="str">
        <f t="shared" si="33"/>
        <v>E0323 - Mooresville Crossing*Interface</v>
      </c>
      <c r="C1266" s="113" t="s">
        <v>317</v>
      </c>
      <c r="D1266" s="115" t="s">
        <v>9</v>
      </c>
      <c r="E1266" s="117" t="str">
        <f>IFERROR(INDEX(Interface!A:A, MATCH($C1266,Interface!H:H, 0)), "(Blank)")</f>
        <v>(Blank)</v>
      </c>
      <c r="F1266" s="116" t="s">
        <v>363</v>
      </c>
      <c r="G1266" s="104" t="e">
        <f>VLOOKUP(C1266, 'Sheet1 (2)'!$A$2:$K$341, 2,FALSE )</f>
        <v>#N/A</v>
      </c>
      <c r="H1266" s="104" t="b">
        <f>ISNUMBER(MATCH(C1266, 'Sheet1 (2)'!$A$2:$A$350, 0))</f>
        <v>0</v>
      </c>
      <c r="I1266" s="104" t="str">
        <f>VLOOKUP(C1266,Print!$A$2:$C$1048576,3,0)</f>
        <v>No</v>
      </c>
      <c r="J1266" s="104" t="str">
        <f>VLOOKUP($C1266,Print!$A$2:$I$1048576,9,0)</f>
        <v>Missing</v>
      </c>
      <c r="K1266" s="104" t="e">
        <f>VLOOKUP(C1266,'Sheet1 (2)'!$A$2:$K$341, 9, 0)</f>
        <v>#N/A</v>
      </c>
    </row>
    <row r="1267" spans="1:11" customFormat="1" ht="15.75" hidden="1" x14ac:dyDescent="0.25">
      <c r="A1267" s="104" t="s">
        <v>7</v>
      </c>
      <c r="B1267" s="113" t="str">
        <f t="shared" si="33"/>
        <v>E0324 - North Bradley, IL*Electric</v>
      </c>
      <c r="C1267" s="113" t="s">
        <v>318</v>
      </c>
      <c r="D1267" s="115"/>
      <c r="E1267" s="117"/>
      <c r="F1267" s="142"/>
      <c r="G1267" s="104" t="str">
        <f>VLOOKUP(C1267, 'Sheet1 (2)'!$A$2:$K$341, 2,FALSE )</f>
        <v>No</v>
      </c>
      <c r="H1267" s="104" t="b">
        <f>ISNUMBER(MATCH(C1267, 'Sheet1 (2)'!$A$2:$A$350, 0))</f>
        <v>1</v>
      </c>
      <c r="I1267" s="104" t="str">
        <f>VLOOKUP(C1267,Print!$A$2:$C$1048576,3,0)</f>
        <v>No</v>
      </c>
      <c r="J1267" s="104" t="str">
        <f>VLOOKUP($C1267,Print!$A$2:$I$1048576,9,0)</f>
        <v>Missing</v>
      </c>
      <c r="K1267" s="104" t="str">
        <f>VLOOKUP(C1267,'Sheet1 (2)'!$A$2:$K$341, 9, 0)</f>
        <v>C00518</v>
      </c>
    </row>
    <row r="1268" spans="1:11" customFormat="1" ht="15.75" hidden="1" x14ac:dyDescent="0.25">
      <c r="A1268" s="104" t="s">
        <v>10</v>
      </c>
      <c r="B1268" s="113" t="str">
        <f t="shared" si="33"/>
        <v>E0324 - North Bradley, IL*Sanitation</v>
      </c>
      <c r="C1268" s="113" t="s">
        <v>318</v>
      </c>
      <c r="D1268" s="115"/>
      <c r="E1268" s="117"/>
      <c r="F1268" s="142"/>
      <c r="G1268" s="104" t="str">
        <f>VLOOKUP(C1268, 'Sheet1 (2)'!$A$2:$K$341, 2,FALSE )</f>
        <v>No</v>
      </c>
      <c r="H1268" s="104" t="b">
        <f>ISNUMBER(MATCH(C1268, 'Sheet1 (2)'!$A$2:$A$350, 0))</f>
        <v>1</v>
      </c>
      <c r="I1268" s="104" t="str">
        <f>VLOOKUP(C1268,Print!$A$2:$C$1048576,3,0)</f>
        <v>No</v>
      </c>
      <c r="J1268" s="104" t="str">
        <f>VLOOKUP($C1268,Print!$A$2:$I$1048576,9,0)</f>
        <v>Missing</v>
      </c>
      <c r="K1268" s="104" t="str">
        <f>VLOOKUP(C1268,'Sheet1 (2)'!$A$2:$K$341, 9, 0)</f>
        <v>C00518</v>
      </c>
    </row>
    <row r="1269" spans="1:11" customFormat="1" ht="15.75" hidden="1" x14ac:dyDescent="0.25">
      <c r="A1269" s="104" t="s">
        <v>9</v>
      </c>
      <c r="B1269" s="113" t="str">
        <f t="shared" si="33"/>
        <v>E0324 - North Bradley, IL*Interface</v>
      </c>
      <c r="C1269" s="113" t="s">
        <v>318</v>
      </c>
      <c r="D1269" s="115" t="s">
        <v>9</v>
      </c>
      <c r="E1269" s="117" t="str">
        <f>IFERROR(INDEX(Interface!A:A, MATCH($C1269,Interface!H:H, 0)), "(Blank)")</f>
        <v>TWA88077</v>
      </c>
      <c r="F1269" s="116" t="s">
        <v>363</v>
      </c>
      <c r="G1269" s="104" t="str">
        <f>VLOOKUP(C1269, 'Sheet1 (2)'!$A$2:$K$341, 2,FALSE )</f>
        <v>No</v>
      </c>
      <c r="H1269" s="104" t="b">
        <f>ISNUMBER(MATCH(C1269, 'Sheet1 (2)'!$A$2:$A$350, 0))</f>
        <v>1</v>
      </c>
      <c r="I1269" s="104" t="str">
        <f>VLOOKUP(C1269,Print!$A$2:$C$1048576,3,0)</f>
        <v>No</v>
      </c>
      <c r="J1269" s="104" t="str">
        <f>VLOOKUP($C1269,Print!$A$2:$I$1048576,9,0)</f>
        <v>Missing</v>
      </c>
      <c r="K1269" s="104" t="str">
        <f>VLOOKUP(C1269,'Sheet1 (2)'!$A$2:$K$341, 9, 0)</f>
        <v>C00518</v>
      </c>
    </row>
    <row r="1270" spans="1:11" customFormat="1" ht="15.75" hidden="1" x14ac:dyDescent="0.25">
      <c r="A1270" s="104" t="s">
        <v>13</v>
      </c>
      <c r="B1270" s="113" t="str">
        <f t="shared" si="33"/>
        <v>E0324 - North Bradley, IL*Water &amp; Sewer</v>
      </c>
      <c r="C1270" s="113" t="s">
        <v>318</v>
      </c>
      <c r="D1270" s="115" t="s">
        <v>4362</v>
      </c>
      <c r="E1270" s="118" t="s">
        <v>4363</v>
      </c>
      <c r="F1270" s="116">
        <v>8779872782</v>
      </c>
      <c r="G1270" s="104" t="str">
        <f>VLOOKUP(C1270, 'Sheet1 (2)'!$A$2:$K$341, 2,FALSE )</f>
        <v>No</v>
      </c>
      <c r="H1270" s="104" t="b">
        <f>ISNUMBER(MATCH(C1270, 'Sheet1 (2)'!$A$2:$A$350, 0))</f>
        <v>1</v>
      </c>
      <c r="I1270" s="104" t="str">
        <f>VLOOKUP(C1270,Print!$A$2:$C$1048576,3,0)</f>
        <v>No</v>
      </c>
      <c r="J1270" s="104" t="str">
        <f>VLOOKUP($C1270,Print!$A$2:$I$1048576,9,0)</f>
        <v>Missing</v>
      </c>
      <c r="K1270" s="104" t="str">
        <f>VLOOKUP(C1270,'Sheet1 (2)'!$A$2:$K$341, 9, 0)</f>
        <v>C00518</v>
      </c>
    </row>
    <row r="1271" spans="1:11" customFormat="1" ht="15.75" hidden="1" x14ac:dyDescent="0.25">
      <c r="A1271" s="104" t="s">
        <v>7</v>
      </c>
      <c r="B1271" s="113" t="str">
        <f t="shared" ref="B1271:B1302" si="34">_xlfn.CONCAT(C1271,"*",A1271)</f>
        <v>E0325 - Wilson, NC*Electric</v>
      </c>
      <c r="C1271" s="113" t="s">
        <v>319</v>
      </c>
      <c r="D1271" s="115"/>
      <c r="E1271" s="117"/>
      <c r="F1271" s="142"/>
      <c r="G1271" s="104" t="str">
        <f>VLOOKUP(C1271, 'Sheet1 (2)'!$A$2:$K$341, 2,FALSE )</f>
        <v>No</v>
      </c>
      <c r="H1271" s="104" t="b">
        <f>ISNUMBER(MATCH(C1271, 'Sheet1 (2)'!$A$2:$A$350, 0))</f>
        <v>1</v>
      </c>
      <c r="I1271" s="104" t="str">
        <f>VLOOKUP(C1271,Print!$A$2:$C$1048576,3,0)</f>
        <v>No</v>
      </c>
      <c r="J1271" s="104" t="str">
        <f>VLOOKUP($C1271,Print!$A$2:$I$1048576,9,0)</f>
        <v>Missing</v>
      </c>
      <c r="K1271" s="104" t="str">
        <f>VLOOKUP(C1271,'Sheet1 (2)'!$A$2:$K$341, 9, 0)</f>
        <v>C00648</v>
      </c>
    </row>
    <row r="1272" spans="1:11" customFormat="1" ht="15.75" hidden="1" x14ac:dyDescent="0.25">
      <c r="A1272" s="104" t="s">
        <v>13</v>
      </c>
      <c r="B1272" s="113" t="str">
        <f t="shared" si="34"/>
        <v>E0325 - Wilson, NC*Water &amp; Sewer</v>
      </c>
      <c r="C1272" s="113" t="s">
        <v>319</v>
      </c>
      <c r="D1272" s="115"/>
      <c r="E1272" s="117"/>
      <c r="F1272" s="142"/>
      <c r="G1272" s="104" t="str">
        <f>VLOOKUP(C1272, 'Sheet1 (2)'!$A$2:$K$341, 2,FALSE )</f>
        <v>No</v>
      </c>
      <c r="H1272" s="104" t="b">
        <f>ISNUMBER(MATCH(C1272, 'Sheet1 (2)'!$A$2:$A$350, 0))</f>
        <v>1</v>
      </c>
      <c r="I1272" s="104" t="str">
        <f>VLOOKUP(C1272,Print!$A$2:$C$1048576,3,0)</f>
        <v>No</v>
      </c>
      <c r="J1272" s="104" t="str">
        <f>VLOOKUP($C1272,Print!$A$2:$I$1048576,9,0)</f>
        <v>Missing</v>
      </c>
      <c r="K1272" s="104" t="str">
        <f>VLOOKUP(C1272,'Sheet1 (2)'!$A$2:$K$341, 9, 0)</f>
        <v>C00648</v>
      </c>
    </row>
    <row r="1273" spans="1:11" customFormat="1" ht="15.75" hidden="1" x14ac:dyDescent="0.25">
      <c r="A1273" s="104" t="s">
        <v>10</v>
      </c>
      <c r="B1273" s="113" t="str">
        <f t="shared" si="34"/>
        <v>E0325 - Wilson, NC*Sanitation</v>
      </c>
      <c r="C1273" s="113" t="s">
        <v>319</v>
      </c>
      <c r="D1273" s="115"/>
      <c r="E1273" s="117"/>
      <c r="F1273" s="142"/>
      <c r="G1273" s="104" t="str">
        <f>VLOOKUP(C1273, 'Sheet1 (2)'!$A$2:$K$341, 2,FALSE )</f>
        <v>No</v>
      </c>
      <c r="H1273" s="104" t="b">
        <f>ISNUMBER(MATCH(C1273, 'Sheet1 (2)'!$A$2:$A$350, 0))</f>
        <v>1</v>
      </c>
      <c r="I1273" s="104" t="str">
        <f>VLOOKUP(C1273,Print!$A$2:$C$1048576,3,0)</f>
        <v>No</v>
      </c>
      <c r="J1273" s="104" t="str">
        <f>VLOOKUP($C1273,Print!$A$2:$I$1048576,9,0)</f>
        <v>Missing</v>
      </c>
      <c r="K1273" s="104" t="str">
        <f>VLOOKUP(C1273,'Sheet1 (2)'!$A$2:$K$341, 9, 0)</f>
        <v>C00648</v>
      </c>
    </row>
    <row r="1274" spans="1:11" ht="15.75" hidden="1" x14ac:dyDescent="0.25">
      <c r="A1274" s="104" t="s">
        <v>9</v>
      </c>
      <c r="B1274" s="113" t="str">
        <f t="shared" si="34"/>
        <v>E0325 - Wilson, NC*Interface</v>
      </c>
      <c r="C1274" s="113" t="s">
        <v>319</v>
      </c>
      <c r="D1274" s="115" t="s">
        <v>9</v>
      </c>
      <c r="E1274" s="117" t="str">
        <f>IFERROR(INDEX(Interface!A:A, MATCH($C1274,Interface!H:H, 0)), "(Blank)")</f>
        <v>(Blank)</v>
      </c>
      <c r="F1274" s="116" t="s">
        <v>363</v>
      </c>
      <c r="G1274" s="104" t="str">
        <f>VLOOKUP(C1274, 'Sheet1 (2)'!$A$2:$K$341, 2,FALSE )</f>
        <v>No</v>
      </c>
      <c r="H1274" s="104" t="b">
        <f>ISNUMBER(MATCH(C1274, 'Sheet1 (2)'!$A$2:$A$350, 0))</f>
        <v>1</v>
      </c>
      <c r="I1274" s="104" t="str">
        <f>VLOOKUP(C1274,Print!$A$2:$C$1048576,3,0)</f>
        <v>No</v>
      </c>
      <c r="J1274" s="104" t="str">
        <f>VLOOKUP($C1274,Print!$A$2:$I$1048576,9,0)</f>
        <v>Missing</v>
      </c>
      <c r="K1274" s="104" t="str">
        <f>VLOOKUP(C1274,'Sheet1 (2)'!$A$2:$K$341, 9, 0)</f>
        <v>C00648</v>
      </c>
    </row>
    <row r="1275" spans="1:11" customFormat="1" ht="15.75" hidden="1" x14ac:dyDescent="0.25">
      <c r="A1275" s="104" t="s">
        <v>7</v>
      </c>
      <c r="B1275" s="113" t="str">
        <f t="shared" si="34"/>
        <v>E0326 - Crestview, FL*Electric</v>
      </c>
      <c r="C1275" s="113" t="s">
        <v>320</v>
      </c>
      <c r="D1275" s="104" t="s">
        <v>4465</v>
      </c>
      <c r="E1275" s="117"/>
      <c r="F1275" s="116"/>
      <c r="G1275" s="104" t="str">
        <f>VLOOKUP(C1275, 'Sheet1 (2)'!$A$2:$K$341, 2,FALSE )</f>
        <v>No</v>
      </c>
      <c r="H1275" s="104" t="b">
        <f>ISNUMBER(MATCH(C1275, 'Sheet1 (2)'!$A$2:$A$350, 0))</f>
        <v>1</v>
      </c>
      <c r="I1275" s="104" t="str">
        <f>VLOOKUP(C1275,Print!$A$2:$C$1048576,3,0)</f>
        <v>No</v>
      </c>
      <c r="J1275" s="104" t="str">
        <f>VLOOKUP($C1275,Print!$A$2:$I$1048576,9,0)</f>
        <v>Missing</v>
      </c>
      <c r="K1275" s="104" t="str">
        <f>VLOOKUP(C1275,'Sheet1 (2)'!$A$2:$K$341, 9, 0)</f>
        <v>C00409</v>
      </c>
    </row>
    <row r="1276" spans="1:11" customFormat="1" ht="15.75" hidden="1" x14ac:dyDescent="0.25">
      <c r="A1276" s="104" t="s">
        <v>13</v>
      </c>
      <c r="B1276" s="113" t="str">
        <f t="shared" si="34"/>
        <v>E0326 - Crestview, FL*Water &amp; Sewer</v>
      </c>
      <c r="C1276" s="113" t="s">
        <v>320</v>
      </c>
      <c r="D1276" s="115"/>
      <c r="E1276" s="117"/>
      <c r="F1276" s="142"/>
      <c r="G1276" s="104" t="str">
        <f>VLOOKUP(C1276, 'Sheet1 (2)'!$A$2:$K$341, 2,FALSE )</f>
        <v>No</v>
      </c>
      <c r="H1276" s="104" t="b">
        <f>ISNUMBER(MATCH(C1276, 'Sheet1 (2)'!$A$2:$A$350, 0))</f>
        <v>1</v>
      </c>
      <c r="I1276" s="104" t="str">
        <f>VLOOKUP(C1276,Print!$A$2:$C$1048576,3,0)</f>
        <v>No</v>
      </c>
      <c r="J1276" s="104" t="str">
        <f>VLOOKUP($C1276,Print!$A$2:$I$1048576,9,0)</f>
        <v>Missing</v>
      </c>
      <c r="K1276" s="104" t="str">
        <f>VLOOKUP(C1276,'Sheet1 (2)'!$A$2:$K$341, 9, 0)</f>
        <v>C00409</v>
      </c>
    </row>
    <row r="1277" spans="1:11" customFormat="1" ht="15.75" hidden="1" x14ac:dyDescent="0.25">
      <c r="A1277" s="104" t="s">
        <v>10</v>
      </c>
      <c r="B1277" s="113" t="str">
        <f t="shared" si="34"/>
        <v>E0326 - Crestview, FL*Sanitation</v>
      </c>
      <c r="C1277" s="113" t="s">
        <v>320</v>
      </c>
      <c r="D1277" s="115"/>
      <c r="E1277" s="117"/>
      <c r="F1277" s="142"/>
      <c r="G1277" s="104" t="str">
        <f>VLOOKUP(C1277, 'Sheet1 (2)'!$A$2:$K$341, 2,FALSE )</f>
        <v>No</v>
      </c>
      <c r="H1277" s="104" t="b">
        <f>ISNUMBER(MATCH(C1277, 'Sheet1 (2)'!$A$2:$A$350, 0))</f>
        <v>1</v>
      </c>
      <c r="I1277" s="104" t="str">
        <f>VLOOKUP(C1277,Print!$A$2:$C$1048576,3,0)</f>
        <v>No</v>
      </c>
      <c r="J1277" s="104" t="str">
        <f>VLOOKUP($C1277,Print!$A$2:$I$1048576,9,0)</f>
        <v>Missing</v>
      </c>
      <c r="K1277" s="104" t="str">
        <f>VLOOKUP(C1277,'Sheet1 (2)'!$A$2:$K$341, 9, 0)</f>
        <v>C00409</v>
      </c>
    </row>
    <row r="1278" spans="1:11" customFormat="1" ht="15.75" hidden="1" x14ac:dyDescent="0.25">
      <c r="A1278" s="104" t="s">
        <v>9</v>
      </c>
      <c r="B1278" s="113" t="str">
        <f t="shared" si="34"/>
        <v>E0326 - Crestview, FL*Interface</v>
      </c>
      <c r="C1278" s="113" t="s">
        <v>320</v>
      </c>
      <c r="D1278" s="115" t="s">
        <v>9</v>
      </c>
      <c r="E1278" s="117" t="str">
        <f>IFERROR(INDEX(Interface!A:A, MATCH($C1278,Interface!H:H, 0)), "(Blank)")</f>
        <v>(Blank)</v>
      </c>
      <c r="F1278" s="116" t="s">
        <v>363</v>
      </c>
      <c r="G1278" s="104" t="str">
        <f>VLOOKUP(C1278, 'Sheet1 (2)'!$A$2:$K$341, 2,FALSE )</f>
        <v>No</v>
      </c>
      <c r="H1278" s="104" t="b">
        <f>ISNUMBER(MATCH(C1278, 'Sheet1 (2)'!$A$2:$A$350, 0))</f>
        <v>1</v>
      </c>
      <c r="I1278" s="104" t="str">
        <f>VLOOKUP(C1278,Print!$A$2:$C$1048576,3,0)</f>
        <v>No</v>
      </c>
      <c r="J1278" s="104" t="str">
        <f>VLOOKUP($C1278,Print!$A$2:$I$1048576,9,0)</f>
        <v>Missing</v>
      </c>
      <c r="K1278" s="104" t="str">
        <f>VLOOKUP(C1278,'Sheet1 (2)'!$A$2:$K$341, 9, 0)</f>
        <v>C00409</v>
      </c>
    </row>
    <row r="1279" spans="1:11" customFormat="1" ht="15.75" hidden="1" x14ac:dyDescent="0.25">
      <c r="A1279" s="104" t="s">
        <v>7</v>
      </c>
      <c r="B1279" s="113" t="str">
        <f t="shared" si="34"/>
        <v>E0327 - Regent Park*Electric</v>
      </c>
      <c r="C1279" s="113" t="s">
        <v>321</v>
      </c>
      <c r="D1279" s="115"/>
      <c r="E1279" s="117"/>
      <c r="F1279" s="142"/>
      <c r="G1279" s="104" t="str">
        <f>VLOOKUP(C1279, 'Sheet1 (2)'!$A$2:$K$341, 2,FALSE )</f>
        <v>No</v>
      </c>
      <c r="H1279" s="104" t="b">
        <f>ISNUMBER(MATCH(C1279, 'Sheet1 (2)'!$A$2:$A$350, 0))</f>
        <v>1</v>
      </c>
      <c r="I1279" s="104" t="str">
        <f>VLOOKUP(C1279,Print!$A$2:$C$1048576,3,0)</f>
        <v>No</v>
      </c>
      <c r="J1279" s="104" t="str">
        <f>VLOOKUP($C1279,Print!$A$2:$I$1048576,9,0)</f>
        <v>Missing</v>
      </c>
      <c r="K1279" s="104" t="str">
        <f>VLOOKUP(C1279,'Sheet1 (2)'!$A$2:$K$341, 9, 0)</f>
        <v>C00584</v>
      </c>
    </row>
    <row r="1280" spans="1:11" customFormat="1" ht="15.75" hidden="1" x14ac:dyDescent="0.25">
      <c r="A1280" s="104" t="s">
        <v>13</v>
      </c>
      <c r="B1280" s="113" t="str">
        <f t="shared" si="34"/>
        <v>E0327 - Regent Park*Water &amp; Sewer</v>
      </c>
      <c r="C1280" s="113" t="s">
        <v>321</v>
      </c>
      <c r="D1280" s="115"/>
      <c r="E1280" s="117"/>
      <c r="F1280" s="142"/>
      <c r="G1280" s="104" t="str">
        <f>VLOOKUP(C1280, 'Sheet1 (2)'!$A$2:$K$341, 2,FALSE )</f>
        <v>No</v>
      </c>
      <c r="H1280" s="104" t="b">
        <f>ISNUMBER(MATCH(C1280, 'Sheet1 (2)'!$A$2:$A$350, 0))</f>
        <v>1</v>
      </c>
      <c r="I1280" s="104" t="str">
        <f>VLOOKUP(C1280,Print!$A$2:$C$1048576,3,0)</f>
        <v>No</v>
      </c>
      <c r="J1280" s="104" t="str">
        <f>VLOOKUP($C1280,Print!$A$2:$I$1048576,9,0)</f>
        <v>Missing</v>
      </c>
      <c r="K1280" s="104" t="str">
        <f>VLOOKUP(C1280,'Sheet1 (2)'!$A$2:$K$341, 9, 0)</f>
        <v>C00584</v>
      </c>
    </row>
    <row r="1281" spans="1:11" ht="15.75" hidden="1" x14ac:dyDescent="0.25">
      <c r="A1281" s="104" t="s">
        <v>10</v>
      </c>
      <c r="B1281" s="113" t="str">
        <f t="shared" si="34"/>
        <v>E0327 - Regent Park*Sanitation</v>
      </c>
      <c r="C1281" s="113" t="s">
        <v>321</v>
      </c>
      <c r="D1281" s="115"/>
      <c r="E1281" s="117"/>
      <c r="F1281" s="142"/>
      <c r="G1281" s="104" t="str">
        <f>VLOOKUP(C1281, 'Sheet1 (2)'!$A$2:$K$341, 2,FALSE )</f>
        <v>No</v>
      </c>
      <c r="H1281" s="104" t="b">
        <f>ISNUMBER(MATCH(C1281, 'Sheet1 (2)'!$A$2:$A$350, 0))</f>
        <v>1</v>
      </c>
      <c r="I1281" s="104" t="str">
        <f>VLOOKUP(C1281,Print!$A$2:$C$1048576,3,0)</f>
        <v>No</v>
      </c>
      <c r="J1281" s="104" t="str">
        <f>VLOOKUP($C1281,Print!$A$2:$I$1048576,9,0)</f>
        <v>Missing</v>
      </c>
      <c r="K1281" s="104" t="str">
        <f>VLOOKUP(C1281,'Sheet1 (2)'!$A$2:$K$341, 9, 0)</f>
        <v>C00584</v>
      </c>
    </row>
    <row r="1282" spans="1:11" ht="15.75" hidden="1" x14ac:dyDescent="0.25">
      <c r="A1282" s="104" t="s">
        <v>7</v>
      </c>
      <c r="B1282" s="113" t="str">
        <f t="shared" si="34"/>
        <v>E0201 - Culpeper, VA*Electric</v>
      </c>
      <c r="C1282" s="129" t="s">
        <v>205</v>
      </c>
      <c r="D1282" s="130" t="s">
        <v>993</v>
      </c>
      <c r="E1282" s="117">
        <v>505199</v>
      </c>
      <c r="F1282" s="131" t="s">
        <v>994</v>
      </c>
      <c r="G1282" s="104" t="str">
        <f>VLOOKUP(C1282, 'Sheet1 (2)'!$A$2:$K$341, 2,FALSE )</f>
        <v>Yes</v>
      </c>
      <c r="H1282" s="104" t="b">
        <f>ISNUMBER(MATCH(C1282, 'Sheet1 (2)'!$A$2:$A$350, 0))</f>
        <v>1</v>
      </c>
      <c r="I1282" s="104" t="str">
        <f>VLOOKUP(C1282,Print!$A$2:$C$1048576,3,0)</f>
        <v>No</v>
      </c>
      <c r="J1282" s="104" t="str">
        <f>VLOOKUP($C1282,Print!$A$2:$I$1048576,9,0)</f>
        <v>Ready</v>
      </c>
      <c r="K1282" s="104" t="str">
        <f>VLOOKUP(C1282,'Sheet1 (2)'!$A$2:$K$341, 9, 0)</f>
        <v>C00169</v>
      </c>
    </row>
    <row r="1283" spans="1:11" customFormat="1" ht="15.75" hidden="1" x14ac:dyDescent="0.25">
      <c r="A1283" s="104" t="s">
        <v>9</v>
      </c>
      <c r="B1283" s="113" t="str">
        <f t="shared" si="34"/>
        <v>E0327 - Regent Park*Interface</v>
      </c>
      <c r="C1283" s="113" t="s">
        <v>321</v>
      </c>
      <c r="D1283" s="115" t="s">
        <v>9</v>
      </c>
      <c r="E1283" s="117" t="str">
        <f>IFERROR(INDEX(Interface!A:A, MATCH($C1283,Interface!H:H, 0)), "(Blank)")</f>
        <v>(Blank)</v>
      </c>
      <c r="F1283" s="116" t="s">
        <v>363</v>
      </c>
      <c r="G1283" s="104" t="str">
        <f>VLOOKUP(C1283, 'Sheet1 (2)'!$A$2:$K$341, 2,FALSE )</f>
        <v>No</v>
      </c>
      <c r="H1283" s="104" t="b">
        <f>ISNUMBER(MATCH(C1283, 'Sheet1 (2)'!$A$2:$A$350, 0))</f>
        <v>1</v>
      </c>
      <c r="I1283" s="104" t="str">
        <f>VLOOKUP(C1283,Print!$A$2:$C$1048576,3,0)</f>
        <v>No</v>
      </c>
      <c r="J1283" s="104" t="str">
        <f>VLOOKUP($C1283,Print!$A$2:$I$1048576,9,0)</f>
        <v>Missing</v>
      </c>
      <c r="K1283" s="104" t="str">
        <f>VLOOKUP(C1283,'Sheet1 (2)'!$A$2:$K$341, 9, 0)</f>
        <v>C00584</v>
      </c>
    </row>
    <row r="1284" spans="1:11" customFormat="1" ht="15.75" hidden="1" x14ac:dyDescent="0.25">
      <c r="A1284" s="104" t="s">
        <v>7</v>
      </c>
      <c r="B1284" s="113" t="str">
        <f t="shared" si="34"/>
        <v>E0328 - Port Wentworth, GA*Electric</v>
      </c>
      <c r="C1284" s="113" t="s">
        <v>322</v>
      </c>
      <c r="D1284" s="115"/>
      <c r="E1284" s="117"/>
      <c r="F1284" s="142"/>
      <c r="G1284" s="104" t="str">
        <f>VLOOKUP(C1284, 'Sheet1 (2)'!$A$2:$K$341, 2,FALSE )</f>
        <v>No</v>
      </c>
      <c r="H1284" s="104" t="b">
        <f>ISNUMBER(MATCH(C1284, 'Sheet1 (2)'!$A$2:$A$350, 0))</f>
        <v>1</v>
      </c>
      <c r="I1284" s="104" t="str">
        <f>VLOOKUP(C1284,Print!$A$2:$C$1048576,3,0)</f>
        <v>No</v>
      </c>
      <c r="J1284" s="104" t="str">
        <f>VLOOKUP($C1284,Print!$A$2:$I$1048576,9,0)</f>
        <v>Missing</v>
      </c>
      <c r="K1284" s="104" t="str">
        <f>VLOOKUP(C1284,'Sheet1 (2)'!$A$2:$K$341, 9, 0)</f>
        <v>C00511</v>
      </c>
    </row>
    <row r="1285" spans="1:11" customFormat="1" ht="15.75" hidden="1" x14ac:dyDescent="0.25">
      <c r="A1285" s="104" t="s">
        <v>13</v>
      </c>
      <c r="B1285" s="113" t="str">
        <f t="shared" si="34"/>
        <v>E0328 - Port Wentworth, GA*Water &amp; Sewer</v>
      </c>
      <c r="C1285" s="113" t="s">
        <v>322</v>
      </c>
      <c r="D1285" s="115"/>
      <c r="E1285" s="117"/>
      <c r="F1285" s="142"/>
      <c r="G1285" s="104" t="str">
        <f>VLOOKUP(C1285, 'Sheet1 (2)'!$A$2:$K$341, 2,FALSE )</f>
        <v>No</v>
      </c>
      <c r="H1285" s="104" t="b">
        <f>ISNUMBER(MATCH(C1285, 'Sheet1 (2)'!$A$2:$A$350, 0))</f>
        <v>1</v>
      </c>
      <c r="I1285" s="104" t="str">
        <f>VLOOKUP(C1285,Print!$A$2:$C$1048576,3,0)</f>
        <v>No</v>
      </c>
      <c r="J1285" s="104" t="str">
        <f>VLOOKUP($C1285,Print!$A$2:$I$1048576,9,0)</f>
        <v>Missing</v>
      </c>
      <c r="K1285" s="104" t="str">
        <f>VLOOKUP(C1285,'Sheet1 (2)'!$A$2:$K$341, 9, 0)</f>
        <v>C00511</v>
      </c>
    </row>
    <row r="1286" spans="1:11" ht="15.75" hidden="1" x14ac:dyDescent="0.25">
      <c r="A1286" s="104" t="s">
        <v>13</v>
      </c>
      <c r="B1286" s="113" t="str">
        <f t="shared" si="34"/>
        <v>E0201 - Culpeper, VA*Water &amp; Sewer</v>
      </c>
      <c r="C1286" s="129" t="s">
        <v>205</v>
      </c>
      <c r="D1286" s="130" t="s">
        <v>993</v>
      </c>
      <c r="E1286" s="117">
        <v>505199</v>
      </c>
      <c r="F1286" s="131" t="s">
        <v>994</v>
      </c>
      <c r="G1286" s="104" t="str">
        <f>VLOOKUP(C1286, 'Sheet1 (2)'!$A$2:$K$341, 2,FALSE )</f>
        <v>Yes</v>
      </c>
      <c r="H1286" s="104" t="b">
        <f>ISNUMBER(MATCH(C1286, 'Sheet1 (2)'!$A$2:$A$350, 0))</f>
        <v>1</v>
      </c>
      <c r="I1286" s="104" t="str">
        <f>VLOOKUP(C1286,Print!$A$2:$C$1048576,3,0)</f>
        <v>No</v>
      </c>
      <c r="J1286" s="104" t="str">
        <f>VLOOKUP($C1286,Print!$A$2:$I$1048576,9,0)</f>
        <v>Ready</v>
      </c>
      <c r="K1286" s="104" t="str">
        <f>VLOOKUP(C1286,'Sheet1 (2)'!$A$2:$K$341, 9, 0)</f>
        <v>C00169</v>
      </c>
    </row>
    <row r="1287" spans="1:11" customFormat="1" ht="15.75" hidden="1" x14ac:dyDescent="0.25">
      <c r="A1287" s="104" t="s">
        <v>10</v>
      </c>
      <c r="B1287" s="113" t="str">
        <f t="shared" si="34"/>
        <v>E0328 - Port Wentworth, GA*Sanitation</v>
      </c>
      <c r="C1287" s="113" t="s">
        <v>322</v>
      </c>
      <c r="D1287" s="115"/>
      <c r="E1287" s="117"/>
      <c r="F1287" s="142"/>
      <c r="G1287" s="104" t="str">
        <f>VLOOKUP(C1287, 'Sheet1 (2)'!$A$2:$K$341, 2,FALSE )</f>
        <v>No</v>
      </c>
      <c r="H1287" s="104" t="b">
        <f>ISNUMBER(MATCH(C1287, 'Sheet1 (2)'!$A$2:$A$350, 0))</f>
        <v>1</v>
      </c>
      <c r="I1287" s="104" t="str">
        <f>VLOOKUP(C1287,Print!$A$2:$C$1048576,3,0)</f>
        <v>No</v>
      </c>
      <c r="J1287" s="104" t="str">
        <f>VLOOKUP($C1287,Print!$A$2:$I$1048576,9,0)</f>
        <v>Missing</v>
      </c>
      <c r="K1287" s="104" t="str">
        <f>VLOOKUP(C1287,'Sheet1 (2)'!$A$2:$K$341, 9, 0)</f>
        <v>C00511</v>
      </c>
    </row>
    <row r="1288" spans="1:11" ht="15.75" hidden="1" x14ac:dyDescent="0.25">
      <c r="A1288" s="104" t="s">
        <v>9</v>
      </c>
      <c r="B1288" s="113" t="str">
        <f t="shared" si="34"/>
        <v>E0328 - Port Wentworth, GA*Interface</v>
      </c>
      <c r="C1288" s="113" t="s">
        <v>322</v>
      </c>
      <c r="D1288" s="115" t="s">
        <v>9</v>
      </c>
      <c r="E1288" s="117" t="str">
        <f>IFERROR(INDEX(Interface!A:A, MATCH($C1288,Interface!H:H, 0)), "(Blank)")</f>
        <v>(Blank)</v>
      </c>
      <c r="F1288" s="116" t="s">
        <v>363</v>
      </c>
      <c r="G1288" s="104" t="str">
        <f>VLOOKUP(C1288, 'Sheet1 (2)'!$A$2:$K$341, 2,FALSE )</f>
        <v>No</v>
      </c>
      <c r="H1288" s="104" t="b">
        <f>ISNUMBER(MATCH(C1288, 'Sheet1 (2)'!$A$2:$A$350, 0))</f>
        <v>1</v>
      </c>
      <c r="I1288" s="104" t="str">
        <f>VLOOKUP(C1288,Print!$A$2:$C$1048576,3,0)</f>
        <v>No</v>
      </c>
      <c r="J1288" s="104" t="str">
        <f>VLOOKUP($C1288,Print!$A$2:$I$1048576,9,0)</f>
        <v>Missing</v>
      </c>
      <c r="K1288" s="104" t="str">
        <f>VLOOKUP(C1288,'Sheet1 (2)'!$A$2:$K$341, 9, 0)</f>
        <v>C00511</v>
      </c>
    </row>
    <row r="1289" spans="1:11" customFormat="1" ht="15.75" hidden="1" x14ac:dyDescent="0.25">
      <c r="A1289" s="104" t="s">
        <v>7</v>
      </c>
      <c r="B1289" s="113" t="str">
        <f t="shared" si="34"/>
        <v>E0329 - Princeton, WV*Electric</v>
      </c>
      <c r="C1289" s="113" t="s">
        <v>323</v>
      </c>
      <c r="D1289" s="115"/>
      <c r="E1289" s="117"/>
      <c r="F1289" s="142"/>
      <c r="G1289" s="104" t="str">
        <f>VLOOKUP(C1289, 'Sheet1 (2)'!$A$2:$K$341, 2,FALSE )</f>
        <v>No</v>
      </c>
      <c r="H1289" s="104" t="b">
        <f>ISNUMBER(MATCH(C1289, 'Sheet1 (2)'!$A$2:$A$350, 0))</f>
        <v>1</v>
      </c>
      <c r="I1289" s="104" t="str">
        <f>VLOOKUP(C1289,Print!$A$2:$C$1048576,3,0)</f>
        <v>No</v>
      </c>
      <c r="J1289" s="104" t="str">
        <f>VLOOKUP($C1289,Print!$A$2:$I$1048576,9,0)</f>
        <v>Missing</v>
      </c>
      <c r="K1289" s="104" t="str">
        <f>VLOOKUP(C1289,'Sheet1 (2)'!$A$2:$K$341, 9, 0)</f>
        <v>C00458</v>
      </c>
    </row>
    <row r="1290" spans="1:11" customFormat="1" ht="15.75" hidden="1" x14ac:dyDescent="0.25">
      <c r="A1290" s="104" t="s">
        <v>13</v>
      </c>
      <c r="B1290" s="113" t="str">
        <f t="shared" si="34"/>
        <v>E0329 - Princeton, WV*Water &amp; Sewer</v>
      </c>
      <c r="C1290" s="113" t="s">
        <v>323</v>
      </c>
      <c r="D1290" s="115"/>
      <c r="E1290" s="117"/>
      <c r="F1290" s="142"/>
      <c r="G1290" s="104" t="str">
        <f>VLOOKUP(C1290, 'Sheet1 (2)'!$A$2:$K$341, 2,FALSE )</f>
        <v>No</v>
      </c>
      <c r="H1290" s="104" t="b">
        <f>ISNUMBER(MATCH(C1290, 'Sheet1 (2)'!$A$2:$A$350, 0))</f>
        <v>1</v>
      </c>
      <c r="I1290" s="104" t="str">
        <f>VLOOKUP(C1290,Print!$A$2:$C$1048576,3,0)</f>
        <v>No</v>
      </c>
      <c r="J1290" s="104" t="str">
        <f>VLOOKUP($C1290,Print!$A$2:$I$1048576,9,0)</f>
        <v>Missing</v>
      </c>
      <c r="K1290" s="104" t="str">
        <f>VLOOKUP(C1290,'Sheet1 (2)'!$A$2:$K$341, 9, 0)</f>
        <v>C00458</v>
      </c>
    </row>
    <row r="1291" spans="1:11" customFormat="1" ht="15.75" hidden="1" x14ac:dyDescent="0.25">
      <c r="A1291" s="104" t="s">
        <v>10</v>
      </c>
      <c r="B1291" s="113" t="str">
        <f t="shared" si="34"/>
        <v>E0329 - Princeton, WV*Sanitation</v>
      </c>
      <c r="C1291" s="113" t="s">
        <v>323</v>
      </c>
      <c r="D1291" s="115"/>
      <c r="E1291" s="117"/>
      <c r="F1291" s="142"/>
      <c r="G1291" s="104" t="str">
        <f>VLOOKUP(C1291, 'Sheet1 (2)'!$A$2:$K$341, 2,FALSE )</f>
        <v>No</v>
      </c>
      <c r="H1291" s="104" t="b">
        <f>ISNUMBER(MATCH(C1291, 'Sheet1 (2)'!$A$2:$A$350, 0))</f>
        <v>1</v>
      </c>
      <c r="I1291" s="104" t="str">
        <f>VLOOKUP(C1291,Print!$A$2:$C$1048576,3,0)</f>
        <v>No</v>
      </c>
      <c r="J1291" s="104" t="str">
        <f>VLOOKUP($C1291,Print!$A$2:$I$1048576,9,0)</f>
        <v>Missing</v>
      </c>
      <c r="K1291" s="104" t="str">
        <f>VLOOKUP(C1291,'Sheet1 (2)'!$A$2:$K$341, 9, 0)</f>
        <v>C00458</v>
      </c>
    </row>
    <row r="1292" spans="1:11" customFormat="1" ht="15.75" hidden="1" x14ac:dyDescent="0.25">
      <c r="A1292" s="104" t="s">
        <v>9</v>
      </c>
      <c r="B1292" s="113" t="str">
        <f t="shared" si="34"/>
        <v>E0329 - Princeton, WV*Interface</v>
      </c>
      <c r="C1292" s="113" t="s">
        <v>323</v>
      </c>
      <c r="D1292" s="115" t="s">
        <v>9</v>
      </c>
      <c r="E1292" s="117" t="str">
        <f>IFERROR(INDEX(Interface!A:A, MATCH($C1292,Interface!H:H, 0)), "(Blank)")</f>
        <v>(Blank)</v>
      </c>
      <c r="F1292" s="116" t="s">
        <v>363</v>
      </c>
      <c r="G1292" s="104" t="str">
        <f>VLOOKUP(C1292, 'Sheet1 (2)'!$A$2:$K$341, 2,FALSE )</f>
        <v>No</v>
      </c>
      <c r="H1292" s="104" t="b">
        <f>ISNUMBER(MATCH(C1292, 'Sheet1 (2)'!$A$2:$A$350, 0))</f>
        <v>1</v>
      </c>
      <c r="I1292" s="104" t="str">
        <f>VLOOKUP(C1292,Print!$A$2:$C$1048576,3,0)</f>
        <v>No</v>
      </c>
      <c r="J1292" s="104" t="str">
        <f>VLOOKUP($C1292,Print!$A$2:$I$1048576,9,0)</f>
        <v>Missing</v>
      </c>
      <c r="K1292" s="104" t="str">
        <f>VLOOKUP(C1292,'Sheet1 (2)'!$A$2:$K$341, 9, 0)</f>
        <v>C00458</v>
      </c>
    </row>
    <row r="1293" spans="1:11" ht="15.75" hidden="1" x14ac:dyDescent="0.25">
      <c r="A1293" s="104" t="s">
        <v>7</v>
      </c>
      <c r="B1293" s="113" t="str">
        <f t="shared" si="34"/>
        <v>E0330 - Merritt Island, FL*Electric</v>
      </c>
      <c r="C1293" s="113" t="s">
        <v>324</v>
      </c>
      <c r="D1293" s="115"/>
      <c r="E1293" s="117"/>
      <c r="F1293" s="142"/>
      <c r="G1293" s="104" t="str">
        <f>VLOOKUP(C1293, 'Sheet1 (2)'!$A$2:$K$341, 2,FALSE )</f>
        <v>No</v>
      </c>
      <c r="H1293" s="104" t="b">
        <f>ISNUMBER(MATCH(C1293, 'Sheet1 (2)'!$A$2:$A$350, 0))</f>
        <v>1</v>
      </c>
      <c r="I1293" s="104" t="str">
        <f>VLOOKUP(C1293,Print!$A$2:$C$1048576,3,0)</f>
        <v>No</v>
      </c>
      <c r="J1293" s="104" t="str">
        <f>VLOOKUP($C1293,Print!$A$2:$I$1048576,9,0)</f>
        <v>Missing</v>
      </c>
      <c r="K1293" s="104" t="str">
        <f>VLOOKUP(C1293,'Sheet1 (2)'!$A$2:$K$341, 9, 0)</f>
        <v>C00442</v>
      </c>
    </row>
    <row r="1294" spans="1:11" customFormat="1" ht="15.75" hidden="1" x14ac:dyDescent="0.25">
      <c r="A1294" s="104" t="s">
        <v>13</v>
      </c>
      <c r="B1294" s="113" t="str">
        <f t="shared" si="34"/>
        <v>E0330 - Merritt Island, FL*Water &amp; Sewer</v>
      </c>
      <c r="C1294" s="113" t="s">
        <v>324</v>
      </c>
      <c r="D1294" s="115"/>
      <c r="E1294" s="117"/>
      <c r="F1294" s="142"/>
      <c r="G1294" s="104" t="str">
        <f>VLOOKUP(C1294, 'Sheet1 (2)'!$A$2:$K$341, 2,FALSE )</f>
        <v>No</v>
      </c>
      <c r="H1294" s="104" t="b">
        <f>ISNUMBER(MATCH(C1294, 'Sheet1 (2)'!$A$2:$A$350, 0))</f>
        <v>1</v>
      </c>
      <c r="I1294" s="104" t="str">
        <f>VLOOKUP(C1294,Print!$A$2:$C$1048576,3,0)</f>
        <v>No</v>
      </c>
      <c r="J1294" s="104" t="str">
        <f>VLOOKUP($C1294,Print!$A$2:$I$1048576,9,0)</f>
        <v>Missing</v>
      </c>
      <c r="K1294" s="104" t="str">
        <f>VLOOKUP(C1294,'Sheet1 (2)'!$A$2:$K$341, 9, 0)</f>
        <v>C00442</v>
      </c>
    </row>
    <row r="1295" spans="1:11" customFormat="1" ht="15.75" hidden="1" x14ac:dyDescent="0.25">
      <c r="A1295" s="104" t="s">
        <v>10</v>
      </c>
      <c r="B1295" s="113" t="str">
        <f t="shared" si="34"/>
        <v>E0330 - Merritt Island, FL*Sanitation</v>
      </c>
      <c r="C1295" s="113" t="s">
        <v>324</v>
      </c>
      <c r="D1295" s="115"/>
      <c r="E1295" s="117"/>
      <c r="F1295" s="142"/>
      <c r="G1295" s="104" t="str">
        <f>VLOOKUP(C1295, 'Sheet1 (2)'!$A$2:$K$341, 2,FALSE )</f>
        <v>No</v>
      </c>
      <c r="H1295" s="104" t="b">
        <f>ISNUMBER(MATCH(C1295, 'Sheet1 (2)'!$A$2:$A$350, 0))</f>
        <v>1</v>
      </c>
      <c r="I1295" s="104" t="str">
        <f>VLOOKUP(C1295,Print!$A$2:$C$1048576,3,0)</f>
        <v>No</v>
      </c>
      <c r="J1295" s="104" t="str">
        <f>VLOOKUP($C1295,Print!$A$2:$I$1048576,9,0)</f>
        <v>Missing</v>
      </c>
      <c r="K1295" s="104" t="str">
        <f>VLOOKUP(C1295,'Sheet1 (2)'!$A$2:$K$341, 9, 0)</f>
        <v>C00442</v>
      </c>
    </row>
    <row r="1296" spans="1:11" ht="15.75" hidden="1" x14ac:dyDescent="0.25">
      <c r="A1296" s="104" t="s">
        <v>9</v>
      </c>
      <c r="B1296" s="113" t="str">
        <f t="shared" si="34"/>
        <v>E0330 - Merritt Island, FL*Interface</v>
      </c>
      <c r="C1296" s="113" t="s">
        <v>324</v>
      </c>
      <c r="D1296" s="115" t="s">
        <v>9</v>
      </c>
      <c r="E1296" s="117" t="str">
        <f>IFERROR(INDEX(Interface!A:A, MATCH($C1296,Interface!H:H, 0)), "(Blank)")</f>
        <v>(Blank)</v>
      </c>
      <c r="F1296" s="116" t="s">
        <v>363</v>
      </c>
      <c r="G1296" s="104" t="str">
        <f>VLOOKUP(C1296, 'Sheet1 (2)'!$A$2:$K$341, 2,FALSE )</f>
        <v>No</v>
      </c>
      <c r="H1296" s="104" t="b">
        <f>ISNUMBER(MATCH(C1296, 'Sheet1 (2)'!$A$2:$A$350, 0))</f>
        <v>1</v>
      </c>
      <c r="I1296" s="104" t="str">
        <f>VLOOKUP(C1296,Print!$A$2:$C$1048576,3,0)</f>
        <v>No</v>
      </c>
      <c r="J1296" s="104" t="str">
        <f>VLOOKUP($C1296,Print!$A$2:$I$1048576,9,0)</f>
        <v>Missing</v>
      </c>
      <c r="K1296" s="104" t="str">
        <f>VLOOKUP(C1296,'Sheet1 (2)'!$A$2:$K$341, 9, 0)</f>
        <v>C00442</v>
      </c>
    </row>
    <row r="1297" spans="1:11" customFormat="1" ht="15.75" hidden="1" x14ac:dyDescent="0.25">
      <c r="A1297" s="104" t="s">
        <v>7</v>
      </c>
      <c r="B1297" s="113" t="str">
        <f t="shared" si="34"/>
        <v>E0332 - New Baltimore, MI*Electric</v>
      </c>
      <c r="C1297" s="113" t="s">
        <v>325</v>
      </c>
      <c r="D1297" s="115"/>
      <c r="E1297" s="117"/>
      <c r="F1297" s="116"/>
      <c r="G1297" s="104" t="str">
        <f>VLOOKUP(C1297, 'Sheet1 (2)'!$A$2:$K$341, 2,FALSE )</f>
        <v>No</v>
      </c>
      <c r="H1297" s="104" t="b">
        <f>ISNUMBER(MATCH(C1297, 'Sheet1 (2)'!$A$2:$A$350, 0))</f>
        <v>1</v>
      </c>
      <c r="I1297" s="104" t="str">
        <f>VLOOKUP(C1297,Print!$A$2:$C$1048576,3,0)</f>
        <v>No</v>
      </c>
      <c r="J1297" s="104" t="str">
        <f>VLOOKUP($C1297,Print!$A$2:$I$1048576,9,0)</f>
        <v>Missing</v>
      </c>
      <c r="K1297" s="104" t="str">
        <f>VLOOKUP(C1297,'Sheet1 (2)'!$A$2:$K$341, 9, 0)</f>
        <v>C00215</v>
      </c>
    </row>
    <row r="1298" spans="1:11" customFormat="1" ht="15.75" hidden="1" x14ac:dyDescent="0.25">
      <c r="A1298" s="104" t="s">
        <v>13</v>
      </c>
      <c r="B1298" s="113" t="str">
        <f t="shared" si="34"/>
        <v>E0332 - New Baltimore, MI*Water &amp; Sewer</v>
      </c>
      <c r="C1298" s="113" t="s">
        <v>325</v>
      </c>
      <c r="D1298" s="115"/>
      <c r="E1298" s="117"/>
      <c r="F1298" s="116"/>
      <c r="G1298" s="104" t="str">
        <f>VLOOKUP(C1298, 'Sheet1 (2)'!$A$2:$K$341, 2,FALSE )</f>
        <v>No</v>
      </c>
      <c r="H1298" s="104" t="b">
        <f>ISNUMBER(MATCH(C1298, 'Sheet1 (2)'!$A$2:$A$350, 0))</f>
        <v>1</v>
      </c>
      <c r="I1298" s="104" t="str">
        <f>VLOOKUP(C1298,Print!$A$2:$C$1048576,3,0)</f>
        <v>No</v>
      </c>
      <c r="J1298" s="104" t="str">
        <f>VLOOKUP($C1298,Print!$A$2:$I$1048576,9,0)</f>
        <v>Missing</v>
      </c>
      <c r="K1298" s="104" t="str">
        <f>VLOOKUP(C1298,'Sheet1 (2)'!$A$2:$K$341, 9, 0)</f>
        <v>C00215</v>
      </c>
    </row>
    <row r="1299" spans="1:11" customFormat="1" ht="15.75" hidden="1" x14ac:dyDescent="0.25">
      <c r="A1299" s="104" t="s">
        <v>10</v>
      </c>
      <c r="B1299" s="113" t="str">
        <f t="shared" si="34"/>
        <v>E0332 - New Baltimore, MI*Sanitation</v>
      </c>
      <c r="C1299" s="113" t="s">
        <v>325</v>
      </c>
      <c r="D1299" s="115"/>
      <c r="E1299" s="117"/>
      <c r="F1299" s="116"/>
      <c r="G1299" s="104" t="str">
        <f>VLOOKUP(C1299, 'Sheet1 (2)'!$A$2:$K$341, 2,FALSE )</f>
        <v>No</v>
      </c>
      <c r="H1299" s="104" t="b">
        <f>ISNUMBER(MATCH(C1299, 'Sheet1 (2)'!$A$2:$A$350, 0))</f>
        <v>1</v>
      </c>
      <c r="I1299" s="104" t="str">
        <f>VLOOKUP(C1299,Print!$A$2:$C$1048576,3,0)</f>
        <v>No</v>
      </c>
      <c r="J1299" s="104" t="str">
        <f>VLOOKUP($C1299,Print!$A$2:$I$1048576,9,0)</f>
        <v>Missing</v>
      </c>
      <c r="K1299" s="104" t="str">
        <f>VLOOKUP(C1299,'Sheet1 (2)'!$A$2:$K$341, 9, 0)</f>
        <v>C00215</v>
      </c>
    </row>
    <row r="1300" spans="1:11" customFormat="1" ht="15.75" hidden="1" x14ac:dyDescent="0.25">
      <c r="A1300" s="104" t="s">
        <v>9</v>
      </c>
      <c r="B1300" s="113" t="str">
        <f t="shared" si="34"/>
        <v>E0332 - New Baltimore, MI*Interface</v>
      </c>
      <c r="C1300" s="113" t="s">
        <v>325</v>
      </c>
      <c r="D1300" s="115" t="s">
        <v>9</v>
      </c>
      <c r="E1300" s="117" t="str">
        <f>IFERROR(INDEX(Interface!A:A, MATCH($C1300,Interface!H:H, 0)), "(Blank)")</f>
        <v>(Blank)</v>
      </c>
      <c r="F1300" s="116" t="s">
        <v>363</v>
      </c>
      <c r="G1300" s="104" t="str">
        <f>VLOOKUP(C1300, 'Sheet1 (2)'!$A$2:$K$341, 2,FALSE )</f>
        <v>No</v>
      </c>
      <c r="H1300" s="104" t="b">
        <f>ISNUMBER(MATCH(C1300, 'Sheet1 (2)'!$A$2:$A$350, 0))</f>
        <v>1</v>
      </c>
      <c r="I1300" s="104" t="str">
        <f>VLOOKUP(C1300,Print!$A$2:$C$1048576,3,0)</f>
        <v>No</v>
      </c>
      <c r="J1300" s="104" t="str">
        <f>VLOOKUP($C1300,Print!$A$2:$I$1048576,9,0)</f>
        <v>Missing</v>
      </c>
      <c r="K1300" s="104" t="str">
        <f>VLOOKUP(C1300,'Sheet1 (2)'!$A$2:$K$341, 9, 0)</f>
        <v>C00215</v>
      </c>
    </row>
    <row r="1301" spans="1:11" customFormat="1" ht="15.75" hidden="1" x14ac:dyDescent="0.25">
      <c r="A1301" s="104" t="s">
        <v>7</v>
      </c>
      <c r="B1301" s="113" t="str">
        <f t="shared" si="34"/>
        <v>E0333 - Foxbank*Electric</v>
      </c>
      <c r="C1301" s="113" t="s">
        <v>326</v>
      </c>
      <c r="D1301" s="115"/>
      <c r="E1301" s="117"/>
      <c r="F1301" s="142"/>
      <c r="G1301" s="104" t="e">
        <f>VLOOKUP(C1301, 'Sheet1 (2)'!$A$2:$K$341, 2,FALSE )</f>
        <v>#N/A</v>
      </c>
      <c r="H1301" s="104" t="b">
        <f>ISNUMBER(MATCH(C1301, 'Sheet1 (2)'!$A$2:$A$350, 0))</f>
        <v>0</v>
      </c>
      <c r="I1301" s="104" t="str">
        <f>VLOOKUP(C1301,Print!$A$2:$C$1048576,3,0)</f>
        <v>No</v>
      </c>
      <c r="J1301" s="104" t="str">
        <f>VLOOKUP($C1301,Print!$A$2:$I$1048576,9,0)</f>
        <v>Missing</v>
      </c>
      <c r="K1301" s="104" t="e">
        <f>VLOOKUP(C1301,'Sheet1 (2)'!$A$2:$K$341, 9, 0)</f>
        <v>#N/A</v>
      </c>
    </row>
    <row r="1302" spans="1:11" customFormat="1" ht="15.75" hidden="1" x14ac:dyDescent="0.25">
      <c r="A1302" s="104" t="s">
        <v>13</v>
      </c>
      <c r="B1302" s="113" t="str">
        <f t="shared" si="34"/>
        <v>E0333 - Foxbank*Water &amp; Sewer</v>
      </c>
      <c r="C1302" s="113" t="s">
        <v>326</v>
      </c>
      <c r="D1302" s="115"/>
      <c r="E1302" s="117"/>
      <c r="F1302" s="142"/>
      <c r="G1302" s="104" t="e">
        <f>VLOOKUP(C1302, 'Sheet1 (2)'!$A$2:$K$341, 2,FALSE )</f>
        <v>#N/A</v>
      </c>
      <c r="H1302" s="104" t="b">
        <f>ISNUMBER(MATCH(C1302, 'Sheet1 (2)'!$A$2:$A$350, 0))</f>
        <v>0</v>
      </c>
      <c r="I1302" s="104" t="str">
        <f>VLOOKUP(C1302,Print!$A$2:$C$1048576,3,0)</f>
        <v>No</v>
      </c>
      <c r="J1302" s="104" t="str">
        <f>VLOOKUP($C1302,Print!$A$2:$I$1048576,9,0)</f>
        <v>Missing</v>
      </c>
      <c r="K1302" s="104" t="e">
        <f>VLOOKUP(C1302,'Sheet1 (2)'!$A$2:$K$341, 9, 0)</f>
        <v>#N/A</v>
      </c>
    </row>
    <row r="1303" spans="1:11" customFormat="1" ht="15.75" hidden="1" x14ac:dyDescent="0.25">
      <c r="A1303" s="104" t="s">
        <v>10</v>
      </c>
      <c r="B1303" s="113" t="str">
        <f t="shared" ref="B1303:B1334" si="35">_xlfn.CONCAT(C1303,"*",A1303)</f>
        <v>E0333 - Foxbank*Sanitation</v>
      </c>
      <c r="C1303" s="113" t="s">
        <v>326</v>
      </c>
      <c r="D1303" s="115"/>
      <c r="E1303" s="117"/>
      <c r="F1303" s="142"/>
      <c r="G1303" s="104" t="e">
        <f>VLOOKUP(C1303, 'Sheet1 (2)'!$A$2:$K$341, 2,FALSE )</f>
        <v>#N/A</v>
      </c>
      <c r="H1303" s="104" t="b">
        <f>ISNUMBER(MATCH(C1303, 'Sheet1 (2)'!$A$2:$A$350, 0))</f>
        <v>0</v>
      </c>
      <c r="I1303" s="104" t="str">
        <f>VLOOKUP(C1303,Print!$A$2:$C$1048576,3,0)</f>
        <v>No</v>
      </c>
      <c r="J1303" s="104" t="str">
        <f>VLOOKUP($C1303,Print!$A$2:$I$1048576,9,0)</f>
        <v>Missing</v>
      </c>
      <c r="K1303" s="104" t="e">
        <f>VLOOKUP(C1303,'Sheet1 (2)'!$A$2:$K$341, 9, 0)</f>
        <v>#N/A</v>
      </c>
    </row>
    <row r="1304" spans="1:11" customFormat="1" ht="15.75" hidden="1" x14ac:dyDescent="0.25">
      <c r="A1304" s="104" t="s">
        <v>9</v>
      </c>
      <c r="B1304" s="113" t="str">
        <f t="shared" si="35"/>
        <v>E0333 - Foxbank*Interface</v>
      </c>
      <c r="C1304" s="113" t="s">
        <v>326</v>
      </c>
      <c r="D1304" s="115" t="s">
        <v>9</v>
      </c>
      <c r="E1304" s="117" t="str">
        <f>IFERROR(INDEX(Interface!A:A, MATCH($C1304,Interface!H:H, 0)), "(Blank)")</f>
        <v>(Blank)</v>
      </c>
      <c r="F1304" s="116" t="s">
        <v>363</v>
      </c>
      <c r="G1304" s="104" t="e">
        <f>VLOOKUP(C1304, 'Sheet1 (2)'!$A$2:$K$341, 2,FALSE )</f>
        <v>#N/A</v>
      </c>
      <c r="H1304" s="104" t="b">
        <f>ISNUMBER(MATCH(C1304, 'Sheet1 (2)'!$A$2:$A$350, 0))</f>
        <v>0</v>
      </c>
      <c r="I1304" s="104" t="str">
        <f>VLOOKUP(C1304,Print!$A$2:$C$1048576,3,0)</f>
        <v>No</v>
      </c>
      <c r="J1304" s="104" t="str">
        <f>VLOOKUP($C1304,Print!$A$2:$I$1048576,9,0)</f>
        <v>Missing</v>
      </c>
      <c r="K1304" s="104" t="e">
        <f>VLOOKUP(C1304,'Sheet1 (2)'!$A$2:$K$341, 9, 0)</f>
        <v>#N/A</v>
      </c>
    </row>
    <row r="1305" spans="1:11" customFormat="1" ht="15.75" hidden="1" x14ac:dyDescent="0.25">
      <c r="A1305" s="104" t="s">
        <v>7</v>
      </c>
      <c r="B1305" s="113" t="str">
        <f t="shared" si="35"/>
        <v>E0334 - Garden State Pavilion*Electric</v>
      </c>
      <c r="C1305" s="113" t="s">
        <v>327</v>
      </c>
      <c r="D1305" s="115"/>
      <c r="E1305" s="117"/>
      <c r="F1305" s="142"/>
      <c r="G1305" s="104" t="str">
        <f>VLOOKUP(C1305, 'Sheet1 (2)'!$A$2:$K$341, 2,FALSE )</f>
        <v>No</v>
      </c>
      <c r="H1305" s="104" t="b">
        <f>ISNUMBER(MATCH(C1305, 'Sheet1 (2)'!$A$2:$A$350, 0))</f>
        <v>1</v>
      </c>
      <c r="I1305" s="104" t="str">
        <f>VLOOKUP(C1305,Print!$A$2:$C$1048576,3,0)</f>
        <v>No</v>
      </c>
      <c r="J1305" s="104" t="str">
        <f>VLOOKUP($C1305,Print!$A$2:$I$1048576,9,0)</f>
        <v>Missing</v>
      </c>
      <c r="K1305" s="104" t="str">
        <f>VLOOKUP(C1305,'Sheet1 (2)'!$A$2:$K$341, 9, 0)</f>
        <v>C00261</v>
      </c>
    </row>
    <row r="1306" spans="1:11" customFormat="1" ht="15.75" hidden="1" x14ac:dyDescent="0.25">
      <c r="A1306" s="104" t="s">
        <v>13</v>
      </c>
      <c r="B1306" s="113" t="str">
        <f t="shared" si="35"/>
        <v>E0334 - Garden State Pavilion*Water &amp; Sewer</v>
      </c>
      <c r="C1306" s="113" t="s">
        <v>327</v>
      </c>
      <c r="D1306" s="115"/>
      <c r="E1306" s="117"/>
      <c r="F1306" s="142"/>
      <c r="G1306" s="104" t="str">
        <f>VLOOKUP(C1306, 'Sheet1 (2)'!$A$2:$K$341, 2,FALSE )</f>
        <v>No</v>
      </c>
      <c r="H1306" s="104" t="b">
        <f>ISNUMBER(MATCH(C1306, 'Sheet1 (2)'!$A$2:$A$350, 0))</f>
        <v>1</v>
      </c>
      <c r="I1306" s="104" t="str">
        <f>VLOOKUP(C1306,Print!$A$2:$C$1048576,3,0)</f>
        <v>No</v>
      </c>
      <c r="J1306" s="104" t="str">
        <f>VLOOKUP($C1306,Print!$A$2:$I$1048576,9,0)</f>
        <v>Missing</v>
      </c>
      <c r="K1306" s="104" t="str">
        <f>VLOOKUP(C1306,'Sheet1 (2)'!$A$2:$K$341, 9, 0)</f>
        <v>C00261</v>
      </c>
    </row>
    <row r="1307" spans="1:11" customFormat="1" ht="15.75" hidden="1" x14ac:dyDescent="0.25">
      <c r="A1307" s="104" t="s">
        <v>10</v>
      </c>
      <c r="B1307" s="113" t="str">
        <f t="shared" si="35"/>
        <v>E0334 - Garden State Pavilion*Sanitation</v>
      </c>
      <c r="C1307" s="113" t="s">
        <v>327</v>
      </c>
      <c r="D1307" s="115"/>
      <c r="E1307" s="117"/>
      <c r="F1307" s="142"/>
      <c r="G1307" s="104" t="str">
        <f>VLOOKUP(C1307, 'Sheet1 (2)'!$A$2:$K$341, 2,FALSE )</f>
        <v>No</v>
      </c>
      <c r="H1307" s="104" t="b">
        <f>ISNUMBER(MATCH(C1307, 'Sheet1 (2)'!$A$2:$A$350, 0))</f>
        <v>1</v>
      </c>
      <c r="I1307" s="104" t="str">
        <f>VLOOKUP(C1307,Print!$A$2:$C$1048576,3,0)</f>
        <v>No</v>
      </c>
      <c r="J1307" s="104" t="str">
        <f>VLOOKUP($C1307,Print!$A$2:$I$1048576,9,0)</f>
        <v>Missing</v>
      </c>
      <c r="K1307" s="104" t="str">
        <f>VLOOKUP(C1307,'Sheet1 (2)'!$A$2:$K$341, 9, 0)</f>
        <v>C00261</v>
      </c>
    </row>
    <row r="1308" spans="1:11" customFormat="1" ht="15.75" hidden="1" x14ac:dyDescent="0.25">
      <c r="A1308" s="104" t="s">
        <v>9</v>
      </c>
      <c r="B1308" s="113" t="str">
        <f t="shared" si="35"/>
        <v>E0334 - Garden State Pavilion*Interface</v>
      </c>
      <c r="C1308" s="113" t="s">
        <v>327</v>
      </c>
      <c r="D1308" s="115" t="s">
        <v>9</v>
      </c>
      <c r="E1308" s="117" t="str">
        <f>IFERROR(INDEX(Interface!A:A, MATCH($C1308,Interface!H:H, 0)), "(Blank)")</f>
        <v>(Blank)</v>
      </c>
      <c r="F1308" s="116" t="s">
        <v>363</v>
      </c>
      <c r="G1308" s="104" t="str">
        <f>VLOOKUP(C1308, 'Sheet1 (2)'!$A$2:$K$341, 2,FALSE )</f>
        <v>No</v>
      </c>
      <c r="H1308" s="104" t="b">
        <f>ISNUMBER(MATCH(C1308, 'Sheet1 (2)'!$A$2:$A$350, 0))</f>
        <v>1</v>
      </c>
      <c r="I1308" s="104" t="str">
        <f>VLOOKUP(C1308,Print!$A$2:$C$1048576,3,0)</f>
        <v>No</v>
      </c>
      <c r="J1308" s="104" t="str">
        <f>VLOOKUP($C1308,Print!$A$2:$I$1048576,9,0)</f>
        <v>Missing</v>
      </c>
      <c r="K1308" s="104" t="str">
        <f>VLOOKUP(C1308,'Sheet1 (2)'!$A$2:$K$341, 9, 0)</f>
        <v>C00261</v>
      </c>
    </row>
    <row r="1309" spans="1:11" customFormat="1" ht="15.75" hidden="1" x14ac:dyDescent="0.25">
      <c r="A1309" s="104" t="s">
        <v>7</v>
      </c>
      <c r="B1309" s="113" t="str">
        <f t="shared" si="35"/>
        <v>E0335 - Landis Avenue*Electric</v>
      </c>
      <c r="C1309" s="113" t="s">
        <v>328</v>
      </c>
      <c r="D1309" s="115"/>
      <c r="E1309" s="117"/>
      <c r="F1309" s="142"/>
      <c r="G1309" s="104" t="e">
        <f>VLOOKUP(C1309, 'Sheet1 (2)'!$A$2:$K$341, 2,FALSE )</f>
        <v>#N/A</v>
      </c>
      <c r="H1309" s="104" t="b">
        <f>ISNUMBER(MATCH(C1309, 'Sheet1 (2)'!$A$2:$A$350, 0))</f>
        <v>0</v>
      </c>
      <c r="I1309" s="104" t="str">
        <f>VLOOKUP(C1309,Print!$A$2:$C$1048576,3,0)</f>
        <v>No</v>
      </c>
      <c r="J1309" s="104" t="str">
        <f>VLOOKUP($C1309,Print!$A$2:$I$1048576,9,0)</f>
        <v>Missing</v>
      </c>
      <c r="K1309" s="104" t="e">
        <f>VLOOKUP(C1309,'Sheet1 (2)'!$A$2:$K$341, 9, 0)</f>
        <v>#N/A</v>
      </c>
    </row>
    <row r="1310" spans="1:11" customFormat="1" ht="15.75" hidden="1" x14ac:dyDescent="0.25">
      <c r="A1310" s="104" t="s">
        <v>13</v>
      </c>
      <c r="B1310" s="113" t="str">
        <f t="shared" si="35"/>
        <v>E0335 - Landis Avenue*Water &amp; Sewer</v>
      </c>
      <c r="C1310" s="113" t="s">
        <v>328</v>
      </c>
      <c r="D1310" s="115"/>
      <c r="E1310" s="117"/>
      <c r="F1310" s="142"/>
      <c r="G1310" s="104" t="e">
        <f>VLOOKUP(C1310, 'Sheet1 (2)'!$A$2:$K$341, 2,FALSE )</f>
        <v>#N/A</v>
      </c>
      <c r="H1310" s="104" t="b">
        <f>ISNUMBER(MATCH(C1310, 'Sheet1 (2)'!$A$2:$A$350, 0))</f>
        <v>0</v>
      </c>
      <c r="I1310" s="104" t="str">
        <f>VLOOKUP(C1310,Print!$A$2:$C$1048576,3,0)</f>
        <v>No</v>
      </c>
      <c r="J1310" s="104" t="str">
        <f>VLOOKUP($C1310,Print!$A$2:$I$1048576,9,0)</f>
        <v>Missing</v>
      </c>
      <c r="K1310" s="104" t="e">
        <f>VLOOKUP(C1310,'Sheet1 (2)'!$A$2:$K$341, 9, 0)</f>
        <v>#N/A</v>
      </c>
    </row>
    <row r="1311" spans="1:11" customFormat="1" ht="15.75" hidden="1" x14ac:dyDescent="0.25">
      <c r="A1311" s="104" t="s">
        <v>10</v>
      </c>
      <c r="B1311" s="113" t="str">
        <f t="shared" si="35"/>
        <v>E0335 - Landis Avenue*Sanitation</v>
      </c>
      <c r="C1311" s="113" t="s">
        <v>328</v>
      </c>
      <c r="D1311" s="115"/>
      <c r="E1311" s="117"/>
      <c r="F1311" s="142"/>
      <c r="G1311" s="104" t="e">
        <f>VLOOKUP(C1311, 'Sheet1 (2)'!$A$2:$K$341, 2,FALSE )</f>
        <v>#N/A</v>
      </c>
      <c r="H1311" s="104" t="b">
        <f>ISNUMBER(MATCH(C1311, 'Sheet1 (2)'!$A$2:$A$350, 0))</f>
        <v>0</v>
      </c>
      <c r="I1311" s="104" t="str">
        <f>VLOOKUP(C1311,Print!$A$2:$C$1048576,3,0)</f>
        <v>No</v>
      </c>
      <c r="J1311" s="104" t="str">
        <f>VLOOKUP($C1311,Print!$A$2:$I$1048576,9,0)</f>
        <v>Missing</v>
      </c>
      <c r="K1311" s="104" t="e">
        <f>VLOOKUP(C1311,'Sheet1 (2)'!$A$2:$K$341, 9, 0)</f>
        <v>#N/A</v>
      </c>
    </row>
    <row r="1312" spans="1:11" customFormat="1" ht="15.75" hidden="1" x14ac:dyDescent="0.25">
      <c r="A1312" s="104" t="s">
        <v>9</v>
      </c>
      <c r="B1312" s="113" t="str">
        <f t="shared" si="35"/>
        <v>E0335 - Landis Avenue*Interface</v>
      </c>
      <c r="C1312" s="113" t="s">
        <v>328</v>
      </c>
      <c r="D1312" s="115" t="s">
        <v>9</v>
      </c>
      <c r="E1312" s="117" t="str">
        <f>IFERROR(INDEX(Interface!A:A, MATCH($C1312,Interface!H:H, 0)), "(Blank)")</f>
        <v>(Blank)</v>
      </c>
      <c r="F1312" s="116" t="s">
        <v>363</v>
      </c>
      <c r="G1312" s="104" t="e">
        <f>VLOOKUP(C1312, 'Sheet1 (2)'!$A$2:$K$341, 2,FALSE )</f>
        <v>#N/A</v>
      </c>
      <c r="H1312" s="104" t="b">
        <f>ISNUMBER(MATCH(C1312, 'Sheet1 (2)'!$A$2:$A$350, 0))</f>
        <v>0</v>
      </c>
      <c r="I1312" s="104" t="str">
        <f>VLOOKUP(C1312,Print!$A$2:$C$1048576,3,0)</f>
        <v>No</v>
      </c>
      <c r="J1312" s="104" t="str">
        <f>VLOOKUP($C1312,Print!$A$2:$I$1048576,9,0)</f>
        <v>Missing</v>
      </c>
      <c r="K1312" s="104" t="e">
        <f>VLOOKUP(C1312,'Sheet1 (2)'!$A$2:$K$341, 9, 0)</f>
        <v>#N/A</v>
      </c>
    </row>
    <row r="1313" spans="1:11" customFormat="1" ht="15.75" hidden="1" x14ac:dyDescent="0.25">
      <c r="A1313" s="104" t="s">
        <v>7</v>
      </c>
      <c r="B1313" s="113" t="str">
        <f t="shared" si="35"/>
        <v>E0336 - Tittabawasee*Electric</v>
      </c>
      <c r="C1313" s="113" t="s">
        <v>329</v>
      </c>
      <c r="D1313" s="115"/>
      <c r="E1313" s="117"/>
      <c r="F1313" s="142"/>
      <c r="G1313" s="104" t="str">
        <f>VLOOKUP(C1313, 'Sheet1 (2)'!$A$2:$K$341, 2,FALSE )</f>
        <v>No</v>
      </c>
      <c r="H1313" s="104" t="b">
        <f>ISNUMBER(MATCH(C1313, 'Sheet1 (2)'!$A$2:$A$350, 0))</f>
        <v>1</v>
      </c>
      <c r="I1313" s="104" t="str">
        <f>VLOOKUP(C1313,Print!$A$2:$C$1048576,3,0)</f>
        <v>No</v>
      </c>
      <c r="J1313" s="104" t="str">
        <f>VLOOKUP($C1313,Print!$A$2:$I$1048576,9,0)</f>
        <v>Missing</v>
      </c>
      <c r="K1313" s="104" t="str">
        <f>VLOOKUP(C1313,'Sheet1 (2)'!$A$2:$K$341, 9, 0)</f>
        <v>C00469</v>
      </c>
    </row>
    <row r="1314" spans="1:11" customFormat="1" ht="15.75" hidden="1" x14ac:dyDescent="0.25">
      <c r="A1314" s="104" t="s">
        <v>10</v>
      </c>
      <c r="B1314" s="113" t="str">
        <f t="shared" si="35"/>
        <v>E0336 - Tittabawasee*Sanitation</v>
      </c>
      <c r="C1314" s="113" t="s">
        <v>329</v>
      </c>
      <c r="D1314" s="115"/>
      <c r="E1314" s="117"/>
      <c r="F1314" s="142"/>
      <c r="G1314" s="104" t="str">
        <f>VLOOKUP(C1314, 'Sheet1 (2)'!$A$2:$K$341, 2,FALSE )</f>
        <v>No</v>
      </c>
      <c r="H1314" s="104" t="b">
        <f>ISNUMBER(MATCH(C1314, 'Sheet1 (2)'!$A$2:$A$350, 0))</f>
        <v>1</v>
      </c>
      <c r="I1314" s="104" t="str">
        <f>VLOOKUP(C1314,Print!$A$2:$C$1048576,3,0)</f>
        <v>No</v>
      </c>
      <c r="J1314" s="104" t="str">
        <f>VLOOKUP($C1314,Print!$A$2:$I$1048576,9,0)</f>
        <v>Missing</v>
      </c>
      <c r="K1314" s="104" t="str">
        <f>VLOOKUP(C1314,'Sheet1 (2)'!$A$2:$K$341, 9, 0)</f>
        <v>C00469</v>
      </c>
    </row>
    <row r="1315" spans="1:11" customFormat="1" ht="15.75" hidden="1" x14ac:dyDescent="0.25">
      <c r="A1315" s="104" t="s">
        <v>9</v>
      </c>
      <c r="B1315" s="113" t="str">
        <f t="shared" si="35"/>
        <v>E0336 - Tittabawasee*Interface</v>
      </c>
      <c r="C1315" s="113" t="s">
        <v>329</v>
      </c>
      <c r="D1315" s="115" t="s">
        <v>9</v>
      </c>
      <c r="E1315" s="117" t="str">
        <f>IFERROR(INDEX(Interface!A:A, MATCH($C1315,Interface!H:H, 0)), "(Blank)")</f>
        <v>(Blank)</v>
      </c>
      <c r="F1315" s="116" t="s">
        <v>363</v>
      </c>
      <c r="G1315" s="104" t="str">
        <f>VLOOKUP(C1315, 'Sheet1 (2)'!$A$2:$K$341, 2,FALSE )</f>
        <v>No</v>
      </c>
      <c r="H1315" s="104" t="b">
        <f>ISNUMBER(MATCH(C1315, 'Sheet1 (2)'!$A$2:$A$350, 0))</f>
        <v>1</v>
      </c>
      <c r="I1315" s="104" t="str">
        <f>VLOOKUP(C1315,Print!$A$2:$C$1048576,3,0)</f>
        <v>No</v>
      </c>
      <c r="J1315" s="104" t="str">
        <f>VLOOKUP($C1315,Print!$A$2:$I$1048576,9,0)</f>
        <v>Missing</v>
      </c>
      <c r="K1315" s="104" t="str">
        <f>VLOOKUP(C1315,'Sheet1 (2)'!$A$2:$K$341, 9, 0)</f>
        <v>C00469</v>
      </c>
    </row>
    <row r="1316" spans="1:11" ht="15.75" hidden="1" x14ac:dyDescent="0.25">
      <c r="A1316" s="104" t="s">
        <v>13</v>
      </c>
      <c r="B1316" s="113" t="str">
        <f t="shared" si="35"/>
        <v>E0336 - Tittabawasee*Water &amp; Sewer</v>
      </c>
      <c r="C1316" s="113" t="s">
        <v>329</v>
      </c>
      <c r="D1316" s="115" t="s">
        <v>4409</v>
      </c>
      <c r="E1316" s="117">
        <v>3515578</v>
      </c>
      <c r="F1316" s="116">
        <v>9897919880</v>
      </c>
      <c r="G1316" s="104" t="str">
        <f>VLOOKUP(C1316, 'Sheet1 (2)'!$A$2:$K$341, 2,FALSE )</f>
        <v>No</v>
      </c>
      <c r="H1316" s="104" t="b">
        <f>ISNUMBER(MATCH(C1316, 'Sheet1 (2)'!$A$2:$A$350, 0))</f>
        <v>1</v>
      </c>
      <c r="I1316" s="104" t="str">
        <f>VLOOKUP(C1316,Print!$A$2:$C$1048576,3,0)</f>
        <v>No</v>
      </c>
      <c r="J1316" s="104" t="str">
        <f>VLOOKUP($C1316,Print!$A$2:$I$1048576,9,0)</f>
        <v>Missing</v>
      </c>
      <c r="K1316" s="104" t="str">
        <f>VLOOKUP(C1316,'Sheet1 (2)'!$A$2:$K$341, 9, 0)</f>
        <v>C00469</v>
      </c>
    </row>
    <row r="1317" spans="1:11" customFormat="1" ht="15.75" hidden="1" x14ac:dyDescent="0.25">
      <c r="A1317" s="104" t="s">
        <v>7</v>
      </c>
      <c r="B1317" s="113" t="str">
        <f t="shared" si="35"/>
        <v>E0337 - Wendover Village*Electric</v>
      </c>
      <c r="C1317" s="113" t="s">
        <v>330</v>
      </c>
      <c r="D1317" s="115"/>
      <c r="E1317" s="117"/>
      <c r="F1317" s="142"/>
      <c r="G1317" s="104" t="e">
        <f>VLOOKUP(C1317, 'Sheet1 (2)'!$A$2:$K$341, 2,FALSE )</f>
        <v>#N/A</v>
      </c>
      <c r="H1317" s="104" t="b">
        <f>ISNUMBER(MATCH(C1317, 'Sheet1 (2)'!$A$2:$A$350, 0))</f>
        <v>0</v>
      </c>
      <c r="I1317" s="104" t="str">
        <f>VLOOKUP(C1317,Print!$A$2:$C$1048576,3,0)</f>
        <v>No</v>
      </c>
      <c r="J1317" s="104" t="str">
        <f>VLOOKUP($C1317,Print!$A$2:$I$1048576,9,0)</f>
        <v>Missing</v>
      </c>
      <c r="K1317" s="104" t="e">
        <f>VLOOKUP(C1317,'Sheet1 (2)'!$A$2:$K$341, 9, 0)</f>
        <v>#N/A</v>
      </c>
    </row>
    <row r="1318" spans="1:11" ht="15.75" hidden="1" x14ac:dyDescent="0.25">
      <c r="A1318" s="104" t="s">
        <v>13</v>
      </c>
      <c r="B1318" s="113" t="str">
        <f t="shared" si="35"/>
        <v>E0337 - Wendover Village*Water &amp; Sewer</v>
      </c>
      <c r="C1318" s="113" t="s">
        <v>330</v>
      </c>
      <c r="D1318" s="115"/>
      <c r="E1318" s="117"/>
      <c r="F1318" s="142"/>
      <c r="G1318" s="104" t="e">
        <f>VLOOKUP(C1318, 'Sheet1 (2)'!$A$2:$K$341, 2,FALSE )</f>
        <v>#N/A</v>
      </c>
      <c r="H1318" s="104" t="b">
        <f>ISNUMBER(MATCH(C1318, 'Sheet1 (2)'!$A$2:$A$350, 0))</f>
        <v>0</v>
      </c>
      <c r="I1318" s="104" t="str">
        <f>VLOOKUP(C1318,Print!$A$2:$C$1048576,3,0)</f>
        <v>No</v>
      </c>
      <c r="J1318" s="104" t="str">
        <f>VLOOKUP($C1318,Print!$A$2:$I$1048576,9,0)</f>
        <v>Missing</v>
      </c>
      <c r="K1318" s="104" t="e">
        <f>VLOOKUP(C1318,'Sheet1 (2)'!$A$2:$K$341, 9, 0)</f>
        <v>#N/A</v>
      </c>
    </row>
    <row r="1319" spans="1:11" customFormat="1" ht="15.75" hidden="1" x14ac:dyDescent="0.25">
      <c r="A1319" s="104" t="s">
        <v>10</v>
      </c>
      <c r="B1319" s="113" t="str">
        <f t="shared" si="35"/>
        <v>E0337 - Wendover Village*Sanitation</v>
      </c>
      <c r="C1319" s="113" t="s">
        <v>330</v>
      </c>
      <c r="D1319" s="115"/>
      <c r="E1319" s="117"/>
      <c r="F1319" s="142"/>
      <c r="G1319" s="104" t="e">
        <f>VLOOKUP(C1319, 'Sheet1 (2)'!$A$2:$K$341, 2,FALSE )</f>
        <v>#N/A</v>
      </c>
      <c r="H1319" s="104" t="b">
        <f>ISNUMBER(MATCH(C1319, 'Sheet1 (2)'!$A$2:$A$350, 0))</f>
        <v>0</v>
      </c>
      <c r="I1319" s="104" t="str">
        <f>VLOOKUP(C1319,Print!$A$2:$C$1048576,3,0)</f>
        <v>No</v>
      </c>
      <c r="J1319" s="104" t="str">
        <f>VLOOKUP($C1319,Print!$A$2:$I$1048576,9,0)</f>
        <v>Missing</v>
      </c>
      <c r="K1319" s="104" t="e">
        <f>VLOOKUP(C1319,'Sheet1 (2)'!$A$2:$K$341, 9, 0)</f>
        <v>#N/A</v>
      </c>
    </row>
    <row r="1320" spans="1:11" ht="15.75" hidden="1" x14ac:dyDescent="0.25">
      <c r="A1320" s="104" t="s">
        <v>9</v>
      </c>
      <c r="B1320" s="113" t="str">
        <f t="shared" si="35"/>
        <v>E0337 - Wendover Village*Interface</v>
      </c>
      <c r="C1320" s="113" t="s">
        <v>330</v>
      </c>
      <c r="D1320" s="115" t="s">
        <v>9</v>
      </c>
      <c r="E1320" s="117" t="str">
        <f>IFERROR(INDEX(Interface!A:A, MATCH($C1320,Interface!H:H, 0)), "(Blank)")</f>
        <v>(Blank)</v>
      </c>
      <c r="F1320" s="116" t="s">
        <v>363</v>
      </c>
      <c r="G1320" s="104" t="e">
        <f>VLOOKUP(C1320, 'Sheet1 (2)'!$A$2:$K$341, 2,FALSE )</f>
        <v>#N/A</v>
      </c>
      <c r="H1320" s="104" t="b">
        <f>ISNUMBER(MATCH(C1320, 'Sheet1 (2)'!$A$2:$A$350, 0))</f>
        <v>0</v>
      </c>
      <c r="I1320" s="104" t="str">
        <f>VLOOKUP(C1320,Print!$A$2:$C$1048576,3,0)</f>
        <v>No</v>
      </c>
      <c r="J1320" s="104" t="str">
        <f>VLOOKUP($C1320,Print!$A$2:$I$1048576,9,0)</f>
        <v>Missing</v>
      </c>
      <c r="K1320" s="104" t="e">
        <f>VLOOKUP(C1320,'Sheet1 (2)'!$A$2:$K$341, 9, 0)</f>
        <v>#N/A</v>
      </c>
    </row>
    <row r="1321" spans="1:11" customFormat="1" ht="15.75" hidden="1" x14ac:dyDescent="0.25">
      <c r="A1321" s="104" t="s">
        <v>13</v>
      </c>
      <c r="B1321" s="113" t="str">
        <f t="shared" si="35"/>
        <v>E0338 - Deerfield*Water &amp; Sewer</v>
      </c>
      <c r="C1321" s="113" t="s">
        <v>331</v>
      </c>
      <c r="D1321" s="104" t="s">
        <v>4426</v>
      </c>
      <c r="E1321" s="117">
        <v>2462388435</v>
      </c>
      <c r="F1321" s="116">
        <v>4074239018</v>
      </c>
      <c r="G1321" s="104" t="str">
        <f>VLOOKUP(C1321, 'Sheet1 (2)'!$A$2:$K$341, 2,FALSE )</f>
        <v>No</v>
      </c>
      <c r="H1321" s="104" t="b">
        <f>ISNUMBER(MATCH(C1321, 'Sheet1 (2)'!$A$2:$A$350, 0))</f>
        <v>1</v>
      </c>
      <c r="I1321" s="104" t="str">
        <f>VLOOKUP(C1321,Print!$A$2:$C$1048576,3,0)</f>
        <v>No</v>
      </c>
      <c r="J1321" s="104" t="str">
        <f>VLOOKUP($C1321,Print!$A$2:$I$1048576,9,0)</f>
        <v>Missing</v>
      </c>
      <c r="K1321" s="104" t="str">
        <f>VLOOKUP(C1321,'Sheet1 (2)'!$A$2:$K$341, 9, 0)</f>
        <v>C00244</v>
      </c>
    </row>
    <row r="1322" spans="1:11" customFormat="1" ht="15.75" hidden="1" x14ac:dyDescent="0.25">
      <c r="A1322" s="104" t="s">
        <v>7</v>
      </c>
      <c r="B1322" s="113" t="str">
        <f t="shared" si="35"/>
        <v>E0338 - Deerfield*Electric</v>
      </c>
      <c r="C1322" s="113" t="s">
        <v>331</v>
      </c>
      <c r="D1322" s="104" t="s">
        <v>378</v>
      </c>
      <c r="E1322" s="117"/>
      <c r="F1322" s="116"/>
      <c r="G1322" s="104" t="str">
        <f>VLOOKUP(C1322, 'Sheet1 (2)'!$A$2:$K$341, 2,FALSE )</f>
        <v>No</v>
      </c>
      <c r="H1322" s="104" t="b">
        <f>ISNUMBER(MATCH(C1322, 'Sheet1 (2)'!$A$2:$A$350, 0))</f>
        <v>1</v>
      </c>
      <c r="I1322" s="104" t="str">
        <f>VLOOKUP(C1322,Print!$A$2:$C$1048576,3,0)</f>
        <v>No</v>
      </c>
      <c r="J1322" s="104" t="str">
        <f>VLOOKUP($C1322,Print!$A$2:$I$1048576,9,0)</f>
        <v>Missing</v>
      </c>
      <c r="K1322" s="104" t="str">
        <f>VLOOKUP(C1322,'Sheet1 (2)'!$A$2:$K$341, 9, 0)</f>
        <v>C00244</v>
      </c>
    </row>
    <row r="1323" spans="1:11" customFormat="1" ht="15.75" hidden="1" x14ac:dyDescent="0.25">
      <c r="A1323" s="104" t="s">
        <v>10</v>
      </c>
      <c r="B1323" s="113" t="str">
        <f t="shared" si="35"/>
        <v>E0338 - Deerfield*Sanitation</v>
      </c>
      <c r="C1323" s="113" t="s">
        <v>331</v>
      </c>
      <c r="D1323" s="104" t="s">
        <v>969</v>
      </c>
      <c r="E1323" s="117"/>
      <c r="F1323" s="116"/>
      <c r="G1323" s="104" t="str">
        <f>VLOOKUP(C1323, 'Sheet1 (2)'!$A$2:$K$341, 2,FALSE )</f>
        <v>No</v>
      </c>
      <c r="H1323" s="104" t="b">
        <f>ISNUMBER(MATCH(C1323, 'Sheet1 (2)'!$A$2:$A$350, 0))</f>
        <v>1</v>
      </c>
      <c r="I1323" s="104" t="str">
        <f>VLOOKUP(C1323,Print!$A$2:$C$1048576,3,0)</f>
        <v>No</v>
      </c>
      <c r="J1323" s="104" t="str">
        <f>VLOOKUP($C1323,Print!$A$2:$I$1048576,9,0)</f>
        <v>Missing</v>
      </c>
      <c r="K1323" s="104" t="str">
        <f>VLOOKUP(C1323,'Sheet1 (2)'!$A$2:$K$341, 9, 0)</f>
        <v>C00244</v>
      </c>
    </row>
    <row r="1324" spans="1:11" ht="15.75" hidden="1" x14ac:dyDescent="0.25">
      <c r="A1324" s="104" t="s">
        <v>9</v>
      </c>
      <c r="B1324" s="113" t="str">
        <f t="shared" si="35"/>
        <v>E0338 - Deerfield*Interface</v>
      </c>
      <c r="C1324" s="113" t="s">
        <v>331</v>
      </c>
      <c r="D1324" s="115" t="s">
        <v>9</v>
      </c>
      <c r="E1324" s="117" t="str">
        <f>IFERROR(INDEX(Interface!A:A, MATCH($C1324,Interface!H:H, 0)), "(Blank)")</f>
        <v>(Blank)</v>
      </c>
      <c r="F1324" s="116" t="s">
        <v>363</v>
      </c>
      <c r="G1324" s="104" t="str">
        <f>VLOOKUP(C1324, 'Sheet1 (2)'!$A$2:$K$341, 2,FALSE )</f>
        <v>No</v>
      </c>
      <c r="H1324" s="104" t="b">
        <f>ISNUMBER(MATCH(C1324, 'Sheet1 (2)'!$A$2:$A$350, 0))</f>
        <v>1</v>
      </c>
      <c r="I1324" s="104" t="str">
        <f>VLOOKUP(C1324,Print!$A$2:$C$1048576,3,0)</f>
        <v>No</v>
      </c>
      <c r="J1324" s="104" t="str">
        <f>VLOOKUP($C1324,Print!$A$2:$I$1048576,9,0)</f>
        <v>Missing</v>
      </c>
      <c r="K1324" s="104" t="str">
        <f>VLOOKUP(C1324,'Sheet1 (2)'!$A$2:$K$341, 9, 0)</f>
        <v>C00244</v>
      </c>
    </row>
    <row r="1325" spans="1:11" customFormat="1" ht="15.75" hidden="1" x14ac:dyDescent="0.25">
      <c r="A1325" s="113" t="s">
        <v>7</v>
      </c>
      <c r="B1325" s="113" t="str">
        <f t="shared" si="35"/>
        <v>E0280 - State Line*Electric</v>
      </c>
      <c r="C1325" s="129" t="s">
        <v>275</v>
      </c>
      <c r="D1325" s="104" t="s">
        <v>4492</v>
      </c>
      <c r="E1325" s="117">
        <v>96950725802</v>
      </c>
      <c r="F1325" s="104" t="s">
        <v>4493</v>
      </c>
      <c r="G1325" s="104" t="str">
        <f>VLOOKUP(C1325, 'Sheet1 (2)'!$A$2:$K$341, 2,FALSE )</f>
        <v>Yes</v>
      </c>
      <c r="H1325" s="104" t="b">
        <f>ISNUMBER(MATCH(C1325, 'Sheet1 (2)'!$A$2:$A$350, 0))</f>
        <v>1</v>
      </c>
      <c r="I1325" s="104" t="str">
        <f>VLOOKUP(C1325,Print!$A$2:$C$1048576,3,0)</f>
        <v>No</v>
      </c>
      <c r="J1325" s="104" t="str">
        <f>VLOOKUP($C1325,Print!$A$2:$I$1048576,9,0)</f>
        <v>Ready</v>
      </c>
      <c r="K1325" s="104" t="str">
        <f>VLOOKUP(C1325,'Sheet1 (2)'!$A$2:$K$341, 9, 0)</f>
        <v>C00526</v>
      </c>
    </row>
    <row r="1326" spans="1:11" customFormat="1" ht="15.75" hidden="1" x14ac:dyDescent="0.25">
      <c r="A1326" s="104" t="s">
        <v>7</v>
      </c>
      <c r="B1326" s="113" t="str">
        <f t="shared" si="35"/>
        <v>E0339 - The Crosslands*Electric</v>
      </c>
      <c r="C1326" s="113" t="s">
        <v>332</v>
      </c>
      <c r="D1326" s="115"/>
      <c r="E1326" s="117"/>
      <c r="F1326" s="142"/>
      <c r="G1326" s="104" t="str">
        <f>VLOOKUP(C1326, 'Sheet1 (2)'!$A$2:$K$341, 2,FALSE )</f>
        <v>No</v>
      </c>
      <c r="H1326" s="104" t="b">
        <f>ISNUMBER(MATCH(C1326, 'Sheet1 (2)'!$A$2:$A$350, 0))</f>
        <v>1</v>
      </c>
      <c r="I1326" s="104" t="str">
        <f>VLOOKUP(C1326,Print!$A$2:$C$1048576,3,0)</f>
        <v>No</v>
      </c>
      <c r="J1326" s="104" t="str">
        <f>VLOOKUP($C1326,Print!$A$2:$I$1048576,9,0)</f>
        <v>Missing</v>
      </c>
      <c r="K1326" s="104" t="str">
        <f>VLOOKUP(C1326,'Sheet1 (2)'!$A$2:$K$341, 9, 0)</f>
        <v>C00340</v>
      </c>
    </row>
    <row r="1327" spans="1:11" customFormat="1" ht="15.75" hidden="1" x14ac:dyDescent="0.25">
      <c r="A1327" s="104" t="s">
        <v>13</v>
      </c>
      <c r="B1327" s="113" t="str">
        <f t="shared" si="35"/>
        <v>E0339 - The Crosslands*Water &amp; Sewer</v>
      </c>
      <c r="C1327" s="113" t="s">
        <v>332</v>
      </c>
      <c r="D1327" s="115"/>
      <c r="E1327" s="117"/>
      <c r="F1327" s="142"/>
      <c r="G1327" s="104" t="str">
        <f>VLOOKUP(C1327, 'Sheet1 (2)'!$A$2:$K$341, 2,FALSE )</f>
        <v>No</v>
      </c>
      <c r="H1327" s="104" t="b">
        <f>ISNUMBER(MATCH(C1327, 'Sheet1 (2)'!$A$2:$A$350, 0))</f>
        <v>1</v>
      </c>
      <c r="I1327" s="104" t="str">
        <f>VLOOKUP(C1327,Print!$A$2:$C$1048576,3,0)</f>
        <v>No</v>
      </c>
      <c r="J1327" s="104" t="str">
        <f>VLOOKUP($C1327,Print!$A$2:$I$1048576,9,0)</f>
        <v>Missing</v>
      </c>
      <c r="K1327" s="104" t="str">
        <f>VLOOKUP(C1327,'Sheet1 (2)'!$A$2:$K$341, 9, 0)</f>
        <v>C00340</v>
      </c>
    </row>
    <row r="1328" spans="1:11" customFormat="1" ht="15.75" hidden="1" x14ac:dyDescent="0.25">
      <c r="A1328" s="104" t="s">
        <v>10</v>
      </c>
      <c r="B1328" s="113" t="str">
        <f t="shared" si="35"/>
        <v>E0339 - The Crosslands*Sanitation</v>
      </c>
      <c r="C1328" s="113" t="s">
        <v>332</v>
      </c>
      <c r="D1328" s="115"/>
      <c r="E1328" s="117"/>
      <c r="F1328" s="142"/>
      <c r="G1328" s="104" t="str">
        <f>VLOOKUP(C1328, 'Sheet1 (2)'!$A$2:$K$341, 2,FALSE )</f>
        <v>No</v>
      </c>
      <c r="H1328" s="104" t="b">
        <f>ISNUMBER(MATCH(C1328, 'Sheet1 (2)'!$A$2:$A$350, 0))</f>
        <v>1</v>
      </c>
      <c r="I1328" s="104" t="str">
        <f>VLOOKUP(C1328,Print!$A$2:$C$1048576,3,0)</f>
        <v>No</v>
      </c>
      <c r="J1328" s="104" t="str">
        <f>VLOOKUP($C1328,Print!$A$2:$I$1048576,9,0)</f>
        <v>Missing</v>
      </c>
      <c r="K1328" s="104" t="str">
        <f>VLOOKUP(C1328,'Sheet1 (2)'!$A$2:$K$341, 9, 0)</f>
        <v>C00340</v>
      </c>
    </row>
    <row r="1329" spans="1:11" customFormat="1" ht="15.75" hidden="1" x14ac:dyDescent="0.25">
      <c r="A1329" s="104" t="s">
        <v>9</v>
      </c>
      <c r="B1329" s="113" t="str">
        <f t="shared" si="35"/>
        <v>E0339 - The Crosslands*Interface</v>
      </c>
      <c r="C1329" s="113" t="s">
        <v>332</v>
      </c>
      <c r="D1329" s="115" t="s">
        <v>9</v>
      </c>
      <c r="E1329" s="117" t="str">
        <f>IFERROR(INDEX(Interface!A:A, MATCH($C1329,Interface!H:H, 0)), "(Blank)")</f>
        <v>(Blank)</v>
      </c>
      <c r="F1329" s="116" t="s">
        <v>363</v>
      </c>
      <c r="G1329" s="104" t="str">
        <f>VLOOKUP(C1329, 'Sheet1 (2)'!$A$2:$K$341, 2,FALSE )</f>
        <v>No</v>
      </c>
      <c r="H1329" s="104" t="b">
        <f>ISNUMBER(MATCH(C1329, 'Sheet1 (2)'!$A$2:$A$350, 0))</f>
        <v>1</v>
      </c>
      <c r="I1329" s="104" t="str">
        <f>VLOOKUP(C1329,Print!$A$2:$C$1048576,3,0)</f>
        <v>No</v>
      </c>
      <c r="J1329" s="104" t="str">
        <f>VLOOKUP($C1329,Print!$A$2:$I$1048576,9,0)</f>
        <v>Missing</v>
      </c>
      <c r="K1329" s="104" t="str">
        <f>VLOOKUP(C1329,'Sheet1 (2)'!$A$2:$K$341, 9, 0)</f>
        <v>C00340</v>
      </c>
    </row>
    <row r="1330" spans="1:11" customFormat="1" ht="15.75" hidden="1" x14ac:dyDescent="0.25">
      <c r="A1330" s="104" t="s">
        <v>7</v>
      </c>
      <c r="B1330" s="113" t="str">
        <f t="shared" si="35"/>
        <v>E0340 - Sebring, FL*Electric</v>
      </c>
      <c r="C1330" s="113" t="s">
        <v>333</v>
      </c>
      <c r="D1330" s="115"/>
      <c r="E1330" s="117"/>
      <c r="F1330" s="142"/>
      <c r="G1330" s="104" t="str">
        <f>VLOOKUP(C1330, 'Sheet1 (2)'!$A$2:$K$341, 2,FALSE )</f>
        <v>No</v>
      </c>
      <c r="H1330" s="104" t="b">
        <f>ISNUMBER(MATCH(C1330, 'Sheet1 (2)'!$A$2:$A$350, 0))</f>
        <v>1</v>
      </c>
      <c r="I1330" s="104" t="str">
        <f>VLOOKUP(C1330,Print!$A$2:$C$1048576,3,0)</f>
        <v>No</v>
      </c>
      <c r="J1330" s="104" t="str">
        <f>VLOOKUP($C1330,Print!$A$2:$I$1048576,9,0)</f>
        <v>Missing</v>
      </c>
      <c r="K1330" s="104" t="str">
        <f>VLOOKUP(C1330,'Sheet1 (2)'!$A$2:$K$341, 9, 0)</f>
        <v>C00566</v>
      </c>
    </row>
    <row r="1331" spans="1:11" customFormat="1" ht="15.75" hidden="1" x14ac:dyDescent="0.25">
      <c r="A1331" s="104" t="s">
        <v>13</v>
      </c>
      <c r="B1331" s="113" t="str">
        <f t="shared" si="35"/>
        <v>E0340 - Sebring, FL*Water &amp; Sewer</v>
      </c>
      <c r="C1331" s="113" t="s">
        <v>333</v>
      </c>
      <c r="D1331" s="133" t="s">
        <v>4509</v>
      </c>
      <c r="E1331" s="117"/>
      <c r="F1331" s="116"/>
      <c r="G1331" s="104" t="str">
        <f>VLOOKUP(C1331, 'Sheet1 (2)'!$A$2:$K$341, 2,FALSE )</f>
        <v>No</v>
      </c>
      <c r="H1331" s="104" t="b">
        <f>ISNUMBER(MATCH(C1331, 'Sheet1 (2)'!$A$2:$A$350, 0))</f>
        <v>1</v>
      </c>
      <c r="I1331" s="104" t="str">
        <f>VLOOKUP(C1331,Print!$A$2:$C$1048576,3,0)</f>
        <v>No</v>
      </c>
      <c r="J1331" s="104" t="str">
        <f>VLOOKUP($C1331,Print!$A$2:$I$1048576,9,0)</f>
        <v>Missing</v>
      </c>
      <c r="K1331" s="104" t="str">
        <f>VLOOKUP(C1331,'Sheet1 (2)'!$A$2:$K$341, 9, 0)</f>
        <v>C00566</v>
      </c>
    </row>
    <row r="1332" spans="1:11" customFormat="1" ht="15.75" hidden="1" x14ac:dyDescent="0.25">
      <c r="A1332" s="104" t="s">
        <v>10</v>
      </c>
      <c r="B1332" s="113" t="str">
        <f t="shared" si="35"/>
        <v>E0340 - Sebring, FL*Sanitation</v>
      </c>
      <c r="C1332" s="113" t="s">
        <v>333</v>
      </c>
      <c r="D1332" s="133" t="s">
        <v>969</v>
      </c>
      <c r="E1332" s="117"/>
      <c r="F1332" s="116"/>
      <c r="G1332" s="104" t="str">
        <f>VLOOKUP(C1332, 'Sheet1 (2)'!$A$2:$K$341, 2,FALSE )</f>
        <v>No</v>
      </c>
      <c r="H1332" s="104" t="b">
        <f>ISNUMBER(MATCH(C1332, 'Sheet1 (2)'!$A$2:$A$350, 0))</f>
        <v>1</v>
      </c>
      <c r="I1332" s="104" t="str">
        <f>VLOOKUP(C1332,Print!$A$2:$C$1048576,3,0)</f>
        <v>No</v>
      </c>
      <c r="J1332" s="104" t="str">
        <f>VLOOKUP($C1332,Print!$A$2:$I$1048576,9,0)</f>
        <v>Missing</v>
      </c>
      <c r="K1332" s="104" t="str">
        <f>VLOOKUP(C1332,'Sheet1 (2)'!$A$2:$K$341, 9, 0)</f>
        <v>C00566</v>
      </c>
    </row>
    <row r="1333" spans="1:11" customFormat="1" ht="15.75" hidden="1" x14ac:dyDescent="0.25">
      <c r="A1333" s="104" t="s">
        <v>9</v>
      </c>
      <c r="B1333" s="113" t="str">
        <f t="shared" si="35"/>
        <v>E0340 - Sebring, FL*Interface</v>
      </c>
      <c r="C1333" s="113" t="s">
        <v>333</v>
      </c>
      <c r="D1333" s="115" t="s">
        <v>9</v>
      </c>
      <c r="E1333" s="117" t="str">
        <f>IFERROR(INDEX(Interface!A:A, MATCH($C1333,Interface!H:H, 0)), "(Blank)")</f>
        <v>(Blank)</v>
      </c>
      <c r="F1333" s="116" t="s">
        <v>363</v>
      </c>
      <c r="G1333" s="104" t="str">
        <f>VLOOKUP(C1333, 'Sheet1 (2)'!$A$2:$K$341, 2,FALSE )</f>
        <v>No</v>
      </c>
      <c r="H1333" s="104" t="b">
        <f>ISNUMBER(MATCH(C1333, 'Sheet1 (2)'!$A$2:$A$350, 0))</f>
        <v>1</v>
      </c>
      <c r="I1333" s="104" t="str">
        <f>VLOOKUP(C1333,Print!$A$2:$C$1048576,3,0)</f>
        <v>No</v>
      </c>
      <c r="J1333" s="104" t="str">
        <f>VLOOKUP($C1333,Print!$A$2:$I$1048576,9,0)</f>
        <v>Missing</v>
      </c>
      <c r="K1333" s="104" t="str">
        <f>VLOOKUP(C1333,'Sheet1 (2)'!$A$2:$K$341, 9, 0)</f>
        <v>C00566</v>
      </c>
    </row>
    <row r="1334" spans="1:11" customFormat="1" ht="15.75" hidden="1" x14ac:dyDescent="0.25">
      <c r="A1334" s="104" t="s">
        <v>7</v>
      </c>
      <c r="B1334" s="113" t="str">
        <f t="shared" si="35"/>
        <v>E0341 - Portage, IN*Electric</v>
      </c>
      <c r="C1334" s="113" t="s">
        <v>334</v>
      </c>
      <c r="D1334" s="115"/>
      <c r="E1334" s="117"/>
      <c r="F1334" s="142"/>
      <c r="G1334" s="104" t="e">
        <f>VLOOKUP(C1334, 'Sheet1 (2)'!$A$2:$K$341, 2,FALSE )</f>
        <v>#N/A</v>
      </c>
      <c r="H1334" s="104" t="b">
        <f>ISNUMBER(MATCH(C1334, 'Sheet1 (2)'!$A$2:$A$350, 0))</f>
        <v>0</v>
      </c>
      <c r="I1334" s="104" t="str">
        <f>VLOOKUP(C1334,Print!$A$2:$C$1048576,3,0)</f>
        <v>No</v>
      </c>
      <c r="J1334" s="104" t="str">
        <f>VLOOKUP($C1334,Print!$A$2:$I$1048576,9,0)</f>
        <v>Missing</v>
      </c>
      <c r="K1334" s="104" t="e">
        <f>VLOOKUP(C1334,'Sheet1 (2)'!$A$2:$K$341, 9, 0)</f>
        <v>#N/A</v>
      </c>
    </row>
    <row r="1335" spans="1:11" customFormat="1" ht="15.75" hidden="1" x14ac:dyDescent="0.25">
      <c r="A1335" s="104" t="s">
        <v>13</v>
      </c>
      <c r="B1335" s="113" t="str">
        <f t="shared" ref="B1335:B1366" si="36">_xlfn.CONCAT(C1335,"*",A1335)</f>
        <v>E0341 - Portage, IN*Water &amp; Sewer</v>
      </c>
      <c r="C1335" s="113" t="s">
        <v>334</v>
      </c>
      <c r="D1335" s="115"/>
      <c r="E1335" s="117"/>
      <c r="F1335" s="142"/>
      <c r="G1335" s="104" t="e">
        <f>VLOOKUP(C1335, 'Sheet1 (2)'!$A$2:$K$341, 2,FALSE )</f>
        <v>#N/A</v>
      </c>
      <c r="H1335" s="104" t="b">
        <f>ISNUMBER(MATCH(C1335, 'Sheet1 (2)'!$A$2:$A$350, 0))</f>
        <v>0</v>
      </c>
      <c r="I1335" s="104" t="str">
        <f>VLOOKUP(C1335,Print!$A$2:$C$1048576,3,0)</f>
        <v>No</v>
      </c>
      <c r="J1335" s="104" t="str">
        <f>VLOOKUP($C1335,Print!$A$2:$I$1048576,9,0)</f>
        <v>Missing</v>
      </c>
      <c r="K1335" s="104" t="e">
        <f>VLOOKUP(C1335,'Sheet1 (2)'!$A$2:$K$341, 9, 0)</f>
        <v>#N/A</v>
      </c>
    </row>
    <row r="1336" spans="1:11" customFormat="1" ht="15.75" hidden="1" x14ac:dyDescent="0.25">
      <c r="A1336" s="104" t="s">
        <v>10</v>
      </c>
      <c r="B1336" s="113" t="str">
        <f t="shared" si="36"/>
        <v>E0341 - Portage, IN*Sanitation</v>
      </c>
      <c r="C1336" s="113" t="s">
        <v>334</v>
      </c>
      <c r="D1336" s="115"/>
      <c r="E1336" s="117"/>
      <c r="F1336" s="142"/>
      <c r="G1336" s="104" t="e">
        <f>VLOOKUP(C1336, 'Sheet1 (2)'!$A$2:$K$341, 2,FALSE )</f>
        <v>#N/A</v>
      </c>
      <c r="H1336" s="104" t="b">
        <f>ISNUMBER(MATCH(C1336, 'Sheet1 (2)'!$A$2:$A$350, 0))</f>
        <v>0</v>
      </c>
      <c r="I1336" s="104" t="str">
        <f>VLOOKUP(C1336,Print!$A$2:$C$1048576,3,0)</f>
        <v>No</v>
      </c>
      <c r="J1336" s="104" t="str">
        <f>VLOOKUP($C1336,Print!$A$2:$I$1048576,9,0)</f>
        <v>Missing</v>
      </c>
      <c r="K1336" s="104" t="e">
        <f>VLOOKUP(C1336,'Sheet1 (2)'!$A$2:$K$341, 9, 0)</f>
        <v>#N/A</v>
      </c>
    </row>
    <row r="1337" spans="1:11" customFormat="1" ht="15.75" hidden="1" x14ac:dyDescent="0.25">
      <c r="A1337" s="104" t="s">
        <v>9</v>
      </c>
      <c r="B1337" s="113" t="str">
        <f t="shared" si="36"/>
        <v>E0341 - Portage, IN*Interface</v>
      </c>
      <c r="C1337" s="113" t="s">
        <v>334</v>
      </c>
      <c r="D1337" s="115" t="s">
        <v>9</v>
      </c>
      <c r="E1337" s="117" t="str">
        <f>IFERROR(INDEX(Interface!A:A, MATCH($C1337,Interface!H:H, 0)), "(Blank)")</f>
        <v>(Blank)</v>
      </c>
      <c r="F1337" s="116" t="s">
        <v>363</v>
      </c>
      <c r="G1337" s="104" t="e">
        <f>VLOOKUP(C1337, 'Sheet1 (2)'!$A$2:$K$341, 2,FALSE )</f>
        <v>#N/A</v>
      </c>
      <c r="H1337" s="104" t="b">
        <f>ISNUMBER(MATCH(C1337, 'Sheet1 (2)'!$A$2:$A$350, 0))</f>
        <v>0</v>
      </c>
      <c r="I1337" s="104" t="str">
        <f>VLOOKUP(C1337,Print!$A$2:$C$1048576,3,0)</f>
        <v>No</v>
      </c>
      <c r="J1337" s="104" t="str">
        <f>VLOOKUP($C1337,Print!$A$2:$I$1048576,9,0)</f>
        <v>Missing</v>
      </c>
      <c r="K1337" s="104" t="e">
        <f>VLOOKUP(C1337,'Sheet1 (2)'!$A$2:$K$341, 9, 0)</f>
        <v>#N/A</v>
      </c>
    </row>
    <row r="1338" spans="1:11" customFormat="1" ht="15.75" hidden="1" x14ac:dyDescent="0.25">
      <c r="A1338" s="104" t="s">
        <v>7</v>
      </c>
      <c r="B1338" s="113" t="str">
        <f t="shared" si="36"/>
        <v>E0342 - Hillcrest Pkwy*Electric</v>
      </c>
      <c r="C1338" s="113" t="s">
        <v>335</v>
      </c>
      <c r="D1338" s="115"/>
      <c r="E1338" s="117"/>
      <c r="F1338" s="142"/>
      <c r="G1338" s="104" t="e">
        <f>VLOOKUP(C1338, 'Sheet1 (2)'!$A$2:$K$341, 2,FALSE )</f>
        <v>#N/A</v>
      </c>
      <c r="H1338" s="104" t="b">
        <f>ISNUMBER(MATCH(C1338, 'Sheet1 (2)'!$A$2:$A$350, 0))</f>
        <v>0</v>
      </c>
      <c r="I1338" s="104" t="str">
        <f>VLOOKUP(C1338,Print!$A$2:$C$1048576,3,0)</f>
        <v>No</v>
      </c>
      <c r="J1338" s="104" t="str">
        <f>VLOOKUP($C1338,Print!$A$2:$I$1048576,9,0)</f>
        <v>Missing</v>
      </c>
      <c r="K1338" s="104" t="e">
        <f>VLOOKUP(C1338,'Sheet1 (2)'!$A$2:$K$341, 9, 0)</f>
        <v>#N/A</v>
      </c>
    </row>
    <row r="1339" spans="1:11" customFormat="1" ht="15.75" hidden="1" x14ac:dyDescent="0.25">
      <c r="A1339" s="104" t="s">
        <v>13</v>
      </c>
      <c r="B1339" s="113" t="str">
        <f t="shared" si="36"/>
        <v>E0342 - Hillcrest Pkwy*Water &amp; Sewer</v>
      </c>
      <c r="C1339" s="113" t="s">
        <v>335</v>
      </c>
      <c r="D1339" s="115"/>
      <c r="E1339" s="117"/>
      <c r="F1339" s="142"/>
      <c r="G1339" s="104" t="e">
        <f>VLOOKUP(C1339, 'Sheet1 (2)'!$A$2:$K$341, 2,FALSE )</f>
        <v>#N/A</v>
      </c>
      <c r="H1339" s="104" t="b">
        <f>ISNUMBER(MATCH(C1339, 'Sheet1 (2)'!$A$2:$A$350, 0))</f>
        <v>0</v>
      </c>
      <c r="I1339" s="104" t="str">
        <f>VLOOKUP(C1339,Print!$A$2:$C$1048576,3,0)</f>
        <v>No</v>
      </c>
      <c r="J1339" s="104" t="str">
        <f>VLOOKUP($C1339,Print!$A$2:$I$1048576,9,0)</f>
        <v>Missing</v>
      </c>
      <c r="K1339" s="104" t="e">
        <f>VLOOKUP(C1339,'Sheet1 (2)'!$A$2:$K$341, 9, 0)</f>
        <v>#N/A</v>
      </c>
    </row>
    <row r="1340" spans="1:11" customFormat="1" ht="15.75" hidden="1" x14ac:dyDescent="0.25">
      <c r="A1340" s="104" t="s">
        <v>10</v>
      </c>
      <c r="B1340" s="113" t="str">
        <f t="shared" si="36"/>
        <v>E0342 - Hillcrest Pkwy*Sanitation</v>
      </c>
      <c r="C1340" s="113" t="s">
        <v>335</v>
      </c>
      <c r="D1340" s="115"/>
      <c r="E1340" s="117"/>
      <c r="F1340" s="142"/>
      <c r="G1340" s="104" t="e">
        <f>VLOOKUP(C1340, 'Sheet1 (2)'!$A$2:$K$341, 2,FALSE )</f>
        <v>#N/A</v>
      </c>
      <c r="H1340" s="104" t="b">
        <f>ISNUMBER(MATCH(C1340, 'Sheet1 (2)'!$A$2:$A$350, 0))</f>
        <v>0</v>
      </c>
      <c r="I1340" s="104" t="str">
        <f>VLOOKUP(C1340,Print!$A$2:$C$1048576,3,0)</f>
        <v>No</v>
      </c>
      <c r="J1340" s="104" t="str">
        <f>VLOOKUP($C1340,Print!$A$2:$I$1048576,9,0)</f>
        <v>Missing</v>
      </c>
      <c r="K1340" s="104" t="e">
        <f>VLOOKUP(C1340,'Sheet1 (2)'!$A$2:$K$341, 9, 0)</f>
        <v>#N/A</v>
      </c>
    </row>
    <row r="1341" spans="1:11" ht="15.75" hidden="1" x14ac:dyDescent="0.25">
      <c r="A1341" s="104" t="s">
        <v>9</v>
      </c>
      <c r="B1341" s="113" t="str">
        <f t="shared" si="36"/>
        <v>E0342 - Hillcrest Pkwy*Interface</v>
      </c>
      <c r="C1341" s="113" t="s">
        <v>335</v>
      </c>
      <c r="D1341" s="115" t="s">
        <v>9</v>
      </c>
      <c r="E1341" s="117" t="str">
        <f>IFERROR(INDEX(Interface!A:A, MATCH($C1341,Interface!H:H, 0)), "(Blank)")</f>
        <v>(Blank)</v>
      </c>
      <c r="F1341" s="116" t="s">
        <v>363</v>
      </c>
      <c r="G1341" s="104" t="e">
        <f>VLOOKUP(C1341, 'Sheet1 (2)'!$A$2:$K$341, 2,FALSE )</f>
        <v>#N/A</v>
      </c>
      <c r="H1341" s="104" t="b">
        <f>ISNUMBER(MATCH(C1341, 'Sheet1 (2)'!$A$2:$A$350, 0))</f>
        <v>0</v>
      </c>
      <c r="I1341" s="104" t="str">
        <f>VLOOKUP(C1341,Print!$A$2:$C$1048576,3,0)</f>
        <v>No</v>
      </c>
      <c r="J1341" s="104" t="str">
        <f>VLOOKUP($C1341,Print!$A$2:$I$1048576,9,0)</f>
        <v>Missing</v>
      </c>
      <c r="K1341" s="104" t="e">
        <f>VLOOKUP(C1341,'Sheet1 (2)'!$A$2:$K$341, 9, 0)</f>
        <v>#N/A</v>
      </c>
    </row>
    <row r="1342" spans="1:11" customFormat="1" ht="15.75" hidden="1" x14ac:dyDescent="0.25">
      <c r="A1342" s="104" t="s">
        <v>7</v>
      </c>
      <c r="B1342" s="113" t="str">
        <f t="shared" si="36"/>
        <v>E0343 - Ebensburg, PA*Electric</v>
      </c>
      <c r="C1342" s="113" t="s">
        <v>336</v>
      </c>
      <c r="D1342" s="115"/>
      <c r="E1342" s="117"/>
      <c r="F1342" s="142"/>
      <c r="G1342" s="104" t="str">
        <f>VLOOKUP(C1342, 'Sheet1 (2)'!$A$2:$K$341, 2,FALSE )</f>
        <v>No</v>
      </c>
      <c r="H1342" s="104" t="b">
        <f>ISNUMBER(MATCH(C1342, 'Sheet1 (2)'!$A$2:$A$350, 0))</f>
        <v>1</v>
      </c>
      <c r="I1342" s="104" t="str">
        <f>VLOOKUP(C1342,Print!$A$2:$C$1048576,3,0)</f>
        <v>No</v>
      </c>
      <c r="J1342" s="104" t="str">
        <f>VLOOKUP($C1342,Print!$A$2:$I$1048576,9,0)</f>
        <v>Missing</v>
      </c>
      <c r="K1342" s="104" t="str">
        <f>VLOOKUP(C1342,'Sheet1 (2)'!$A$2:$K$341, 9, 0)</f>
        <v>C00402</v>
      </c>
    </row>
    <row r="1343" spans="1:11" customFormat="1" ht="15.75" hidden="1" x14ac:dyDescent="0.25">
      <c r="A1343" s="104" t="s">
        <v>13</v>
      </c>
      <c r="B1343" s="113" t="str">
        <f t="shared" si="36"/>
        <v>E0343 - Ebensburg, PA*Water &amp; Sewer</v>
      </c>
      <c r="C1343" s="113" t="s">
        <v>336</v>
      </c>
      <c r="D1343" s="115"/>
      <c r="E1343" s="117"/>
      <c r="F1343" s="142"/>
      <c r="G1343" s="104" t="str">
        <f>VLOOKUP(C1343, 'Sheet1 (2)'!$A$2:$K$341, 2,FALSE )</f>
        <v>No</v>
      </c>
      <c r="H1343" s="104" t="b">
        <f>ISNUMBER(MATCH(C1343, 'Sheet1 (2)'!$A$2:$A$350, 0))</f>
        <v>1</v>
      </c>
      <c r="I1343" s="104" t="str">
        <f>VLOOKUP(C1343,Print!$A$2:$C$1048576,3,0)</f>
        <v>No</v>
      </c>
      <c r="J1343" s="104" t="str">
        <f>VLOOKUP($C1343,Print!$A$2:$I$1048576,9,0)</f>
        <v>Missing</v>
      </c>
      <c r="K1343" s="104" t="str">
        <f>VLOOKUP(C1343,'Sheet1 (2)'!$A$2:$K$341, 9, 0)</f>
        <v>C00402</v>
      </c>
    </row>
    <row r="1344" spans="1:11" ht="15.75" hidden="1" x14ac:dyDescent="0.25">
      <c r="A1344" s="104" t="s">
        <v>10</v>
      </c>
      <c r="B1344" s="113" t="str">
        <f t="shared" si="36"/>
        <v>E0343 - Ebensburg, PA*Sanitation</v>
      </c>
      <c r="C1344" s="113" t="s">
        <v>336</v>
      </c>
      <c r="D1344" s="115"/>
      <c r="E1344" s="117"/>
      <c r="F1344" s="142"/>
      <c r="G1344" s="104" t="str">
        <f>VLOOKUP(C1344, 'Sheet1 (2)'!$A$2:$K$341, 2,FALSE )</f>
        <v>No</v>
      </c>
      <c r="H1344" s="104" t="b">
        <f>ISNUMBER(MATCH(C1344, 'Sheet1 (2)'!$A$2:$A$350, 0))</f>
        <v>1</v>
      </c>
      <c r="I1344" s="104" t="str">
        <f>VLOOKUP(C1344,Print!$A$2:$C$1048576,3,0)</f>
        <v>No</v>
      </c>
      <c r="J1344" s="104" t="str">
        <f>VLOOKUP($C1344,Print!$A$2:$I$1048576,9,0)</f>
        <v>Missing</v>
      </c>
      <c r="K1344" s="104" t="str">
        <f>VLOOKUP(C1344,'Sheet1 (2)'!$A$2:$K$341, 9, 0)</f>
        <v>C00402</v>
      </c>
    </row>
    <row r="1345" spans="1:11" customFormat="1" ht="15.75" hidden="1" x14ac:dyDescent="0.25">
      <c r="A1345" s="104" t="s">
        <v>9</v>
      </c>
      <c r="B1345" s="113" t="str">
        <f t="shared" si="36"/>
        <v>E0343 - Ebensburg, PA*Interface</v>
      </c>
      <c r="C1345" s="113" t="s">
        <v>336</v>
      </c>
      <c r="D1345" s="115" t="s">
        <v>9</v>
      </c>
      <c r="E1345" s="117" t="str">
        <f>IFERROR(INDEX(Interface!A:A, MATCH($C1345,Interface!H:H, 0)), "(Blank)")</f>
        <v>(Blank)</v>
      </c>
      <c r="F1345" s="116" t="s">
        <v>363</v>
      </c>
      <c r="G1345" s="104" t="str">
        <f>VLOOKUP(C1345, 'Sheet1 (2)'!$A$2:$K$341, 2,FALSE )</f>
        <v>No</v>
      </c>
      <c r="H1345" s="104" t="b">
        <f>ISNUMBER(MATCH(C1345, 'Sheet1 (2)'!$A$2:$A$350, 0))</f>
        <v>1</v>
      </c>
      <c r="I1345" s="104" t="str">
        <f>VLOOKUP(C1345,Print!$A$2:$C$1048576,3,0)</f>
        <v>No</v>
      </c>
      <c r="J1345" s="104" t="str">
        <f>VLOOKUP($C1345,Print!$A$2:$I$1048576,9,0)</f>
        <v>Missing</v>
      </c>
      <c r="K1345" s="104" t="str">
        <f>VLOOKUP(C1345,'Sheet1 (2)'!$A$2:$K$341, 9, 0)</f>
        <v>C00402</v>
      </c>
    </row>
    <row r="1346" spans="1:11" ht="15.75" hidden="1" x14ac:dyDescent="0.25">
      <c r="A1346" s="104" t="s">
        <v>7</v>
      </c>
      <c r="B1346" s="113" t="str">
        <f t="shared" si="36"/>
        <v>E0344 - Surprise Marketplace*Electric</v>
      </c>
      <c r="C1346" s="113" t="s">
        <v>337</v>
      </c>
      <c r="D1346" s="115"/>
      <c r="E1346" s="117"/>
      <c r="F1346" s="142"/>
      <c r="G1346" s="104" t="str">
        <f>VLOOKUP(C1346, 'Sheet1 (2)'!$A$2:$K$341, 2,FALSE )</f>
        <v>No</v>
      </c>
      <c r="H1346" s="104" t="b">
        <f>ISNUMBER(MATCH(C1346, 'Sheet1 (2)'!$A$2:$A$350, 0))</f>
        <v>1</v>
      </c>
      <c r="I1346" s="104" t="str">
        <f>VLOOKUP(C1346,Print!$A$2:$C$1048576,3,0)</f>
        <v>No</v>
      </c>
      <c r="J1346" s="104" t="str">
        <f>VLOOKUP($C1346,Print!$A$2:$I$1048576,9,0)</f>
        <v>Missing</v>
      </c>
      <c r="K1346" s="104" t="str">
        <f>VLOOKUP(C1346,'Sheet1 (2)'!$A$2:$K$341, 9, 0)</f>
        <v>C00276</v>
      </c>
    </row>
    <row r="1347" spans="1:11" ht="15.75" hidden="1" x14ac:dyDescent="0.25">
      <c r="A1347" s="104" t="s">
        <v>13</v>
      </c>
      <c r="B1347" s="113" t="str">
        <f t="shared" si="36"/>
        <v>E0344 - Surprise Marketplace*Water &amp; Sewer</v>
      </c>
      <c r="C1347" s="113" t="s">
        <v>337</v>
      </c>
      <c r="D1347" s="115"/>
      <c r="E1347" s="117"/>
      <c r="F1347" s="142"/>
      <c r="G1347" s="104" t="str">
        <f>VLOOKUP(C1347, 'Sheet1 (2)'!$A$2:$K$341, 2,FALSE )</f>
        <v>No</v>
      </c>
      <c r="H1347" s="104" t="b">
        <f>ISNUMBER(MATCH(C1347, 'Sheet1 (2)'!$A$2:$A$350, 0))</f>
        <v>1</v>
      </c>
      <c r="I1347" s="104" t="str">
        <f>VLOOKUP(C1347,Print!$A$2:$C$1048576,3,0)</f>
        <v>No</v>
      </c>
      <c r="J1347" s="104" t="str">
        <f>VLOOKUP($C1347,Print!$A$2:$I$1048576,9,0)</f>
        <v>Missing</v>
      </c>
      <c r="K1347" s="104" t="str">
        <f>VLOOKUP(C1347,'Sheet1 (2)'!$A$2:$K$341, 9, 0)</f>
        <v>C00276</v>
      </c>
    </row>
    <row r="1348" spans="1:11" customFormat="1" ht="15.75" hidden="1" x14ac:dyDescent="0.25">
      <c r="A1348" s="104" t="s">
        <v>10</v>
      </c>
      <c r="B1348" s="113" t="str">
        <f t="shared" si="36"/>
        <v>E0344 - Surprise Marketplace*Sanitation</v>
      </c>
      <c r="C1348" s="113" t="s">
        <v>337</v>
      </c>
      <c r="D1348" s="115"/>
      <c r="E1348" s="117"/>
      <c r="F1348" s="142"/>
      <c r="G1348" s="104" t="str">
        <f>VLOOKUP(C1348, 'Sheet1 (2)'!$A$2:$K$341, 2,FALSE )</f>
        <v>No</v>
      </c>
      <c r="H1348" s="104" t="b">
        <f>ISNUMBER(MATCH(C1348, 'Sheet1 (2)'!$A$2:$A$350, 0))</f>
        <v>1</v>
      </c>
      <c r="I1348" s="104" t="str">
        <f>VLOOKUP(C1348,Print!$A$2:$C$1048576,3,0)</f>
        <v>No</v>
      </c>
      <c r="J1348" s="104" t="str">
        <f>VLOOKUP($C1348,Print!$A$2:$I$1048576,9,0)</f>
        <v>Missing</v>
      </c>
      <c r="K1348" s="104" t="str">
        <f>VLOOKUP(C1348,'Sheet1 (2)'!$A$2:$K$341, 9, 0)</f>
        <v>C00276</v>
      </c>
    </row>
    <row r="1349" spans="1:11" customFormat="1" ht="15.75" hidden="1" x14ac:dyDescent="0.25">
      <c r="A1349" s="104" t="s">
        <v>9</v>
      </c>
      <c r="B1349" s="113" t="str">
        <f t="shared" si="36"/>
        <v>E0344 - Surprise Marketplace*Interface</v>
      </c>
      <c r="C1349" s="113" t="s">
        <v>337</v>
      </c>
      <c r="D1349" s="115" t="s">
        <v>9</v>
      </c>
      <c r="E1349" s="117" t="str">
        <f>IFERROR(INDEX(Interface!A:A, MATCH($C1349,Interface!H:H, 0)), "(Blank)")</f>
        <v>(Blank)</v>
      </c>
      <c r="F1349" s="116" t="s">
        <v>363</v>
      </c>
      <c r="G1349" s="104" t="str">
        <f>VLOOKUP(C1349, 'Sheet1 (2)'!$A$2:$K$341, 2,FALSE )</f>
        <v>No</v>
      </c>
      <c r="H1349" s="104" t="b">
        <f>ISNUMBER(MATCH(C1349, 'Sheet1 (2)'!$A$2:$A$350, 0))</f>
        <v>1</v>
      </c>
      <c r="I1349" s="104" t="str">
        <f>VLOOKUP(C1349,Print!$A$2:$C$1048576,3,0)</f>
        <v>No</v>
      </c>
      <c r="J1349" s="104" t="str">
        <f>VLOOKUP($C1349,Print!$A$2:$I$1048576,9,0)</f>
        <v>Missing</v>
      </c>
      <c r="K1349" s="104" t="str">
        <f>VLOOKUP(C1349,'Sheet1 (2)'!$A$2:$K$341, 9, 0)</f>
        <v>C00276</v>
      </c>
    </row>
    <row r="1350" spans="1:11" customFormat="1" ht="15.75" hidden="1" x14ac:dyDescent="0.25">
      <c r="A1350" s="104" t="s">
        <v>7</v>
      </c>
      <c r="B1350" s="113" t="str">
        <f t="shared" si="36"/>
        <v>E0345 - Pinewood Square*Electric</v>
      </c>
      <c r="C1350" s="113" t="s">
        <v>338</v>
      </c>
      <c r="D1350" s="115"/>
      <c r="E1350" s="117"/>
      <c r="F1350" s="142"/>
      <c r="G1350" s="104" t="str">
        <f>VLOOKUP(C1350, 'Sheet1 (2)'!$A$2:$K$341, 2,FALSE )</f>
        <v>No</v>
      </c>
      <c r="H1350" s="104" t="b">
        <f>ISNUMBER(MATCH(C1350, 'Sheet1 (2)'!$A$2:$A$350, 0))</f>
        <v>1</v>
      </c>
      <c r="I1350" s="104" t="str">
        <f>VLOOKUP(C1350,Print!$A$2:$C$1048576,3,0)</f>
        <v>No</v>
      </c>
      <c r="J1350" s="104" t="str">
        <f>VLOOKUP($C1350,Print!$A$2:$I$1048576,9,0)</f>
        <v>Missing</v>
      </c>
      <c r="K1350" s="104" t="str">
        <f>VLOOKUP(C1350,'Sheet1 (2)'!$A$2:$K$341, 9, 0)</f>
        <v>C00536</v>
      </c>
    </row>
    <row r="1351" spans="1:11" customFormat="1" ht="15.75" hidden="1" x14ac:dyDescent="0.25">
      <c r="A1351" s="104" t="s">
        <v>13</v>
      </c>
      <c r="B1351" s="113" t="str">
        <f t="shared" si="36"/>
        <v>E0345 - Pinewood Square*Water &amp; Sewer</v>
      </c>
      <c r="C1351" s="113" t="s">
        <v>338</v>
      </c>
      <c r="D1351" s="115"/>
      <c r="E1351" s="117"/>
      <c r="F1351" s="142"/>
      <c r="G1351" s="104" t="str">
        <f>VLOOKUP(C1351, 'Sheet1 (2)'!$A$2:$K$341, 2,FALSE )</f>
        <v>No</v>
      </c>
      <c r="H1351" s="104" t="b">
        <f>ISNUMBER(MATCH(C1351, 'Sheet1 (2)'!$A$2:$A$350, 0))</f>
        <v>1</v>
      </c>
      <c r="I1351" s="104" t="str">
        <f>VLOOKUP(C1351,Print!$A$2:$C$1048576,3,0)</f>
        <v>No</v>
      </c>
      <c r="J1351" s="104" t="str">
        <f>VLOOKUP($C1351,Print!$A$2:$I$1048576,9,0)</f>
        <v>Missing</v>
      </c>
      <c r="K1351" s="104" t="str">
        <f>VLOOKUP(C1351,'Sheet1 (2)'!$A$2:$K$341, 9, 0)</f>
        <v>C00536</v>
      </c>
    </row>
    <row r="1352" spans="1:11" customFormat="1" ht="15.75" hidden="1" x14ac:dyDescent="0.25">
      <c r="A1352" s="104" t="s">
        <v>10</v>
      </c>
      <c r="B1352" s="113" t="str">
        <f t="shared" si="36"/>
        <v>E0345 - Pinewood Square*Sanitation</v>
      </c>
      <c r="C1352" s="113" t="s">
        <v>338</v>
      </c>
      <c r="D1352" s="115"/>
      <c r="E1352" s="117"/>
      <c r="F1352" s="142"/>
      <c r="G1352" s="104" t="str">
        <f>VLOOKUP(C1352, 'Sheet1 (2)'!$A$2:$K$341, 2,FALSE )</f>
        <v>No</v>
      </c>
      <c r="H1352" s="104" t="b">
        <f>ISNUMBER(MATCH(C1352, 'Sheet1 (2)'!$A$2:$A$350, 0))</f>
        <v>1</v>
      </c>
      <c r="I1352" s="104" t="str">
        <f>VLOOKUP(C1352,Print!$A$2:$C$1048576,3,0)</f>
        <v>No</v>
      </c>
      <c r="J1352" s="104" t="str">
        <f>VLOOKUP($C1352,Print!$A$2:$I$1048576,9,0)</f>
        <v>Missing</v>
      </c>
      <c r="K1352" s="104" t="str">
        <f>VLOOKUP(C1352,'Sheet1 (2)'!$A$2:$K$341, 9, 0)</f>
        <v>C00536</v>
      </c>
    </row>
    <row r="1353" spans="1:11" customFormat="1" ht="15.75" hidden="1" x14ac:dyDescent="0.25">
      <c r="A1353" s="104" t="s">
        <v>9</v>
      </c>
      <c r="B1353" s="113" t="str">
        <f t="shared" si="36"/>
        <v>E0345 - Pinewood Square*Interface</v>
      </c>
      <c r="C1353" s="113" t="s">
        <v>338</v>
      </c>
      <c r="D1353" s="115" t="s">
        <v>9</v>
      </c>
      <c r="E1353" s="117" t="str">
        <f>IFERROR(INDEX(Interface!A:A, MATCH($C1353,Interface!H:H, 0)), "(Blank)")</f>
        <v>(Blank)</v>
      </c>
      <c r="F1353" s="116" t="s">
        <v>363</v>
      </c>
      <c r="G1353" s="104" t="str">
        <f>VLOOKUP(C1353, 'Sheet1 (2)'!$A$2:$K$341, 2,FALSE )</f>
        <v>No</v>
      </c>
      <c r="H1353" s="104" t="b">
        <f>ISNUMBER(MATCH(C1353, 'Sheet1 (2)'!$A$2:$A$350, 0))</f>
        <v>1</v>
      </c>
      <c r="I1353" s="104" t="str">
        <f>VLOOKUP(C1353,Print!$A$2:$C$1048576,3,0)</f>
        <v>No</v>
      </c>
      <c r="J1353" s="104" t="str">
        <f>VLOOKUP($C1353,Print!$A$2:$I$1048576,9,0)</f>
        <v>Missing</v>
      </c>
      <c r="K1353" s="104" t="str">
        <f>VLOOKUP(C1353,'Sheet1 (2)'!$A$2:$K$341, 9, 0)</f>
        <v>C00536</v>
      </c>
    </row>
    <row r="1354" spans="1:11" customFormat="1" ht="15.75" hidden="1" x14ac:dyDescent="0.25">
      <c r="A1354" s="104" t="s">
        <v>7</v>
      </c>
      <c r="B1354" s="113" t="str">
        <f t="shared" si="36"/>
        <v>E0346 - Medical Center Pkwy, TN*Electric</v>
      </c>
      <c r="C1354" s="113" t="s">
        <v>339</v>
      </c>
      <c r="D1354" s="115"/>
      <c r="E1354" s="117"/>
      <c r="F1354" s="142"/>
      <c r="G1354" s="104" t="str">
        <f>VLOOKUP(C1354, 'Sheet1 (2)'!$A$2:$K$341, 2,FALSE )</f>
        <v>No</v>
      </c>
      <c r="H1354" s="104" t="b">
        <f>ISNUMBER(MATCH(C1354, 'Sheet1 (2)'!$A$2:$A$350, 0))</f>
        <v>1</v>
      </c>
      <c r="I1354" s="104" t="str">
        <f>VLOOKUP(C1354,Print!$A$2:$C$1048576,3,0)</f>
        <v>No</v>
      </c>
      <c r="J1354" s="104" t="str">
        <f>VLOOKUP($C1354,Print!$A$2:$I$1048576,9,0)</f>
        <v>Missing</v>
      </c>
      <c r="K1354" s="104" t="str">
        <f>VLOOKUP(C1354,'Sheet1 (2)'!$A$2:$K$341, 9, 0)</f>
        <v>C00324</v>
      </c>
    </row>
    <row r="1355" spans="1:11" customFormat="1" ht="15.75" hidden="1" x14ac:dyDescent="0.25">
      <c r="A1355" s="104" t="s">
        <v>7</v>
      </c>
      <c r="B1355" s="113" t="str">
        <f t="shared" si="36"/>
        <v>E0265 - Madison Street*Electric</v>
      </c>
      <c r="C1355" s="129" t="s">
        <v>263</v>
      </c>
      <c r="D1355" s="104" t="s">
        <v>4499</v>
      </c>
      <c r="E1355" s="133" t="s">
        <v>4500</v>
      </c>
      <c r="F1355" s="104" t="s">
        <v>4501</v>
      </c>
      <c r="G1355" s="104" t="str">
        <f>VLOOKUP(C1355, 'Sheet1 (2)'!$A$2:$K$341, 2,FALSE )</f>
        <v>Yes</v>
      </c>
      <c r="H1355" s="104" t="b">
        <f>ISNUMBER(MATCH(C1355, 'Sheet1 (2)'!$A$2:$A$350, 0))</f>
        <v>1</v>
      </c>
      <c r="I1355" s="104" t="str">
        <f>VLOOKUP(C1355,Print!$A$2:$C$1048576,3,0)</f>
        <v>No</v>
      </c>
      <c r="J1355" s="104" t="str">
        <f>VLOOKUP($C1355,Print!$A$2:$I$1048576,9,0)</f>
        <v>Ready</v>
      </c>
      <c r="K1355" s="104" t="str">
        <f>VLOOKUP(C1355,'Sheet1 (2)'!$A$2:$K$341, 9, 0)</f>
        <v>C00559</v>
      </c>
    </row>
    <row r="1356" spans="1:11" customFormat="1" ht="15.75" hidden="1" x14ac:dyDescent="0.25">
      <c r="A1356" s="104" t="s">
        <v>13</v>
      </c>
      <c r="B1356" s="113" t="str">
        <f t="shared" si="36"/>
        <v>E0346 - Medical Center Pkwy, TN*Water &amp; Sewer</v>
      </c>
      <c r="C1356" s="113" t="s">
        <v>339</v>
      </c>
      <c r="D1356" s="115"/>
      <c r="E1356" s="117"/>
      <c r="F1356" s="142"/>
      <c r="G1356" s="104" t="str">
        <f>VLOOKUP(C1356, 'Sheet1 (2)'!$A$2:$K$341, 2,FALSE )</f>
        <v>No</v>
      </c>
      <c r="H1356" s="104" t="b">
        <f>ISNUMBER(MATCH(C1356, 'Sheet1 (2)'!$A$2:$A$350, 0))</f>
        <v>1</v>
      </c>
      <c r="I1356" s="104" t="str">
        <f>VLOOKUP(C1356,Print!$A$2:$C$1048576,3,0)</f>
        <v>No</v>
      </c>
      <c r="J1356" s="104" t="str">
        <f>VLOOKUP($C1356,Print!$A$2:$I$1048576,9,0)</f>
        <v>Missing</v>
      </c>
      <c r="K1356" s="104" t="str">
        <f>VLOOKUP(C1356,'Sheet1 (2)'!$A$2:$K$341, 9, 0)</f>
        <v>C00324</v>
      </c>
    </row>
    <row r="1357" spans="1:11" customFormat="1" ht="15.75" hidden="1" x14ac:dyDescent="0.25">
      <c r="A1357" s="104" t="s">
        <v>10</v>
      </c>
      <c r="B1357" s="113" t="str">
        <f t="shared" si="36"/>
        <v>E0346 - Medical Center Pkwy, TN*Sanitation</v>
      </c>
      <c r="C1357" s="113" t="s">
        <v>339</v>
      </c>
      <c r="D1357" s="115"/>
      <c r="E1357" s="117"/>
      <c r="F1357" s="142"/>
      <c r="G1357" s="104" t="str">
        <f>VLOOKUP(C1357, 'Sheet1 (2)'!$A$2:$K$341, 2,FALSE )</f>
        <v>No</v>
      </c>
      <c r="H1357" s="104" t="b">
        <f>ISNUMBER(MATCH(C1357, 'Sheet1 (2)'!$A$2:$A$350, 0))</f>
        <v>1</v>
      </c>
      <c r="I1357" s="104" t="str">
        <f>VLOOKUP(C1357,Print!$A$2:$C$1048576,3,0)</f>
        <v>No</v>
      </c>
      <c r="J1357" s="104" t="str">
        <f>VLOOKUP($C1357,Print!$A$2:$I$1048576,9,0)</f>
        <v>Missing</v>
      </c>
      <c r="K1357" s="104" t="str">
        <f>VLOOKUP(C1357,'Sheet1 (2)'!$A$2:$K$341, 9, 0)</f>
        <v>C00324</v>
      </c>
    </row>
    <row r="1358" spans="1:11" customFormat="1" ht="15.75" hidden="1" x14ac:dyDescent="0.25">
      <c r="A1358" s="104" t="s">
        <v>14</v>
      </c>
      <c r="B1358" s="113" t="str">
        <f t="shared" si="36"/>
        <v>E0265 - Madison Street*Water &amp; Sewer 2</v>
      </c>
      <c r="C1358" s="129" t="s">
        <v>263</v>
      </c>
      <c r="D1358" s="104" t="s">
        <v>4502</v>
      </c>
      <c r="E1358" s="133" t="s">
        <v>4505</v>
      </c>
      <c r="F1358" s="133" t="s">
        <v>4504</v>
      </c>
      <c r="G1358" s="104" t="str">
        <f>VLOOKUP(C1358, 'Sheet1 (2)'!$A$2:$K$341, 2,FALSE )</f>
        <v>Yes</v>
      </c>
      <c r="H1358" s="104" t="b">
        <f>ISNUMBER(MATCH(C1358, 'Sheet1 (2)'!$A$2:$A$350, 0))</f>
        <v>1</v>
      </c>
      <c r="I1358" s="104" t="str">
        <f>VLOOKUP(C1358,Print!$A$2:$C$1048576,3,0)</f>
        <v>No</v>
      </c>
      <c r="J1358" s="104" t="str">
        <f>VLOOKUP($C1358,Print!$A$2:$I$1048576,9,0)</f>
        <v>Ready</v>
      </c>
      <c r="K1358" s="104" t="str">
        <f>VLOOKUP(C1358,'Sheet1 (2)'!$A$2:$K$341, 9, 0)</f>
        <v>C00559</v>
      </c>
    </row>
    <row r="1359" spans="1:11" customFormat="1" ht="15.75" hidden="1" x14ac:dyDescent="0.25">
      <c r="A1359" s="104" t="s">
        <v>13</v>
      </c>
      <c r="B1359" s="113" t="str">
        <f t="shared" si="36"/>
        <v>E0265 - Madison Street*Water &amp; Sewer</v>
      </c>
      <c r="C1359" s="129" t="s">
        <v>263</v>
      </c>
      <c r="D1359" s="104" t="s">
        <v>4502</v>
      </c>
      <c r="E1359" s="133" t="s">
        <v>4503</v>
      </c>
      <c r="F1359" s="133" t="s">
        <v>4504</v>
      </c>
      <c r="G1359" s="104" t="str">
        <f>VLOOKUP(C1359, 'Sheet1 (2)'!$A$2:$K$341, 2,FALSE )</f>
        <v>Yes</v>
      </c>
      <c r="H1359" s="104" t="b">
        <f>ISNUMBER(MATCH(C1359, 'Sheet1 (2)'!$A$2:$A$350, 0))</f>
        <v>1</v>
      </c>
      <c r="I1359" s="104" t="str">
        <f>VLOOKUP(C1359,Print!$A$2:$C$1048576,3,0)</f>
        <v>No</v>
      </c>
      <c r="J1359" s="104" t="str">
        <f>VLOOKUP($C1359,Print!$A$2:$I$1048576,9,0)</f>
        <v>Ready</v>
      </c>
      <c r="K1359" s="104" t="str">
        <f>VLOOKUP(C1359,'Sheet1 (2)'!$A$2:$K$341, 9, 0)</f>
        <v>C00559</v>
      </c>
    </row>
    <row r="1360" spans="1:11" ht="15.75" hidden="1" x14ac:dyDescent="0.25">
      <c r="A1360" s="104" t="s">
        <v>9</v>
      </c>
      <c r="B1360" s="113" t="str">
        <f t="shared" si="36"/>
        <v>E0346 - Medical Center Pkwy, TN*Interface</v>
      </c>
      <c r="C1360" s="113" t="s">
        <v>339</v>
      </c>
      <c r="D1360" s="115" t="s">
        <v>9</v>
      </c>
      <c r="E1360" s="117" t="str">
        <f>IFERROR(INDEX(Interface!A:A, MATCH($C1360,Interface!H:H, 0)), "(Blank)")</f>
        <v>(Blank)</v>
      </c>
      <c r="F1360" s="116" t="s">
        <v>363</v>
      </c>
      <c r="G1360" s="104" t="str">
        <f>VLOOKUP(C1360, 'Sheet1 (2)'!$A$2:$K$341, 2,FALSE )</f>
        <v>No</v>
      </c>
      <c r="H1360" s="104" t="b">
        <f>ISNUMBER(MATCH(C1360, 'Sheet1 (2)'!$A$2:$A$350, 0))</f>
        <v>1</v>
      </c>
      <c r="I1360" s="104" t="str">
        <f>VLOOKUP(C1360,Print!$A$2:$C$1048576,3,0)</f>
        <v>No</v>
      </c>
      <c r="J1360" s="104" t="str">
        <f>VLOOKUP($C1360,Print!$A$2:$I$1048576,9,0)</f>
        <v>Missing</v>
      </c>
      <c r="K1360" s="104" t="str">
        <f>VLOOKUP(C1360,'Sheet1 (2)'!$A$2:$K$341, 9, 0)</f>
        <v>C00324</v>
      </c>
    </row>
    <row r="1361" spans="1:11" customFormat="1" ht="15.75" hidden="1" x14ac:dyDescent="0.25">
      <c r="A1361" s="104" t="s">
        <v>7</v>
      </c>
      <c r="B1361" s="113" t="str">
        <f t="shared" si="36"/>
        <v>E0347 - Kaighn Avenue*Electric</v>
      </c>
      <c r="C1361" s="113" t="s">
        <v>340</v>
      </c>
      <c r="D1361" s="115"/>
      <c r="E1361" s="117"/>
      <c r="F1361" s="116"/>
      <c r="G1361" s="104" t="str">
        <f>VLOOKUP(C1361, 'Sheet1 (2)'!$A$2:$K$341, 2,FALSE )</f>
        <v>No</v>
      </c>
      <c r="H1361" s="104" t="b">
        <f>ISNUMBER(MATCH(C1361, 'Sheet1 (2)'!$A$2:$A$350, 0))</f>
        <v>1</v>
      </c>
      <c r="I1361" s="104" t="str">
        <f>VLOOKUP(C1361,Print!$A$2:$C$1048576,3,0)</f>
        <v>No</v>
      </c>
      <c r="J1361" s="104" t="str">
        <f>VLOOKUP($C1361,Print!$A$2:$I$1048576,9,0)</f>
        <v>Missing</v>
      </c>
      <c r="K1361" s="104" t="str">
        <f>VLOOKUP(C1361,'Sheet1 (2)'!$A$2:$K$341, 9, 0)</f>
        <v>C00216</v>
      </c>
    </row>
    <row r="1362" spans="1:11" customFormat="1" ht="15.75" hidden="1" x14ac:dyDescent="0.25">
      <c r="A1362" s="104" t="s">
        <v>13</v>
      </c>
      <c r="B1362" s="113" t="str">
        <f t="shared" si="36"/>
        <v>E0347 - Kaighn Avenue*Water &amp; Sewer</v>
      </c>
      <c r="C1362" s="113" t="s">
        <v>340</v>
      </c>
      <c r="D1362" s="115"/>
      <c r="E1362" s="117"/>
      <c r="F1362" s="116"/>
      <c r="G1362" s="104" t="str">
        <f>VLOOKUP(C1362, 'Sheet1 (2)'!$A$2:$K$341, 2,FALSE )</f>
        <v>No</v>
      </c>
      <c r="H1362" s="104" t="b">
        <f>ISNUMBER(MATCH(C1362, 'Sheet1 (2)'!$A$2:$A$350, 0))</f>
        <v>1</v>
      </c>
      <c r="I1362" s="104" t="str">
        <f>VLOOKUP(C1362,Print!$A$2:$C$1048576,3,0)</f>
        <v>No</v>
      </c>
      <c r="J1362" s="104" t="str">
        <f>VLOOKUP($C1362,Print!$A$2:$I$1048576,9,0)</f>
        <v>Missing</v>
      </c>
      <c r="K1362" s="104" t="str">
        <f>VLOOKUP(C1362,'Sheet1 (2)'!$A$2:$K$341, 9, 0)</f>
        <v>C00216</v>
      </c>
    </row>
    <row r="1363" spans="1:11" customFormat="1" ht="15.75" hidden="1" x14ac:dyDescent="0.25">
      <c r="A1363" s="104" t="s">
        <v>10</v>
      </c>
      <c r="B1363" s="113" t="str">
        <f t="shared" si="36"/>
        <v>E0347 - Kaighn Avenue*Sanitation</v>
      </c>
      <c r="C1363" s="113" t="s">
        <v>340</v>
      </c>
      <c r="D1363" s="115"/>
      <c r="E1363" s="117"/>
      <c r="F1363" s="116"/>
      <c r="G1363" s="104" t="str">
        <f>VLOOKUP(C1363, 'Sheet1 (2)'!$A$2:$K$341, 2,FALSE )</f>
        <v>No</v>
      </c>
      <c r="H1363" s="104" t="b">
        <f>ISNUMBER(MATCH(C1363, 'Sheet1 (2)'!$A$2:$A$350, 0))</f>
        <v>1</v>
      </c>
      <c r="I1363" s="104" t="str">
        <f>VLOOKUP(C1363,Print!$A$2:$C$1048576,3,0)</f>
        <v>No</v>
      </c>
      <c r="J1363" s="104" t="str">
        <f>VLOOKUP($C1363,Print!$A$2:$I$1048576,9,0)</f>
        <v>Missing</v>
      </c>
      <c r="K1363" s="104" t="str">
        <f>VLOOKUP(C1363,'Sheet1 (2)'!$A$2:$K$341, 9, 0)</f>
        <v>C00216</v>
      </c>
    </row>
    <row r="1364" spans="1:11" ht="15.75" hidden="1" x14ac:dyDescent="0.25">
      <c r="A1364" s="104" t="s">
        <v>9</v>
      </c>
      <c r="B1364" s="113" t="str">
        <f t="shared" si="36"/>
        <v>E0347 - Kaighn Avenue*Interface</v>
      </c>
      <c r="C1364" s="113" t="s">
        <v>340</v>
      </c>
      <c r="D1364" s="115" t="s">
        <v>9</v>
      </c>
      <c r="E1364" s="117" t="str">
        <f>IFERROR(INDEX(Interface!A:A, MATCH($C1364,Interface!H:H, 0)), "(Blank)")</f>
        <v>(Blank)</v>
      </c>
      <c r="F1364" s="116" t="s">
        <v>363</v>
      </c>
      <c r="G1364" s="104" t="str">
        <f>VLOOKUP(C1364, 'Sheet1 (2)'!$A$2:$K$341, 2,FALSE )</f>
        <v>No</v>
      </c>
      <c r="H1364" s="104" t="b">
        <f>ISNUMBER(MATCH(C1364, 'Sheet1 (2)'!$A$2:$A$350, 0))</f>
        <v>1</v>
      </c>
      <c r="I1364" s="104" t="str">
        <f>VLOOKUP(C1364,Print!$A$2:$C$1048576,3,0)</f>
        <v>No</v>
      </c>
      <c r="J1364" s="104" t="str">
        <f>VLOOKUP($C1364,Print!$A$2:$I$1048576,9,0)</f>
        <v>Missing</v>
      </c>
      <c r="K1364" s="104" t="str">
        <f>VLOOKUP(C1364,'Sheet1 (2)'!$A$2:$K$341, 9, 0)</f>
        <v>C00216</v>
      </c>
    </row>
    <row r="1365" spans="1:11" customFormat="1" ht="15.75" hidden="1" x14ac:dyDescent="0.25">
      <c r="A1365" s="104" t="s">
        <v>7</v>
      </c>
      <c r="B1365" s="113" t="str">
        <f t="shared" si="36"/>
        <v>E0348 - Bonita Grande Crossing*Electric</v>
      </c>
      <c r="C1365" s="113" t="s">
        <v>341</v>
      </c>
      <c r="D1365" s="115"/>
      <c r="E1365" s="117"/>
      <c r="F1365" s="142"/>
      <c r="G1365" s="104" t="str">
        <f>VLOOKUP(C1365, 'Sheet1 (2)'!$A$2:$K$341, 2,FALSE )</f>
        <v>No</v>
      </c>
      <c r="H1365" s="104" t="b">
        <f>ISNUMBER(MATCH(C1365, 'Sheet1 (2)'!$A$2:$A$350, 0))</f>
        <v>1</v>
      </c>
      <c r="I1365" s="104" t="str">
        <f>VLOOKUP(C1365,Print!$A$2:$C$1048576,3,0)</f>
        <v>No</v>
      </c>
      <c r="J1365" s="104" t="str">
        <f>VLOOKUP($C1365,Print!$A$2:$I$1048576,9,0)</f>
        <v>Missing</v>
      </c>
      <c r="K1365" s="104" t="str">
        <f>VLOOKUP(C1365,'Sheet1 (2)'!$A$2:$K$341, 9, 0)</f>
        <v>C00515</v>
      </c>
    </row>
    <row r="1366" spans="1:11" customFormat="1" ht="15.75" hidden="1" x14ac:dyDescent="0.25">
      <c r="A1366" s="104" t="s">
        <v>13</v>
      </c>
      <c r="B1366" s="113" t="str">
        <f t="shared" si="36"/>
        <v>E0348 - Bonita Grande Crossing*Water &amp; Sewer</v>
      </c>
      <c r="C1366" s="113" t="s">
        <v>341</v>
      </c>
      <c r="D1366" s="115"/>
      <c r="E1366" s="117"/>
      <c r="F1366" s="142"/>
      <c r="G1366" s="104" t="str">
        <f>VLOOKUP(C1366, 'Sheet1 (2)'!$A$2:$K$341, 2,FALSE )</f>
        <v>No</v>
      </c>
      <c r="H1366" s="104" t="b">
        <f>ISNUMBER(MATCH(C1366, 'Sheet1 (2)'!$A$2:$A$350, 0))</f>
        <v>1</v>
      </c>
      <c r="I1366" s="104" t="str">
        <f>VLOOKUP(C1366,Print!$A$2:$C$1048576,3,0)</f>
        <v>No</v>
      </c>
      <c r="J1366" s="104" t="str">
        <f>VLOOKUP($C1366,Print!$A$2:$I$1048576,9,0)</f>
        <v>Missing</v>
      </c>
      <c r="K1366" s="104" t="str">
        <f>VLOOKUP(C1366,'Sheet1 (2)'!$A$2:$K$341, 9, 0)</f>
        <v>C00515</v>
      </c>
    </row>
    <row r="1367" spans="1:11" ht="15.75" hidden="1" x14ac:dyDescent="0.25">
      <c r="A1367" s="104" t="s">
        <v>10</v>
      </c>
      <c r="B1367" s="113" t="str">
        <f t="shared" ref="B1367:B1398" si="37">_xlfn.CONCAT(C1367,"*",A1367)</f>
        <v>E0348 - Bonita Grande Crossing*Sanitation</v>
      </c>
      <c r="C1367" s="113" t="s">
        <v>341</v>
      </c>
      <c r="D1367" s="115"/>
      <c r="E1367" s="117"/>
      <c r="F1367" s="142"/>
      <c r="G1367" s="104" t="str">
        <f>VLOOKUP(C1367, 'Sheet1 (2)'!$A$2:$K$341, 2,FALSE )</f>
        <v>No</v>
      </c>
      <c r="H1367" s="104" t="b">
        <f>ISNUMBER(MATCH(C1367, 'Sheet1 (2)'!$A$2:$A$350, 0))</f>
        <v>1</v>
      </c>
      <c r="I1367" s="104" t="str">
        <f>VLOOKUP(C1367,Print!$A$2:$C$1048576,3,0)</f>
        <v>No</v>
      </c>
      <c r="J1367" s="104" t="str">
        <f>VLOOKUP($C1367,Print!$A$2:$I$1048576,9,0)</f>
        <v>Missing</v>
      </c>
      <c r="K1367" s="104" t="str">
        <f>VLOOKUP(C1367,'Sheet1 (2)'!$A$2:$K$341, 9, 0)</f>
        <v>C00515</v>
      </c>
    </row>
    <row r="1368" spans="1:11" customFormat="1" ht="15.75" hidden="1" x14ac:dyDescent="0.25">
      <c r="A1368" s="104" t="s">
        <v>9</v>
      </c>
      <c r="B1368" s="113" t="str">
        <f t="shared" si="37"/>
        <v>E0348 - Bonita Grande Crossing*Interface</v>
      </c>
      <c r="C1368" s="113" t="s">
        <v>341</v>
      </c>
      <c r="D1368" s="115" t="s">
        <v>9</v>
      </c>
      <c r="E1368" s="117" t="str">
        <f>IFERROR(INDEX(Interface!A:A, MATCH($C1368,Interface!H:H, 0)), "(Blank)")</f>
        <v>(Blank)</v>
      </c>
      <c r="F1368" s="116" t="s">
        <v>363</v>
      </c>
      <c r="G1368" s="104" t="str">
        <f>VLOOKUP(C1368, 'Sheet1 (2)'!$A$2:$K$341, 2,FALSE )</f>
        <v>No</v>
      </c>
      <c r="H1368" s="104" t="b">
        <f>ISNUMBER(MATCH(C1368, 'Sheet1 (2)'!$A$2:$A$350, 0))</f>
        <v>1</v>
      </c>
      <c r="I1368" s="104" t="str">
        <f>VLOOKUP(C1368,Print!$A$2:$C$1048576,3,0)</f>
        <v>No</v>
      </c>
      <c r="J1368" s="104" t="str">
        <f>VLOOKUP($C1368,Print!$A$2:$I$1048576,9,0)</f>
        <v>Missing</v>
      </c>
      <c r="K1368" s="104" t="str">
        <f>VLOOKUP(C1368,'Sheet1 (2)'!$A$2:$K$341, 9, 0)</f>
        <v>C00515</v>
      </c>
    </row>
    <row r="1369" spans="1:11" customFormat="1" ht="15.75" hidden="1" x14ac:dyDescent="0.25">
      <c r="A1369" s="104" t="s">
        <v>7</v>
      </c>
      <c r="B1369" s="113" t="str">
        <f t="shared" si="37"/>
        <v>E0349 - Farmington, NM*Electric</v>
      </c>
      <c r="C1369" s="113" t="s">
        <v>342</v>
      </c>
      <c r="D1369" s="115"/>
      <c r="E1369" s="117"/>
      <c r="F1369" s="142"/>
      <c r="G1369" s="104" t="e">
        <f>VLOOKUP(C1369, 'Sheet1 (2)'!$A$2:$K$341, 2,FALSE )</f>
        <v>#N/A</v>
      </c>
      <c r="H1369" s="104" t="b">
        <f>ISNUMBER(MATCH(C1369, 'Sheet1 (2)'!$A$2:$A$350, 0))</f>
        <v>0</v>
      </c>
      <c r="I1369" s="104" t="str">
        <f>VLOOKUP(C1369,Print!$A$2:$C$1048576,3,0)</f>
        <v>No</v>
      </c>
      <c r="J1369" s="104" t="str">
        <f>VLOOKUP($C1369,Print!$A$2:$I$1048576,9,0)</f>
        <v>Missing</v>
      </c>
      <c r="K1369" s="104" t="e">
        <f>VLOOKUP(C1369,'Sheet1 (2)'!$A$2:$K$341, 9, 0)</f>
        <v>#N/A</v>
      </c>
    </row>
    <row r="1370" spans="1:11" ht="15.75" hidden="1" x14ac:dyDescent="0.25">
      <c r="A1370" s="104" t="s">
        <v>13</v>
      </c>
      <c r="B1370" s="113" t="str">
        <f t="shared" si="37"/>
        <v>E0349 - Farmington, NM*Water &amp; Sewer</v>
      </c>
      <c r="C1370" s="113" t="s">
        <v>342</v>
      </c>
      <c r="D1370" s="115"/>
      <c r="E1370" s="117"/>
      <c r="F1370" s="142"/>
      <c r="G1370" s="104" t="e">
        <f>VLOOKUP(C1370, 'Sheet1 (2)'!$A$2:$K$341, 2,FALSE )</f>
        <v>#N/A</v>
      </c>
      <c r="H1370" s="104" t="b">
        <f>ISNUMBER(MATCH(C1370, 'Sheet1 (2)'!$A$2:$A$350, 0))</f>
        <v>0</v>
      </c>
      <c r="I1370" s="104" t="str">
        <f>VLOOKUP(C1370,Print!$A$2:$C$1048576,3,0)</f>
        <v>No</v>
      </c>
      <c r="J1370" s="104" t="str">
        <f>VLOOKUP($C1370,Print!$A$2:$I$1048576,9,0)</f>
        <v>Missing</v>
      </c>
      <c r="K1370" s="104" t="e">
        <f>VLOOKUP(C1370,'Sheet1 (2)'!$A$2:$K$341, 9, 0)</f>
        <v>#N/A</v>
      </c>
    </row>
    <row r="1371" spans="1:11" ht="15.75" hidden="1" x14ac:dyDescent="0.25">
      <c r="A1371" s="104" t="s">
        <v>10</v>
      </c>
      <c r="B1371" s="113" t="str">
        <f t="shared" si="37"/>
        <v>E0349 - Farmington, NM*Sanitation</v>
      </c>
      <c r="C1371" s="113" t="s">
        <v>342</v>
      </c>
      <c r="D1371" s="115"/>
      <c r="E1371" s="117"/>
      <c r="F1371" s="142"/>
      <c r="G1371" s="104" t="e">
        <f>VLOOKUP(C1371, 'Sheet1 (2)'!$A$2:$K$341, 2,FALSE )</f>
        <v>#N/A</v>
      </c>
      <c r="H1371" s="104" t="b">
        <f>ISNUMBER(MATCH(C1371, 'Sheet1 (2)'!$A$2:$A$350, 0))</f>
        <v>0</v>
      </c>
      <c r="I1371" s="104" t="str">
        <f>VLOOKUP(C1371,Print!$A$2:$C$1048576,3,0)</f>
        <v>No</v>
      </c>
      <c r="J1371" s="104" t="str">
        <f>VLOOKUP($C1371,Print!$A$2:$I$1048576,9,0)</f>
        <v>Missing</v>
      </c>
      <c r="K1371" s="104" t="e">
        <f>VLOOKUP(C1371,'Sheet1 (2)'!$A$2:$K$341, 9, 0)</f>
        <v>#N/A</v>
      </c>
    </row>
    <row r="1372" spans="1:11" customFormat="1" ht="15.75" hidden="1" x14ac:dyDescent="0.25">
      <c r="A1372" s="104" t="s">
        <v>9</v>
      </c>
      <c r="B1372" s="113" t="str">
        <f t="shared" si="37"/>
        <v>E0349 - Farmington, NM*Interface</v>
      </c>
      <c r="C1372" s="113" t="s">
        <v>342</v>
      </c>
      <c r="D1372" s="115" t="s">
        <v>9</v>
      </c>
      <c r="E1372" s="117" t="str">
        <f>IFERROR(INDEX(Interface!A:A, MATCH($C1372,Interface!H:H, 0)), "(Blank)")</f>
        <v>(Blank)</v>
      </c>
      <c r="F1372" s="116" t="s">
        <v>363</v>
      </c>
      <c r="G1372" s="104" t="e">
        <f>VLOOKUP(C1372, 'Sheet1 (2)'!$A$2:$K$341, 2,FALSE )</f>
        <v>#N/A</v>
      </c>
      <c r="H1372" s="104" t="b">
        <f>ISNUMBER(MATCH(C1372, 'Sheet1 (2)'!$A$2:$A$350, 0))</f>
        <v>0</v>
      </c>
      <c r="I1372" s="104" t="str">
        <f>VLOOKUP(C1372,Print!$A$2:$C$1048576,3,0)</f>
        <v>No</v>
      </c>
      <c r="J1372" s="104" t="str">
        <f>VLOOKUP($C1372,Print!$A$2:$I$1048576,9,0)</f>
        <v>Missing</v>
      </c>
      <c r="K1372" s="104" t="e">
        <f>VLOOKUP(C1372,'Sheet1 (2)'!$A$2:$K$341, 9, 0)</f>
        <v>#N/A</v>
      </c>
    </row>
    <row r="1373" spans="1:11" customFormat="1" ht="15.75" hidden="1" x14ac:dyDescent="0.25">
      <c r="A1373" s="104" t="s">
        <v>7</v>
      </c>
      <c r="B1373" s="113" t="str">
        <f t="shared" si="37"/>
        <v>E0350 - Clayton Plaza*Electric</v>
      </c>
      <c r="C1373" s="113" t="s">
        <v>343</v>
      </c>
      <c r="D1373" s="115"/>
      <c r="E1373" s="117"/>
      <c r="F1373" s="116"/>
      <c r="G1373" s="104" t="str">
        <f>VLOOKUP(C1373, 'Sheet1 (2)'!$A$2:$K$341, 2,FALSE )</f>
        <v>No</v>
      </c>
      <c r="H1373" s="104" t="b">
        <f>ISNUMBER(MATCH(C1373, 'Sheet1 (2)'!$A$2:$A$350, 0))</f>
        <v>1</v>
      </c>
      <c r="I1373" s="104" t="str">
        <f>VLOOKUP(C1373,Print!$A$2:$C$1048576,3,0)</f>
        <v>No</v>
      </c>
      <c r="J1373" s="104" t="str">
        <f>VLOOKUP($C1373,Print!$A$2:$I$1048576,9,0)</f>
        <v>Missing</v>
      </c>
      <c r="K1373" s="104" t="str">
        <f>VLOOKUP(C1373,'Sheet1 (2)'!$A$2:$K$341, 9, 0)</f>
        <v>C00130</v>
      </c>
    </row>
    <row r="1374" spans="1:11" customFormat="1" ht="15.75" hidden="1" x14ac:dyDescent="0.25">
      <c r="A1374" s="104" t="s">
        <v>10</v>
      </c>
      <c r="B1374" s="113" t="str">
        <f t="shared" si="37"/>
        <v>E0350 - Clayton Plaza*Sanitation</v>
      </c>
      <c r="C1374" s="113" t="s">
        <v>343</v>
      </c>
      <c r="D1374" s="115"/>
      <c r="E1374" s="117"/>
      <c r="F1374" s="116"/>
      <c r="G1374" s="104" t="str">
        <f>VLOOKUP(C1374, 'Sheet1 (2)'!$A$2:$K$341, 2,FALSE )</f>
        <v>No</v>
      </c>
      <c r="H1374" s="104" t="b">
        <f>ISNUMBER(MATCH(C1374, 'Sheet1 (2)'!$A$2:$A$350, 0))</f>
        <v>1</v>
      </c>
      <c r="I1374" s="104" t="str">
        <f>VLOOKUP(C1374,Print!$A$2:$C$1048576,3,0)</f>
        <v>No</v>
      </c>
      <c r="J1374" s="104" t="str">
        <f>VLOOKUP($C1374,Print!$A$2:$I$1048576,9,0)</f>
        <v>Missing</v>
      </c>
      <c r="K1374" s="104" t="str">
        <f>VLOOKUP(C1374,'Sheet1 (2)'!$A$2:$K$341, 9, 0)</f>
        <v>C00130</v>
      </c>
    </row>
    <row r="1375" spans="1:11" customFormat="1" ht="15.75" hidden="1" x14ac:dyDescent="0.25">
      <c r="A1375" s="104" t="s">
        <v>9</v>
      </c>
      <c r="B1375" s="113" t="str">
        <f t="shared" si="37"/>
        <v>E0350 - Clayton Plaza*Interface</v>
      </c>
      <c r="C1375" s="113" t="s">
        <v>343</v>
      </c>
      <c r="D1375" s="115" t="s">
        <v>9</v>
      </c>
      <c r="E1375" s="117" t="str">
        <f>IFERROR(INDEX(Interface!A:A, MATCH($C1375,Interface!H:H, 0)), "(Blank)")</f>
        <v>(Blank)</v>
      </c>
      <c r="F1375" s="116" t="s">
        <v>363</v>
      </c>
      <c r="G1375" s="104" t="str">
        <f>VLOOKUP(C1375, 'Sheet1 (2)'!$A$2:$K$341, 2,FALSE )</f>
        <v>No</v>
      </c>
      <c r="H1375" s="104" t="b">
        <f>ISNUMBER(MATCH(C1375, 'Sheet1 (2)'!$A$2:$A$350, 0))</f>
        <v>1</v>
      </c>
      <c r="I1375" s="104" t="str">
        <f>VLOOKUP(C1375,Print!$A$2:$C$1048576,3,0)</f>
        <v>No</v>
      </c>
      <c r="J1375" s="104" t="str">
        <f>VLOOKUP($C1375,Print!$A$2:$I$1048576,9,0)</f>
        <v>Missing</v>
      </c>
      <c r="K1375" s="104" t="str">
        <f>VLOOKUP(C1375,'Sheet1 (2)'!$A$2:$K$341, 9, 0)</f>
        <v>C00130</v>
      </c>
    </row>
    <row r="1376" spans="1:11" customFormat="1" ht="15.75" hidden="1" x14ac:dyDescent="0.25">
      <c r="A1376" s="104" t="s">
        <v>13</v>
      </c>
      <c r="B1376" s="113" t="str">
        <f t="shared" si="37"/>
        <v>E0350 - Clayton Plaza*Water &amp; Sewer</v>
      </c>
      <c r="C1376" s="113" t="s">
        <v>343</v>
      </c>
      <c r="D1376" s="115" t="s">
        <v>4403</v>
      </c>
      <c r="E1376" s="117">
        <v>3721932042</v>
      </c>
      <c r="F1376" s="116">
        <v>8133071000</v>
      </c>
      <c r="G1376" s="104" t="str">
        <f>VLOOKUP(C1376, 'Sheet1 (2)'!$A$2:$K$341, 2,FALSE )</f>
        <v>No</v>
      </c>
      <c r="H1376" s="104" t="b">
        <f>ISNUMBER(MATCH(C1376, 'Sheet1 (2)'!$A$2:$A$350, 0))</f>
        <v>1</v>
      </c>
      <c r="I1376" s="104" t="str">
        <f>VLOOKUP(C1376,Print!$A$2:$C$1048576,3,0)</f>
        <v>No</v>
      </c>
      <c r="J1376" s="104" t="str">
        <f>VLOOKUP($C1376,Print!$A$2:$I$1048576,9,0)</f>
        <v>Missing</v>
      </c>
      <c r="K1376" s="104" t="str">
        <f>VLOOKUP(C1376,'Sheet1 (2)'!$A$2:$K$341, 9, 0)</f>
        <v>C00130</v>
      </c>
    </row>
    <row r="1377" spans="1:11" customFormat="1" ht="15.75" hidden="1" x14ac:dyDescent="0.25">
      <c r="A1377" s="104" t="s">
        <v>13</v>
      </c>
      <c r="B1377" s="113" t="str">
        <f t="shared" si="37"/>
        <v>E0351 - Indian Trail, NC*Water &amp; Sewer</v>
      </c>
      <c r="C1377" s="113" t="s">
        <v>344</v>
      </c>
      <c r="D1377" s="115"/>
      <c r="E1377" s="117"/>
      <c r="F1377" s="142"/>
      <c r="G1377" s="104" t="e">
        <f>VLOOKUP(C1377, 'Sheet1 (2)'!$A$2:$K$341, 2,FALSE )</f>
        <v>#N/A</v>
      </c>
      <c r="H1377" s="104" t="b">
        <f>ISNUMBER(MATCH(C1377, 'Sheet1 (2)'!$A$2:$A$350, 0))</f>
        <v>0</v>
      </c>
      <c r="I1377" s="104" t="str">
        <f>VLOOKUP(C1377,Print!$A$2:$C$1048576,3,0)</f>
        <v>No</v>
      </c>
      <c r="J1377" s="104" t="str">
        <f>VLOOKUP($C1377,Print!$A$2:$I$1048576,9,0)</f>
        <v>Missing</v>
      </c>
      <c r="K1377" s="104" t="e">
        <f>VLOOKUP(C1377,'Sheet1 (2)'!$A$2:$K$341, 9, 0)</f>
        <v>#N/A</v>
      </c>
    </row>
    <row r="1378" spans="1:11" customFormat="1" ht="15.75" hidden="1" x14ac:dyDescent="0.25">
      <c r="A1378" s="104" t="s">
        <v>7</v>
      </c>
      <c r="B1378" s="113" t="str">
        <f t="shared" si="37"/>
        <v>E0351 - Indian Trail, NC*Electric</v>
      </c>
      <c r="C1378" s="113" t="s">
        <v>344</v>
      </c>
      <c r="D1378" s="115"/>
      <c r="E1378" s="117"/>
      <c r="F1378" s="142"/>
      <c r="G1378" s="104" t="e">
        <f>VLOOKUP(C1378, 'Sheet1 (2)'!$A$2:$K$341, 2,FALSE )</f>
        <v>#N/A</v>
      </c>
      <c r="H1378" s="104" t="b">
        <f>ISNUMBER(MATCH(C1378, 'Sheet1 (2)'!$A$2:$A$350, 0))</f>
        <v>0</v>
      </c>
      <c r="I1378" s="104" t="str">
        <f>VLOOKUP(C1378,Print!$A$2:$C$1048576,3,0)</f>
        <v>No</v>
      </c>
      <c r="J1378" s="104" t="str">
        <f>VLOOKUP($C1378,Print!$A$2:$I$1048576,9,0)</f>
        <v>Missing</v>
      </c>
      <c r="K1378" s="104" t="e">
        <f>VLOOKUP(C1378,'Sheet1 (2)'!$A$2:$K$341, 9, 0)</f>
        <v>#N/A</v>
      </c>
    </row>
    <row r="1379" spans="1:11" customFormat="1" ht="15.75" hidden="1" x14ac:dyDescent="0.25">
      <c r="A1379" s="104" t="s">
        <v>10</v>
      </c>
      <c r="B1379" s="113" t="str">
        <f t="shared" si="37"/>
        <v>E0351 - Indian Trail, NC*Sanitation</v>
      </c>
      <c r="C1379" s="113" t="s">
        <v>344</v>
      </c>
      <c r="D1379" s="115"/>
      <c r="E1379" s="117"/>
      <c r="F1379" s="142"/>
      <c r="G1379" s="104" t="e">
        <f>VLOOKUP(C1379, 'Sheet1 (2)'!$A$2:$K$341, 2,FALSE )</f>
        <v>#N/A</v>
      </c>
      <c r="H1379" s="104" t="b">
        <f>ISNUMBER(MATCH(C1379, 'Sheet1 (2)'!$A$2:$A$350, 0))</f>
        <v>0</v>
      </c>
      <c r="I1379" s="104" t="str">
        <f>VLOOKUP(C1379,Print!$A$2:$C$1048576,3,0)</f>
        <v>No</v>
      </c>
      <c r="J1379" s="104" t="str">
        <f>VLOOKUP($C1379,Print!$A$2:$I$1048576,9,0)</f>
        <v>Missing</v>
      </c>
      <c r="K1379" s="104" t="e">
        <f>VLOOKUP(C1379,'Sheet1 (2)'!$A$2:$K$341, 9, 0)</f>
        <v>#N/A</v>
      </c>
    </row>
    <row r="1380" spans="1:11" customFormat="1" ht="15.75" hidden="1" x14ac:dyDescent="0.25">
      <c r="A1380" s="104" t="s">
        <v>9</v>
      </c>
      <c r="B1380" s="113" t="str">
        <f t="shared" si="37"/>
        <v>E0351 - Indian Trail, NC*Interface</v>
      </c>
      <c r="C1380" s="113" t="s">
        <v>344</v>
      </c>
      <c r="D1380" s="115" t="s">
        <v>9</v>
      </c>
      <c r="E1380" s="117" t="str">
        <f>IFERROR(INDEX(Interface!A:A, MATCH($C1380,Interface!H:H, 0)), "(Blank)")</f>
        <v>(Blank)</v>
      </c>
      <c r="F1380" s="116" t="s">
        <v>363</v>
      </c>
      <c r="G1380" s="104" t="e">
        <f>VLOOKUP(C1380, 'Sheet1 (2)'!$A$2:$K$341, 2,FALSE )</f>
        <v>#N/A</v>
      </c>
      <c r="H1380" s="104" t="b">
        <f>ISNUMBER(MATCH(C1380, 'Sheet1 (2)'!$A$2:$A$350, 0))</f>
        <v>0</v>
      </c>
      <c r="I1380" s="104" t="str">
        <f>VLOOKUP(C1380,Print!$A$2:$C$1048576,3,0)</f>
        <v>No</v>
      </c>
      <c r="J1380" s="104" t="str">
        <f>VLOOKUP($C1380,Print!$A$2:$I$1048576,9,0)</f>
        <v>Missing</v>
      </c>
      <c r="K1380" s="104" t="e">
        <f>VLOOKUP(C1380,'Sheet1 (2)'!$A$2:$K$341, 9, 0)</f>
        <v>#N/A</v>
      </c>
    </row>
    <row r="1381" spans="1:11" customFormat="1" ht="15.75" hidden="1" x14ac:dyDescent="0.25">
      <c r="A1381" s="104" t="s">
        <v>13</v>
      </c>
      <c r="B1381" s="113" t="str">
        <f t="shared" si="37"/>
        <v>E0352 - Belmont Shopping Center*Water &amp; Sewer</v>
      </c>
      <c r="C1381" s="113" t="s">
        <v>345</v>
      </c>
      <c r="D1381" s="115"/>
      <c r="E1381" s="117"/>
      <c r="F1381" s="142"/>
      <c r="G1381" s="104" t="str">
        <f>VLOOKUP(C1381, 'Sheet1 (2)'!$A$2:$K$341, 2,FALSE )</f>
        <v>No</v>
      </c>
      <c r="H1381" s="104" t="b">
        <f>ISNUMBER(MATCH(C1381, 'Sheet1 (2)'!$A$2:$A$350, 0))</f>
        <v>1</v>
      </c>
      <c r="I1381" s="104" t="str">
        <f>VLOOKUP(C1381,Print!$A$2:$C$1048576,3,0)</f>
        <v>No</v>
      </c>
      <c r="J1381" s="104" t="str">
        <f>VLOOKUP($C1381,Print!$A$2:$I$1048576,9,0)</f>
        <v>Missing</v>
      </c>
      <c r="K1381" s="104" t="str">
        <f>VLOOKUP(C1381,'Sheet1 (2)'!$A$2:$K$341, 9, 0)</f>
        <v>C00530</v>
      </c>
    </row>
    <row r="1382" spans="1:11" customFormat="1" ht="15.75" hidden="1" x14ac:dyDescent="0.25">
      <c r="A1382" s="104" t="s">
        <v>7</v>
      </c>
      <c r="B1382" s="113" t="str">
        <f t="shared" si="37"/>
        <v>E0352 - Belmont Shopping Center*Electric</v>
      </c>
      <c r="C1382" s="113" t="s">
        <v>345</v>
      </c>
      <c r="D1382" s="115"/>
      <c r="E1382" s="117"/>
      <c r="F1382" s="142"/>
      <c r="G1382" s="104" t="str">
        <f>VLOOKUP(C1382, 'Sheet1 (2)'!$A$2:$K$341, 2,FALSE )</f>
        <v>No</v>
      </c>
      <c r="H1382" s="104" t="b">
        <f>ISNUMBER(MATCH(C1382, 'Sheet1 (2)'!$A$2:$A$350, 0))</f>
        <v>1</v>
      </c>
      <c r="I1382" s="104" t="str">
        <f>VLOOKUP(C1382,Print!$A$2:$C$1048576,3,0)</f>
        <v>No</v>
      </c>
      <c r="J1382" s="104" t="str">
        <f>VLOOKUP($C1382,Print!$A$2:$I$1048576,9,0)</f>
        <v>Missing</v>
      </c>
      <c r="K1382" s="104" t="str">
        <f>VLOOKUP(C1382,'Sheet1 (2)'!$A$2:$K$341, 9, 0)</f>
        <v>C00530</v>
      </c>
    </row>
    <row r="1383" spans="1:11" customFormat="1" ht="15.75" hidden="1" x14ac:dyDescent="0.25">
      <c r="A1383" s="104" t="s">
        <v>10</v>
      </c>
      <c r="B1383" s="113" t="str">
        <f t="shared" si="37"/>
        <v>E0352 - Belmont Shopping Center*Sanitation</v>
      </c>
      <c r="C1383" s="113" t="s">
        <v>345</v>
      </c>
      <c r="D1383" s="115"/>
      <c r="E1383" s="117"/>
      <c r="F1383" s="142"/>
      <c r="G1383" s="104" t="str">
        <f>VLOOKUP(C1383, 'Sheet1 (2)'!$A$2:$K$341, 2,FALSE )</f>
        <v>No</v>
      </c>
      <c r="H1383" s="104" t="b">
        <f>ISNUMBER(MATCH(C1383, 'Sheet1 (2)'!$A$2:$A$350, 0))</f>
        <v>1</v>
      </c>
      <c r="I1383" s="104" t="str">
        <f>VLOOKUP(C1383,Print!$A$2:$C$1048576,3,0)</f>
        <v>No</v>
      </c>
      <c r="J1383" s="104" t="str">
        <f>VLOOKUP($C1383,Print!$A$2:$I$1048576,9,0)</f>
        <v>Missing</v>
      </c>
      <c r="K1383" s="104" t="str">
        <f>VLOOKUP(C1383,'Sheet1 (2)'!$A$2:$K$341, 9, 0)</f>
        <v>C00530</v>
      </c>
    </row>
    <row r="1384" spans="1:11" customFormat="1" ht="15.75" hidden="1" x14ac:dyDescent="0.25">
      <c r="A1384" s="104" t="s">
        <v>9</v>
      </c>
      <c r="B1384" s="113" t="str">
        <f t="shared" si="37"/>
        <v>E0352 - Belmont Shopping Center*Interface</v>
      </c>
      <c r="C1384" s="113" t="s">
        <v>345</v>
      </c>
      <c r="D1384" s="115" t="s">
        <v>9</v>
      </c>
      <c r="E1384" s="117" t="str">
        <f>IFERROR(INDEX(Interface!A:A, MATCH($C1384,Interface!H:H, 0)), "(Blank)")</f>
        <v>(Blank)</v>
      </c>
      <c r="F1384" s="116" t="s">
        <v>363</v>
      </c>
      <c r="G1384" s="104" t="str">
        <f>VLOOKUP(C1384, 'Sheet1 (2)'!$A$2:$K$341, 2,FALSE )</f>
        <v>No</v>
      </c>
      <c r="H1384" s="104" t="b">
        <f>ISNUMBER(MATCH(C1384, 'Sheet1 (2)'!$A$2:$A$350, 0))</f>
        <v>1</v>
      </c>
      <c r="I1384" s="104" t="str">
        <f>VLOOKUP(C1384,Print!$A$2:$C$1048576,3,0)</f>
        <v>No</v>
      </c>
      <c r="J1384" s="104" t="str">
        <f>VLOOKUP($C1384,Print!$A$2:$I$1048576,9,0)</f>
        <v>Missing</v>
      </c>
      <c r="K1384" s="104" t="str">
        <f>VLOOKUP(C1384,'Sheet1 (2)'!$A$2:$K$341, 9, 0)</f>
        <v>C00530</v>
      </c>
    </row>
    <row r="1385" spans="1:11" customFormat="1" ht="15.75" hidden="1" x14ac:dyDescent="0.25">
      <c r="A1385" s="104" t="s">
        <v>14</v>
      </c>
      <c r="B1385" s="113" t="str">
        <f t="shared" si="37"/>
        <v>E0353 - Mercury Plaza*Water &amp; Sewer 2</v>
      </c>
      <c r="C1385" s="113" t="s">
        <v>346</v>
      </c>
      <c r="D1385" s="104" t="s">
        <v>4498</v>
      </c>
      <c r="E1385" s="117"/>
      <c r="F1385" s="116"/>
      <c r="G1385" s="104" t="str">
        <f>VLOOKUP(C1385, 'Sheet1 (2)'!$A$2:$K$341, 2,FALSE )</f>
        <v>No</v>
      </c>
      <c r="H1385" s="104" t="b">
        <f>ISNUMBER(MATCH(C1385, 'Sheet1 (2)'!$A$2:$A$350, 0))</f>
        <v>1</v>
      </c>
      <c r="I1385" s="104" t="str">
        <f>VLOOKUP(C1385,Print!$A$2:$C$1048576,3,0)</f>
        <v>No</v>
      </c>
      <c r="J1385" s="104" t="str">
        <f>VLOOKUP($C1385,Print!$A$2:$I$1048576,9,0)</f>
        <v>Missing</v>
      </c>
      <c r="K1385" s="104" t="str">
        <f>VLOOKUP(C1385,'Sheet1 (2)'!$A$2:$K$341, 9, 0)</f>
        <v>C00554</v>
      </c>
    </row>
    <row r="1386" spans="1:11" customFormat="1" ht="15.75" hidden="1" x14ac:dyDescent="0.25">
      <c r="A1386" s="104" t="s">
        <v>13</v>
      </c>
      <c r="B1386" s="113" t="str">
        <f t="shared" si="37"/>
        <v>E0353 - Mercury Plaza*Water &amp; Sewer</v>
      </c>
      <c r="C1386" s="113" t="s">
        <v>346</v>
      </c>
      <c r="D1386" s="104" t="s">
        <v>4497</v>
      </c>
      <c r="E1386" s="117"/>
      <c r="F1386" s="116"/>
      <c r="G1386" s="104" t="str">
        <f>VLOOKUP(C1386, 'Sheet1 (2)'!$A$2:$K$341, 2,FALSE )</f>
        <v>No</v>
      </c>
      <c r="H1386" s="104" t="b">
        <f>ISNUMBER(MATCH(C1386, 'Sheet1 (2)'!$A$2:$A$350, 0))</f>
        <v>1</v>
      </c>
      <c r="I1386" s="104" t="str">
        <f>VLOOKUP(C1386,Print!$A$2:$C$1048576,3,0)</f>
        <v>No</v>
      </c>
      <c r="J1386" s="104" t="str">
        <f>VLOOKUP($C1386,Print!$A$2:$I$1048576,9,0)</f>
        <v>Missing</v>
      </c>
      <c r="K1386" s="104" t="str">
        <f>VLOOKUP(C1386,'Sheet1 (2)'!$A$2:$K$341, 9, 0)</f>
        <v>C00554</v>
      </c>
    </row>
    <row r="1387" spans="1:11" customFormat="1" ht="15.75" hidden="1" x14ac:dyDescent="0.25">
      <c r="A1387" s="104" t="s">
        <v>10</v>
      </c>
      <c r="B1387" s="113" t="str">
        <f t="shared" si="37"/>
        <v>E0313 - Hillsboro, TX*Sanitation</v>
      </c>
      <c r="C1387" s="129" t="s">
        <v>307</v>
      </c>
      <c r="D1387" s="115" t="s">
        <v>4521</v>
      </c>
      <c r="E1387" s="117" t="s">
        <v>4522</v>
      </c>
      <c r="F1387" s="142">
        <v>2545828406</v>
      </c>
      <c r="G1387" s="104" t="str">
        <f>VLOOKUP(C1387, 'Sheet1 (2)'!$A$2:$K$341, 2,FALSE )</f>
        <v>Yes</v>
      </c>
      <c r="H1387" s="104" t="b">
        <f>ISNUMBER(MATCH(C1387, 'Sheet1 (2)'!$A$2:$A$350, 0))</f>
        <v>1</v>
      </c>
      <c r="I1387" s="104" t="str">
        <f>VLOOKUP(C1387,Print!$A$2:$C$1048576,3,0)</f>
        <v>No</v>
      </c>
      <c r="J1387" s="104" t="str">
        <f>VLOOKUP($C1387,Print!$A$2:$I$1048576,9,0)</f>
        <v>Ready</v>
      </c>
      <c r="K1387" s="104" t="str">
        <f>VLOOKUP(C1387,'Sheet1 (2)'!$A$2:$K$341, 9, 0)</f>
        <v>C00594</v>
      </c>
    </row>
    <row r="1388" spans="1:11" customFormat="1" ht="15.75" hidden="1" x14ac:dyDescent="0.25">
      <c r="A1388" s="104" t="s">
        <v>13</v>
      </c>
      <c r="B1388" s="113" t="str">
        <f t="shared" si="37"/>
        <v>E0313 - Hillsboro, TX*Water &amp; Sewer</v>
      </c>
      <c r="C1388" s="129" t="s">
        <v>307</v>
      </c>
      <c r="D1388" s="115" t="s">
        <v>4521</v>
      </c>
      <c r="E1388" s="117" t="s">
        <v>4522</v>
      </c>
      <c r="F1388" s="142">
        <v>2545823478</v>
      </c>
      <c r="G1388" s="104" t="str">
        <f>VLOOKUP(C1388, 'Sheet1 (2)'!$A$2:$K$341, 2,FALSE )</f>
        <v>Yes</v>
      </c>
      <c r="H1388" s="104" t="b">
        <f>ISNUMBER(MATCH(C1388, 'Sheet1 (2)'!$A$2:$A$350, 0))</f>
        <v>1</v>
      </c>
      <c r="I1388" s="104" t="str">
        <f>VLOOKUP(C1388,Print!$A$2:$C$1048576,3,0)</f>
        <v>No</v>
      </c>
      <c r="J1388" s="104" t="str">
        <f>VLOOKUP($C1388,Print!$A$2:$I$1048576,9,0)</f>
        <v>Ready</v>
      </c>
      <c r="K1388" s="104" t="str">
        <f>VLOOKUP(C1388,'Sheet1 (2)'!$A$2:$K$341, 9, 0)</f>
        <v>C00594</v>
      </c>
    </row>
    <row r="1389" spans="1:11" customFormat="1" ht="15.75" hidden="1" x14ac:dyDescent="0.25">
      <c r="A1389" s="104" t="s">
        <v>9</v>
      </c>
      <c r="B1389" s="113" t="str">
        <f t="shared" si="37"/>
        <v>E0353 - Mercury Plaza*Interface</v>
      </c>
      <c r="C1389" s="113" t="s">
        <v>346</v>
      </c>
      <c r="D1389" s="115" t="s">
        <v>9</v>
      </c>
      <c r="E1389" s="117" t="str">
        <f>IFERROR(INDEX(Interface!A:A, MATCH($C1389,Interface!H:H, 0)), "(Blank)")</f>
        <v>(Blank)</v>
      </c>
      <c r="F1389" s="116" t="s">
        <v>363</v>
      </c>
      <c r="G1389" s="104" t="str">
        <f>VLOOKUP(C1389, 'Sheet1 (2)'!$A$2:$K$341, 2,FALSE )</f>
        <v>No</v>
      </c>
      <c r="H1389" s="104" t="b">
        <f>ISNUMBER(MATCH(C1389, 'Sheet1 (2)'!$A$2:$A$350, 0))</f>
        <v>1</v>
      </c>
      <c r="I1389" s="104" t="str">
        <f>VLOOKUP(C1389,Print!$A$2:$C$1048576,3,0)</f>
        <v>No</v>
      </c>
      <c r="J1389" s="104" t="str">
        <f>VLOOKUP($C1389,Print!$A$2:$I$1048576,9,0)</f>
        <v>Missing</v>
      </c>
      <c r="K1389" s="104" t="str">
        <f>VLOOKUP(C1389,'Sheet1 (2)'!$A$2:$K$341, 9, 0)</f>
        <v>C00554</v>
      </c>
    </row>
    <row r="1390" spans="1:11" ht="15.75" hidden="1" x14ac:dyDescent="0.25">
      <c r="A1390" s="104" t="s">
        <v>7</v>
      </c>
      <c r="B1390" s="113" t="str">
        <f t="shared" si="37"/>
        <v>E0353 - Mercury Plaza*Electric</v>
      </c>
      <c r="C1390" s="113" t="s">
        <v>346</v>
      </c>
      <c r="D1390" s="104" t="s">
        <v>4438</v>
      </c>
      <c r="E1390" s="117"/>
      <c r="F1390" s="115" t="s">
        <v>4496</v>
      </c>
      <c r="G1390" s="104" t="str">
        <f>VLOOKUP(C1390, 'Sheet1 (2)'!$A$2:$K$341, 2,FALSE )</f>
        <v>No</v>
      </c>
      <c r="H1390" s="104" t="b">
        <f>ISNUMBER(MATCH(C1390, 'Sheet1 (2)'!$A$2:$A$350, 0))</f>
        <v>1</v>
      </c>
      <c r="I1390" s="104" t="str">
        <f>VLOOKUP(C1390,Print!$A$2:$C$1048576,3,0)</f>
        <v>No</v>
      </c>
      <c r="J1390" s="104" t="str">
        <f>VLOOKUP($C1390,Print!$A$2:$I$1048576,9,0)</f>
        <v>Missing</v>
      </c>
      <c r="K1390" s="104" t="str">
        <f>VLOOKUP(C1390,'Sheet1 (2)'!$A$2:$K$341, 9, 0)</f>
        <v>C00554</v>
      </c>
    </row>
    <row r="1391" spans="1:11" customFormat="1" ht="15.75" hidden="1" x14ac:dyDescent="0.25">
      <c r="A1391" s="104" t="s">
        <v>10</v>
      </c>
      <c r="B1391" s="113" t="str">
        <f t="shared" si="37"/>
        <v>E0353 - Mercury Plaza*Sanitation</v>
      </c>
      <c r="C1391" s="113" t="s">
        <v>346</v>
      </c>
      <c r="D1391" s="115"/>
      <c r="E1391" s="117"/>
      <c r="F1391" s="142"/>
      <c r="G1391" s="104" t="str">
        <f>VLOOKUP(C1391, 'Sheet1 (2)'!$A$2:$K$341, 2,FALSE )</f>
        <v>No</v>
      </c>
      <c r="H1391" s="104" t="b">
        <f>ISNUMBER(MATCH(C1391, 'Sheet1 (2)'!$A$2:$A$350, 0))</f>
        <v>1</v>
      </c>
      <c r="I1391" s="104" t="str">
        <f>VLOOKUP(C1391,Print!$A$2:$C$1048576,3,0)</f>
        <v>No</v>
      </c>
      <c r="J1391" s="104" t="str">
        <f>VLOOKUP($C1391,Print!$A$2:$I$1048576,9,0)</f>
        <v>Missing</v>
      </c>
      <c r="K1391" s="104" t="str">
        <f>VLOOKUP(C1391,'Sheet1 (2)'!$A$2:$K$341, 9, 0)</f>
        <v>C00554</v>
      </c>
    </row>
    <row r="1392" spans="1:11" ht="15.75" hidden="1" x14ac:dyDescent="0.25">
      <c r="A1392" s="104" t="s">
        <v>7</v>
      </c>
      <c r="B1392" s="113" t="str">
        <f t="shared" si="37"/>
        <v>E0354 - Trooper, PA*Electric</v>
      </c>
      <c r="C1392" s="113" t="s">
        <v>347</v>
      </c>
      <c r="D1392" s="115"/>
      <c r="E1392" s="117"/>
      <c r="F1392" s="116"/>
      <c r="G1392" s="104" t="e">
        <f>VLOOKUP(C1392, 'Sheet1 (2)'!$A$2:$K$341, 2,FALSE )</f>
        <v>#N/A</v>
      </c>
      <c r="H1392" s="104" t="b">
        <f>ISNUMBER(MATCH(C1392, 'Sheet1 (2)'!$A$2:$A$350, 0))</f>
        <v>0</v>
      </c>
      <c r="I1392" s="104" t="str">
        <f>VLOOKUP(C1392,Print!$A$2:$C$1048576,3,0)</f>
        <v>No</v>
      </c>
      <c r="J1392" s="104" t="str">
        <f>VLOOKUP($C1392,Print!$A$2:$I$1048576,9,0)</f>
        <v>Missing</v>
      </c>
      <c r="K1392" s="104" t="e">
        <f>VLOOKUP(C1392,'Sheet1 (2)'!$A$2:$K$341, 9, 0)</f>
        <v>#N/A</v>
      </c>
    </row>
    <row r="1393" spans="1:11" customFormat="1" ht="15.75" hidden="1" x14ac:dyDescent="0.25">
      <c r="A1393" s="104" t="s">
        <v>9</v>
      </c>
      <c r="B1393" s="113" t="str">
        <f t="shared" si="37"/>
        <v>E0354 - Trooper, PA*Interface</v>
      </c>
      <c r="C1393" s="113" t="s">
        <v>347</v>
      </c>
      <c r="D1393" s="115" t="s">
        <v>9</v>
      </c>
      <c r="E1393" s="117" t="str">
        <f>IFERROR(INDEX(Interface!A:A, MATCH($C1393,Interface!H:H, 0)), "(Blank)")</f>
        <v>(Blank)</v>
      </c>
      <c r="F1393" s="116" t="s">
        <v>363</v>
      </c>
      <c r="G1393" s="104" t="e">
        <f>VLOOKUP(C1393, 'Sheet1 (2)'!$A$2:$K$341, 2,FALSE )</f>
        <v>#N/A</v>
      </c>
      <c r="H1393" s="104" t="b">
        <f>ISNUMBER(MATCH(C1393, 'Sheet1 (2)'!$A$2:$A$350, 0))</f>
        <v>0</v>
      </c>
      <c r="I1393" s="104" t="str">
        <f>VLOOKUP(C1393,Print!$A$2:$C$1048576,3,0)</f>
        <v>No</v>
      </c>
      <c r="J1393" s="104" t="str">
        <f>VLOOKUP($C1393,Print!$A$2:$I$1048576,9,0)</f>
        <v>Missing</v>
      </c>
      <c r="K1393" s="104" t="e">
        <f>VLOOKUP(C1393,'Sheet1 (2)'!$A$2:$K$341, 9, 0)</f>
        <v>#N/A</v>
      </c>
    </row>
    <row r="1394" spans="1:11" customFormat="1" ht="15.75" hidden="1" x14ac:dyDescent="0.25">
      <c r="A1394" s="104" t="s">
        <v>13</v>
      </c>
      <c r="B1394" s="113" t="str">
        <f t="shared" si="37"/>
        <v>E0354 - Trooper, PA*Water &amp; Sewer</v>
      </c>
      <c r="C1394" s="113" t="s">
        <v>347</v>
      </c>
      <c r="D1394" s="115"/>
      <c r="E1394" s="117"/>
      <c r="F1394" s="116"/>
      <c r="G1394" s="104" t="e">
        <f>VLOOKUP(C1394, 'Sheet1 (2)'!$A$2:$K$341, 2,FALSE )</f>
        <v>#N/A</v>
      </c>
      <c r="H1394" s="104" t="b">
        <f>ISNUMBER(MATCH(C1394, 'Sheet1 (2)'!$A$2:$A$350, 0))</f>
        <v>0</v>
      </c>
      <c r="I1394" s="104" t="str">
        <f>VLOOKUP(C1394,Print!$A$2:$C$1048576,3,0)</f>
        <v>No</v>
      </c>
      <c r="J1394" s="104" t="str">
        <f>VLOOKUP($C1394,Print!$A$2:$I$1048576,9,0)</f>
        <v>Missing</v>
      </c>
      <c r="K1394" s="104" t="e">
        <f>VLOOKUP(C1394,'Sheet1 (2)'!$A$2:$K$341, 9, 0)</f>
        <v>#N/A</v>
      </c>
    </row>
    <row r="1395" spans="1:11" customFormat="1" ht="15.75" hidden="1" x14ac:dyDescent="0.25">
      <c r="A1395" s="104" t="s">
        <v>10</v>
      </c>
      <c r="B1395" s="113" t="str">
        <f t="shared" si="37"/>
        <v>E0354 - Trooper, PA*Sanitation</v>
      </c>
      <c r="C1395" s="113" t="s">
        <v>347</v>
      </c>
      <c r="D1395" s="115"/>
      <c r="E1395" s="117"/>
      <c r="F1395" s="116"/>
      <c r="G1395" s="104" t="e">
        <f>VLOOKUP(C1395, 'Sheet1 (2)'!$A$2:$K$341, 2,FALSE )</f>
        <v>#N/A</v>
      </c>
      <c r="H1395" s="104" t="b">
        <f>ISNUMBER(MATCH(C1395, 'Sheet1 (2)'!$A$2:$A$350, 0))</f>
        <v>0</v>
      </c>
      <c r="I1395" s="104" t="str">
        <f>VLOOKUP(C1395,Print!$A$2:$C$1048576,3,0)</f>
        <v>No</v>
      </c>
      <c r="J1395" s="104" t="str">
        <f>VLOOKUP($C1395,Print!$A$2:$I$1048576,9,0)</f>
        <v>Missing</v>
      </c>
      <c r="K1395" s="104" t="e">
        <f>VLOOKUP(C1395,'Sheet1 (2)'!$A$2:$K$341, 9, 0)</f>
        <v>#N/A</v>
      </c>
    </row>
    <row r="1396" spans="1:11" customFormat="1" ht="15.75" hidden="1" x14ac:dyDescent="0.25">
      <c r="A1396" s="104" t="s">
        <v>7</v>
      </c>
      <c r="B1396" s="113" t="str">
        <f t="shared" si="37"/>
        <v>E0355 - Wickham Road*Electric</v>
      </c>
      <c r="C1396" s="113" t="s">
        <v>348</v>
      </c>
      <c r="D1396" s="115"/>
      <c r="E1396" s="117"/>
      <c r="F1396" s="142"/>
      <c r="G1396" s="104" t="str">
        <f>VLOOKUP(C1396, 'Sheet1 (2)'!$A$2:$K$341, 2,FALSE )</f>
        <v>No</v>
      </c>
      <c r="H1396" s="104" t="b">
        <f>ISNUMBER(MATCH(C1396, 'Sheet1 (2)'!$A$2:$A$350, 0))</f>
        <v>1</v>
      </c>
      <c r="I1396" s="104" t="str">
        <f>VLOOKUP(C1396,Print!$A$2:$C$1048576,3,0)</f>
        <v>No</v>
      </c>
      <c r="J1396" s="104" t="str">
        <f>VLOOKUP($C1396,Print!$A$2:$I$1048576,9,0)</f>
        <v>Missing</v>
      </c>
      <c r="K1396" s="104" t="str">
        <f>VLOOKUP(C1396,'Sheet1 (2)'!$A$2:$K$341, 9, 0)</f>
        <v>C00534</v>
      </c>
    </row>
    <row r="1397" spans="1:11" customFormat="1" ht="15.75" hidden="1" x14ac:dyDescent="0.25">
      <c r="A1397" s="104" t="s">
        <v>9</v>
      </c>
      <c r="B1397" s="113" t="str">
        <f t="shared" si="37"/>
        <v>E0355 - Wickham Road*Interface</v>
      </c>
      <c r="C1397" s="113" t="s">
        <v>348</v>
      </c>
      <c r="D1397" s="115" t="s">
        <v>9</v>
      </c>
      <c r="E1397" s="117" t="str">
        <f>IFERROR(INDEX(Interface!A:A, MATCH($C1397,Interface!H:H, 0)), "(Blank)")</f>
        <v>(Blank)</v>
      </c>
      <c r="F1397" s="116" t="s">
        <v>363</v>
      </c>
      <c r="G1397" s="104" t="str">
        <f>VLOOKUP(C1397, 'Sheet1 (2)'!$A$2:$K$341, 2,FALSE )</f>
        <v>No</v>
      </c>
      <c r="H1397" s="104" t="b">
        <f>ISNUMBER(MATCH(C1397, 'Sheet1 (2)'!$A$2:$A$350, 0))</f>
        <v>1</v>
      </c>
      <c r="I1397" s="104" t="str">
        <f>VLOOKUP(C1397,Print!$A$2:$C$1048576,3,0)</f>
        <v>No</v>
      </c>
      <c r="J1397" s="104" t="str">
        <f>VLOOKUP($C1397,Print!$A$2:$I$1048576,9,0)</f>
        <v>Missing</v>
      </c>
      <c r="K1397" s="104" t="str">
        <f>VLOOKUP(C1397,'Sheet1 (2)'!$A$2:$K$341, 9, 0)</f>
        <v>C00534</v>
      </c>
    </row>
    <row r="1398" spans="1:11" customFormat="1" ht="15.75" hidden="1" x14ac:dyDescent="0.25">
      <c r="A1398" s="104" t="s">
        <v>13</v>
      </c>
      <c r="B1398" s="113" t="str">
        <f t="shared" si="37"/>
        <v>E0355 - Wickham Road*Water &amp; Sewer</v>
      </c>
      <c r="C1398" s="113" t="s">
        <v>348</v>
      </c>
      <c r="D1398" s="115"/>
      <c r="E1398" s="117"/>
      <c r="F1398" s="142"/>
      <c r="G1398" s="104" t="str">
        <f>VLOOKUP(C1398, 'Sheet1 (2)'!$A$2:$K$341, 2,FALSE )</f>
        <v>No</v>
      </c>
      <c r="H1398" s="104" t="b">
        <f>ISNUMBER(MATCH(C1398, 'Sheet1 (2)'!$A$2:$A$350, 0))</f>
        <v>1</v>
      </c>
      <c r="I1398" s="104" t="str">
        <f>VLOOKUP(C1398,Print!$A$2:$C$1048576,3,0)</f>
        <v>No</v>
      </c>
      <c r="J1398" s="104" t="str">
        <f>VLOOKUP($C1398,Print!$A$2:$I$1048576,9,0)</f>
        <v>Missing</v>
      </c>
      <c r="K1398" s="104" t="str">
        <f>VLOOKUP(C1398,'Sheet1 (2)'!$A$2:$K$341, 9, 0)</f>
        <v>C00534</v>
      </c>
    </row>
    <row r="1399" spans="1:11" customFormat="1" ht="15.75" hidden="1" x14ac:dyDescent="0.25">
      <c r="A1399" s="104" t="s">
        <v>10</v>
      </c>
      <c r="B1399" s="113" t="str">
        <f t="shared" ref="B1399:B1430" si="38">_xlfn.CONCAT(C1399,"*",A1399)</f>
        <v>E0355 - Wickham Road*Sanitation</v>
      </c>
      <c r="C1399" s="113" t="s">
        <v>348</v>
      </c>
      <c r="D1399" s="115"/>
      <c r="E1399" s="117"/>
      <c r="F1399" s="142"/>
      <c r="G1399" s="104" t="str">
        <f>VLOOKUP(C1399, 'Sheet1 (2)'!$A$2:$K$341, 2,FALSE )</f>
        <v>No</v>
      </c>
      <c r="H1399" s="104" t="b">
        <f>ISNUMBER(MATCH(C1399, 'Sheet1 (2)'!$A$2:$A$350, 0))</f>
        <v>1</v>
      </c>
      <c r="I1399" s="104" t="str">
        <f>VLOOKUP(C1399,Print!$A$2:$C$1048576,3,0)</f>
        <v>No</v>
      </c>
      <c r="J1399" s="104" t="str">
        <f>VLOOKUP($C1399,Print!$A$2:$I$1048576,9,0)</f>
        <v>Missing</v>
      </c>
      <c r="K1399" s="104" t="str">
        <f>VLOOKUP(C1399,'Sheet1 (2)'!$A$2:$K$341, 9, 0)</f>
        <v>C00534</v>
      </c>
    </row>
    <row r="1400" spans="1:11" customFormat="1" ht="15.75" hidden="1" x14ac:dyDescent="0.25">
      <c r="A1400" s="104" t="s">
        <v>7</v>
      </c>
      <c r="B1400" s="113" t="str">
        <f t="shared" si="38"/>
        <v>E0356 - Symmes, OH*Electric</v>
      </c>
      <c r="C1400" s="113" t="s">
        <v>349</v>
      </c>
      <c r="D1400" s="104" t="s">
        <v>378</v>
      </c>
      <c r="E1400" s="117"/>
      <c r="F1400" s="116">
        <v>8665826345</v>
      </c>
      <c r="G1400" s="104" t="str">
        <f>VLOOKUP(C1400, 'Sheet1 (2)'!$A$2:$K$341, 2,FALSE )</f>
        <v>No</v>
      </c>
      <c r="H1400" s="104" t="b">
        <f>ISNUMBER(MATCH(C1400, 'Sheet1 (2)'!$A$2:$A$350, 0))</f>
        <v>1</v>
      </c>
      <c r="I1400" s="104" t="str">
        <f>VLOOKUP(C1400,Print!$A$2:$C$1048576,3,0)</f>
        <v>No</v>
      </c>
      <c r="J1400" s="104" t="str">
        <f>VLOOKUP($C1400,Print!$A$2:$I$1048576,9,0)</f>
        <v>Missing</v>
      </c>
      <c r="K1400" s="104" t="str">
        <f>VLOOKUP(C1400,'Sheet1 (2)'!$A$2:$K$341, 9, 0)</f>
        <v>C00248</v>
      </c>
    </row>
    <row r="1401" spans="1:11" customFormat="1" ht="15.75" hidden="1" x14ac:dyDescent="0.25">
      <c r="A1401" s="104" t="s">
        <v>9</v>
      </c>
      <c r="B1401" s="113" t="str">
        <f t="shared" si="38"/>
        <v>E0356 - Symmes, OH*Interface</v>
      </c>
      <c r="C1401" s="113" t="s">
        <v>349</v>
      </c>
      <c r="D1401" s="115" t="s">
        <v>9</v>
      </c>
      <c r="E1401" s="117" t="str">
        <f>IFERROR(INDEX(Interface!A:A, MATCH($C1401,Interface!H:H, 0)), "(Blank)")</f>
        <v>(Blank)</v>
      </c>
      <c r="F1401" s="116" t="s">
        <v>363</v>
      </c>
      <c r="G1401" s="104" t="str">
        <f>VLOOKUP(C1401, 'Sheet1 (2)'!$A$2:$K$341, 2,FALSE )</f>
        <v>No</v>
      </c>
      <c r="H1401" s="104" t="b">
        <f>ISNUMBER(MATCH(C1401, 'Sheet1 (2)'!$A$2:$A$350, 0))</f>
        <v>1</v>
      </c>
      <c r="I1401" s="104" t="str">
        <f>VLOOKUP(C1401,Print!$A$2:$C$1048576,3,0)</f>
        <v>No</v>
      </c>
      <c r="J1401" s="104" t="str">
        <f>VLOOKUP($C1401,Print!$A$2:$I$1048576,9,0)</f>
        <v>Missing</v>
      </c>
      <c r="K1401" s="104" t="str">
        <f>VLOOKUP(C1401,'Sheet1 (2)'!$A$2:$K$341, 9, 0)</f>
        <v>C00248</v>
      </c>
    </row>
    <row r="1402" spans="1:11" ht="15.75" hidden="1" x14ac:dyDescent="0.25">
      <c r="A1402" s="104" t="s">
        <v>10</v>
      </c>
      <c r="B1402" s="113" t="str">
        <f t="shared" si="38"/>
        <v>E0356 - Symmes, OH*Sanitation</v>
      </c>
      <c r="C1402" s="113" t="s">
        <v>349</v>
      </c>
      <c r="D1402" s="115"/>
      <c r="E1402" s="117"/>
      <c r="F1402" s="142"/>
      <c r="G1402" s="104" t="str">
        <f>VLOOKUP(C1402, 'Sheet1 (2)'!$A$2:$K$341, 2,FALSE )</f>
        <v>No</v>
      </c>
      <c r="H1402" s="104" t="b">
        <f>ISNUMBER(MATCH(C1402, 'Sheet1 (2)'!$A$2:$A$350, 0))</f>
        <v>1</v>
      </c>
      <c r="I1402" s="104" t="str">
        <f>VLOOKUP(C1402,Print!$A$2:$C$1048576,3,0)</f>
        <v>No</v>
      </c>
      <c r="J1402" s="104" t="str">
        <f>VLOOKUP($C1402,Print!$A$2:$I$1048576,9,0)</f>
        <v>Missing</v>
      </c>
      <c r="K1402" s="104" t="str">
        <f>VLOOKUP(C1402,'Sheet1 (2)'!$A$2:$K$341, 9, 0)</f>
        <v>C00248</v>
      </c>
    </row>
    <row r="1403" spans="1:11" customFormat="1" ht="15.75" hidden="1" x14ac:dyDescent="0.25">
      <c r="A1403" s="104" t="s">
        <v>13</v>
      </c>
      <c r="B1403" s="113" t="str">
        <f t="shared" si="38"/>
        <v>E0356 - Symmes, OH*Water &amp; Sewer</v>
      </c>
      <c r="C1403" s="113" t="s">
        <v>349</v>
      </c>
      <c r="D1403" s="115" t="s">
        <v>4358</v>
      </c>
      <c r="E1403" s="117">
        <v>2269113977</v>
      </c>
      <c r="F1403" s="116">
        <v>5135917700</v>
      </c>
      <c r="G1403" s="104" t="str">
        <f>VLOOKUP(C1403, 'Sheet1 (2)'!$A$2:$K$341, 2,FALSE )</f>
        <v>No</v>
      </c>
      <c r="H1403" s="104" t="b">
        <f>ISNUMBER(MATCH(C1403, 'Sheet1 (2)'!$A$2:$A$350, 0))</f>
        <v>1</v>
      </c>
      <c r="I1403" s="104" t="str">
        <f>VLOOKUP(C1403,Print!$A$2:$C$1048576,3,0)</f>
        <v>No</v>
      </c>
      <c r="J1403" s="104" t="str">
        <f>VLOOKUP($C1403,Print!$A$2:$I$1048576,9,0)</f>
        <v>Missing</v>
      </c>
      <c r="K1403" s="104" t="str">
        <f>VLOOKUP(C1403,'Sheet1 (2)'!$A$2:$K$341, 9, 0)</f>
        <v>C00248</v>
      </c>
    </row>
    <row r="1404" spans="1:11" customFormat="1" ht="15.75" hidden="1" x14ac:dyDescent="0.25">
      <c r="A1404" s="104" t="s">
        <v>7</v>
      </c>
      <c r="B1404" s="113" t="str">
        <f t="shared" si="38"/>
        <v>E0357 - Colonie, NY*Electric</v>
      </c>
      <c r="C1404" s="113" t="s">
        <v>350</v>
      </c>
      <c r="D1404" s="115"/>
      <c r="E1404" s="117"/>
      <c r="F1404" s="142"/>
      <c r="G1404" s="104" t="e">
        <f>VLOOKUP(C1404, 'Sheet1 (2)'!$A$2:$K$341, 2,FALSE )</f>
        <v>#N/A</v>
      </c>
      <c r="H1404" s="104" t="b">
        <f>ISNUMBER(MATCH(C1404, 'Sheet1 (2)'!$A$2:$A$350, 0))</f>
        <v>0</v>
      </c>
      <c r="I1404" s="104" t="str">
        <f>VLOOKUP(C1404,Print!$A$2:$C$1048576,3,0)</f>
        <v>No</v>
      </c>
      <c r="J1404" s="104" t="str">
        <f>VLOOKUP($C1404,Print!$A$2:$I$1048576,9,0)</f>
        <v>Missing</v>
      </c>
      <c r="K1404" s="104" t="e">
        <f>VLOOKUP(C1404,'Sheet1 (2)'!$A$2:$K$341, 9, 0)</f>
        <v>#N/A</v>
      </c>
    </row>
    <row r="1405" spans="1:11" customFormat="1" ht="15.75" hidden="1" x14ac:dyDescent="0.25">
      <c r="A1405" s="104" t="s">
        <v>9</v>
      </c>
      <c r="B1405" s="113" t="str">
        <f t="shared" si="38"/>
        <v>E0357 - Colonie, NY*Interface</v>
      </c>
      <c r="C1405" s="113" t="s">
        <v>350</v>
      </c>
      <c r="D1405" s="115" t="s">
        <v>9</v>
      </c>
      <c r="E1405" s="117" t="str">
        <f>IFERROR(INDEX(Interface!A:A, MATCH($C1405,Interface!H:H, 0)), "(Blank)")</f>
        <v>(Blank)</v>
      </c>
      <c r="F1405" s="116" t="s">
        <v>363</v>
      </c>
      <c r="G1405" s="104" t="e">
        <f>VLOOKUP(C1405, 'Sheet1 (2)'!$A$2:$K$341, 2,FALSE )</f>
        <v>#N/A</v>
      </c>
      <c r="H1405" s="104" t="b">
        <f>ISNUMBER(MATCH(C1405, 'Sheet1 (2)'!$A$2:$A$350, 0))</f>
        <v>0</v>
      </c>
      <c r="I1405" s="104" t="str">
        <f>VLOOKUP(C1405,Print!$A$2:$C$1048576,3,0)</f>
        <v>No</v>
      </c>
      <c r="J1405" s="104" t="str">
        <f>VLOOKUP($C1405,Print!$A$2:$I$1048576,9,0)</f>
        <v>Missing</v>
      </c>
      <c r="K1405" s="104" t="e">
        <f>VLOOKUP(C1405,'Sheet1 (2)'!$A$2:$K$341, 9, 0)</f>
        <v>#N/A</v>
      </c>
    </row>
    <row r="1406" spans="1:11" ht="15.75" hidden="1" x14ac:dyDescent="0.25">
      <c r="A1406" s="104" t="s">
        <v>13</v>
      </c>
      <c r="B1406" s="113" t="str">
        <f t="shared" si="38"/>
        <v>E0357 - Colonie, NY*Water &amp; Sewer</v>
      </c>
      <c r="C1406" s="113" t="s">
        <v>350</v>
      </c>
      <c r="D1406" s="115"/>
      <c r="E1406" s="117"/>
      <c r="F1406" s="142"/>
      <c r="G1406" s="104" t="e">
        <f>VLOOKUP(C1406, 'Sheet1 (2)'!$A$2:$K$341, 2,FALSE )</f>
        <v>#N/A</v>
      </c>
      <c r="H1406" s="104" t="b">
        <f>ISNUMBER(MATCH(C1406, 'Sheet1 (2)'!$A$2:$A$350, 0))</f>
        <v>0</v>
      </c>
      <c r="I1406" s="104" t="str">
        <f>VLOOKUP(C1406,Print!$A$2:$C$1048576,3,0)</f>
        <v>No</v>
      </c>
      <c r="J1406" s="104" t="str">
        <f>VLOOKUP($C1406,Print!$A$2:$I$1048576,9,0)</f>
        <v>Missing</v>
      </c>
      <c r="K1406" s="104" t="e">
        <f>VLOOKUP(C1406,'Sheet1 (2)'!$A$2:$K$341, 9, 0)</f>
        <v>#N/A</v>
      </c>
    </row>
    <row r="1407" spans="1:11" customFormat="1" ht="15.75" hidden="1" x14ac:dyDescent="0.25">
      <c r="A1407" s="113" t="s">
        <v>7</v>
      </c>
      <c r="B1407" s="113" t="str">
        <f t="shared" si="38"/>
        <v>E0286 - Westover Road*Electric</v>
      </c>
      <c r="C1407" s="129" t="s">
        <v>281</v>
      </c>
      <c r="D1407" s="104" t="s">
        <v>360</v>
      </c>
      <c r="E1407" s="104" t="s">
        <v>4515</v>
      </c>
      <c r="F1407" s="104" t="s">
        <v>4481</v>
      </c>
      <c r="G1407" s="104" t="str">
        <f>VLOOKUP(C1407, 'Sheet1 (2)'!$A$2:$K$341, 2,FALSE )</f>
        <v>Yes</v>
      </c>
      <c r="H1407" s="104" t="b">
        <f>ISNUMBER(MATCH(C1407, 'Sheet1 (2)'!$A$2:$A$350, 0))</f>
        <v>1</v>
      </c>
      <c r="I1407" s="104" t="str">
        <f>VLOOKUP(C1407,Print!$A$2:$C$1048576,3,0)</f>
        <v>No</v>
      </c>
      <c r="J1407" s="104" t="str">
        <f>VLOOKUP($C1407,Print!$A$2:$I$1048576,9,0)</f>
        <v>Ready</v>
      </c>
      <c r="K1407" s="104" t="str">
        <f>VLOOKUP(C1407,'Sheet1 (2)'!$A$2:$K$341, 9, 0)</f>
        <v>C00633</v>
      </c>
    </row>
    <row r="1408" spans="1:11" customFormat="1" ht="15.75" hidden="1" x14ac:dyDescent="0.25">
      <c r="A1408" s="104" t="s">
        <v>10</v>
      </c>
      <c r="B1408" s="113" t="str">
        <f t="shared" si="38"/>
        <v>E0357 - Colonie, NY*Sanitation</v>
      </c>
      <c r="C1408" s="113" t="s">
        <v>350</v>
      </c>
      <c r="D1408" s="115"/>
      <c r="E1408" s="117"/>
      <c r="F1408" s="142"/>
      <c r="G1408" s="104" t="e">
        <f>VLOOKUP(C1408, 'Sheet1 (2)'!$A$2:$K$341, 2,FALSE )</f>
        <v>#N/A</v>
      </c>
      <c r="H1408" s="104" t="b">
        <f>ISNUMBER(MATCH(C1408, 'Sheet1 (2)'!$A$2:$A$350, 0))</f>
        <v>0</v>
      </c>
      <c r="I1408" s="104" t="str">
        <f>VLOOKUP(C1408,Print!$A$2:$C$1048576,3,0)</f>
        <v>No</v>
      </c>
      <c r="J1408" s="104" t="str">
        <f>VLOOKUP($C1408,Print!$A$2:$I$1048576,9,0)</f>
        <v>Missing</v>
      </c>
      <c r="K1408" s="104" t="e">
        <f>VLOOKUP(C1408,'Sheet1 (2)'!$A$2:$K$341, 9, 0)</f>
        <v>#N/A</v>
      </c>
    </row>
    <row r="1409" spans="1:11" customFormat="1" ht="15.75" hidden="1" x14ac:dyDescent="0.25">
      <c r="A1409" s="104" t="s">
        <v>9</v>
      </c>
      <c r="B1409" s="113" t="str">
        <f t="shared" si="38"/>
        <v>E0358 - Algonquin, IL*Interface</v>
      </c>
      <c r="C1409" s="113" t="s">
        <v>351</v>
      </c>
      <c r="D1409" s="115" t="s">
        <v>9</v>
      </c>
      <c r="E1409" s="117" t="str">
        <f>IFERROR(INDEX(Interface!A:A, MATCH($C1409,Interface!H:H, 0)), "(Blank)")</f>
        <v>(Blank)</v>
      </c>
      <c r="F1409" s="116" t="s">
        <v>363</v>
      </c>
      <c r="G1409" s="104" t="e">
        <f>VLOOKUP(C1409, 'Sheet1 (2)'!$A$2:$K$341, 2,FALSE )</f>
        <v>#N/A</v>
      </c>
      <c r="H1409" s="104" t="b">
        <f>ISNUMBER(MATCH(C1409, 'Sheet1 (2)'!$A$2:$A$350, 0))</f>
        <v>0</v>
      </c>
      <c r="I1409" s="104" t="str">
        <f>VLOOKUP(C1409,Print!$A$2:$C$1048576,3,0)</f>
        <v>No</v>
      </c>
      <c r="J1409" s="104" t="str">
        <f>VLOOKUP($C1409,Print!$A$2:$I$1048576,9,0)</f>
        <v>Missing</v>
      </c>
      <c r="K1409" s="104" t="e">
        <f>VLOOKUP(C1409,'Sheet1 (2)'!$A$2:$K$341, 9, 0)</f>
        <v>#N/A</v>
      </c>
    </row>
    <row r="1410" spans="1:11" customFormat="1" ht="15.75" hidden="1" x14ac:dyDescent="0.25">
      <c r="A1410" s="104" t="s">
        <v>7</v>
      </c>
      <c r="B1410" s="113" t="str">
        <f t="shared" si="38"/>
        <v>E0358 - Algonquin, IL*Electric</v>
      </c>
      <c r="C1410" s="113" t="s">
        <v>351</v>
      </c>
      <c r="D1410" s="115"/>
      <c r="E1410" s="117"/>
      <c r="F1410" s="142"/>
      <c r="G1410" s="104" t="e">
        <f>VLOOKUP(C1410, 'Sheet1 (2)'!$A$2:$K$341, 2,FALSE )</f>
        <v>#N/A</v>
      </c>
      <c r="H1410" s="104" t="b">
        <f>ISNUMBER(MATCH(C1410, 'Sheet1 (2)'!$A$2:$A$350, 0))</f>
        <v>0</v>
      </c>
      <c r="I1410" s="104" t="str">
        <f>VLOOKUP(C1410,Print!$A$2:$C$1048576,3,0)</f>
        <v>No</v>
      </c>
      <c r="J1410" s="104" t="str">
        <f>VLOOKUP($C1410,Print!$A$2:$I$1048576,9,0)</f>
        <v>Missing</v>
      </c>
      <c r="K1410" s="104" t="e">
        <f>VLOOKUP(C1410,'Sheet1 (2)'!$A$2:$K$341, 9, 0)</f>
        <v>#N/A</v>
      </c>
    </row>
    <row r="1411" spans="1:11" customFormat="1" ht="15.75" hidden="1" x14ac:dyDescent="0.25">
      <c r="A1411" s="104" t="s">
        <v>10</v>
      </c>
      <c r="B1411" s="113" t="str">
        <f t="shared" si="38"/>
        <v>E0358 - Algonquin, IL*Sanitation</v>
      </c>
      <c r="C1411" s="113" t="s">
        <v>351</v>
      </c>
      <c r="D1411" s="115"/>
      <c r="E1411" s="117"/>
      <c r="F1411" s="142"/>
      <c r="G1411" s="104" t="e">
        <f>VLOOKUP(C1411, 'Sheet1 (2)'!$A$2:$K$341, 2,FALSE )</f>
        <v>#N/A</v>
      </c>
      <c r="H1411" s="104" t="b">
        <f>ISNUMBER(MATCH(C1411, 'Sheet1 (2)'!$A$2:$A$350, 0))</f>
        <v>0</v>
      </c>
      <c r="I1411" s="104" t="str">
        <f>VLOOKUP(C1411,Print!$A$2:$C$1048576,3,0)</f>
        <v>No</v>
      </c>
      <c r="J1411" s="104" t="str">
        <f>VLOOKUP($C1411,Print!$A$2:$I$1048576,9,0)</f>
        <v>Missing</v>
      </c>
      <c r="K1411" s="104" t="e">
        <f>VLOOKUP(C1411,'Sheet1 (2)'!$A$2:$K$341, 9, 0)</f>
        <v>#N/A</v>
      </c>
    </row>
    <row r="1412" spans="1:11" customFormat="1" ht="15.75" hidden="1" x14ac:dyDescent="0.25">
      <c r="A1412" s="104" t="s">
        <v>13</v>
      </c>
      <c r="B1412" s="113" t="str">
        <f t="shared" si="38"/>
        <v>E0358 - Algonquin, IL*Water &amp; Sewer</v>
      </c>
      <c r="C1412" s="113" t="s">
        <v>351</v>
      </c>
      <c r="D1412" s="115"/>
      <c r="E1412" s="117"/>
      <c r="F1412" s="142"/>
      <c r="G1412" s="104" t="e">
        <f>VLOOKUP(C1412, 'Sheet1 (2)'!$A$2:$K$341, 2,FALSE )</f>
        <v>#N/A</v>
      </c>
      <c r="H1412" s="104" t="b">
        <f>ISNUMBER(MATCH(C1412, 'Sheet1 (2)'!$A$2:$A$350, 0))</f>
        <v>0</v>
      </c>
      <c r="I1412" s="104" t="str">
        <f>VLOOKUP(C1412,Print!$A$2:$C$1048576,3,0)</f>
        <v>No</v>
      </c>
      <c r="J1412" s="104" t="str">
        <f>VLOOKUP($C1412,Print!$A$2:$I$1048576,9,0)</f>
        <v>Missing</v>
      </c>
      <c r="K1412" s="104" t="e">
        <f>VLOOKUP(C1412,'Sheet1 (2)'!$A$2:$K$341, 9, 0)</f>
        <v>#N/A</v>
      </c>
    </row>
    <row r="1413" spans="1:11" customFormat="1" ht="15.75" hidden="1" x14ac:dyDescent="0.25">
      <c r="A1413" s="104" t="s">
        <v>9</v>
      </c>
      <c r="B1413" s="113" t="str">
        <f t="shared" si="38"/>
        <v>E0359 - East Stroudsburg, PA*Interface</v>
      </c>
      <c r="C1413" s="113" t="s">
        <v>352</v>
      </c>
      <c r="D1413" s="115" t="s">
        <v>9</v>
      </c>
      <c r="E1413" s="117" t="str">
        <f>IFERROR(INDEX(Interface!A:A, MATCH($C1413,Interface!H:H, 0)), "(Blank)")</f>
        <v>(Blank)</v>
      </c>
      <c r="F1413" s="116" t="s">
        <v>363</v>
      </c>
      <c r="G1413" s="104" t="e">
        <f>VLOOKUP(C1413, 'Sheet1 (2)'!$A$2:$K$341, 2,FALSE )</f>
        <v>#N/A</v>
      </c>
      <c r="H1413" s="104" t="b">
        <f>ISNUMBER(MATCH(C1413, 'Sheet1 (2)'!$A$2:$A$350, 0))</f>
        <v>0</v>
      </c>
      <c r="I1413" s="104" t="str">
        <f>VLOOKUP(C1413,Print!$A$2:$C$1048576,3,0)</f>
        <v>No</v>
      </c>
      <c r="J1413" s="104" t="str">
        <f>VLOOKUP($C1413,Print!$A$2:$I$1048576,9,0)</f>
        <v>Missing</v>
      </c>
      <c r="K1413" s="104" t="e">
        <f>VLOOKUP(C1413,'Sheet1 (2)'!$A$2:$K$341, 9, 0)</f>
        <v>#N/A</v>
      </c>
    </row>
    <row r="1414" spans="1:11" customFormat="1" ht="15.75" hidden="1" x14ac:dyDescent="0.25">
      <c r="A1414" s="104" t="s">
        <v>7</v>
      </c>
      <c r="B1414" s="113" t="str">
        <f t="shared" si="38"/>
        <v>E0359 - East Stroudsburg, PA*Electric</v>
      </c>
      <c r="C1414" s="113" t="s">
        <v>352</v>
      </c>
      <c r="D1414" s="115"/>
      <c r="E1414" s="117"/>
      <c r="F1414" s="142"/>
      <c r="G1414" s="104" t="e">
        <f>VLOOKUP(C1414, 'Sheet1 (2)'!$A$2:$K$341, 2,FALSE )</f>
        <v>#N/A</v>
      </c>
      <c r="H1414" s="104" t="b">
        <f>ISNUMBER(MATCH(C1414, 'Sheet1 (2)'!$A$2:$A$350, 0))</f>
        <v>0</v>
      </c>
      <c r="I1414" s="104" t="str">
        <f>VLOOKUP(C1414,Print!$A$2:$C$1048576,3,0)</f>
        <v>No</v>
      </c>
      <c r="J1414" s="104" t="str">
        <f>VLOOKUP($C1414,Print!$A$2:$I$1048576,9,0)</f>
        <v>Missing</v>
      </c>
      <c r="K1414" s="104" t="e">
        <f>VLOOKUP(C1414,'Sheet1 (2)'!$A$2:$K$341, 9, 0)</f>
        <v>#N/A</v>
      </c>
    </row>
    <row r="1415" spans="1:11" customFormat="1" ht="15.75" hidden="1" x14ac:dyDescent="0.25">
      <c r="A1415" s="104" t="s">
        <v>10</v>
      </c>
      <c r="B1415" s="113" t="str">
        <f t="shared" si="38"/>
        <v>E0359 - East Stroudsburg, PA*Sanitation</v>
      </c>
      <c r="C1415" s="113" t="s">
        <v>352</v>
      </c>
      <c r="D1415" s="115"/>
      <c r="E1415" s="117"/>
      <c r="F1415" s="142"/>
      <c r="G1415" s="104" t="e">
        <f>VLOOKUP(C1415, 'Sheet1 (2)'!$A$2:$K$341, 2,FALSE )</f>
        <v>#N/A</v>
      </c>
      <c r="H1415" s="104" t="b">
        <f>ISNUMBER(MATCH(C1415, 'Sheet1 (2)'!$A$2:$A$350, 0))</f>
        <v>0</v>
      </c>
      <c r="I1415" s="104" t="str">
        <f>VLOOKUP(C1415,Print!$A$2:$C$1048576,3,0)</f>
        <v>No</v>
      </c>
      <c r="J1415" s="104" t="str">
        <f>VLOOKUP($C1415,Print!$A$2:$I$1048576,9,0)</f>
        <v>Missing</v>
      </c>
      <c r="K1415" s="104" t="e">
        <f>VLOOKUP(C1415,'Sheet1 (2)'!$A$2:$K$341, 9, 0)</f>
        <v>#N/A</v>
      </c>
    </row>
    <row r="1416" spans="1:11" customFormat="1" ht="15.75" hidden="1" x14ac:dyDescent="0.25">
      <c r="A1416" s="104" t="s">
        <v>13</v>
      </c>
      <c r="B1416" s="113" t="str">
        <f t="shared" si="38"/>
        <v>E0359 - East Stroudsburg, PA*Water &amp; Sewer</v>
      </c>
      <c r="C1416" s="113" t="s">
        <v>352</v>
      </c>
      <c r="D1416" s="115"/>
      <c r="E1416" s="117"/>
      <c r="F1416" s="142"/>
      <c r="G1416" s="104" t="e">
        <f>VLOOKUP(C1416, 'Sheet1 (2)'!$A$2:$K$341, 2,FALSE )</f>
        <v>#N/A</v>
      </c>
      <c r="H1416" s="104" t="b">
        <f>ISNUMBER(MATCH(C1416, 'Sheet1 (2)'!$A$2:$A$350, 0))</f>
        <v>0</v>
      </c>
      <c r="I1416" s="104" t="str">
        <f>VLOOKUP(C1416,Print!$A$2:$C$1048576,3,0)</f>
        <v>No</v>
      </c>
      <c r="J1416" s="104" t="str">
        <f>VLOOKUP($C1416,Print!$A$2:$I$1048576,9,0)</f>
        <v>Missing</v>
      </c>
      <c r="K1416" s="104" t="e">
        <f>VLOOKUP(C1416,'Sheet1 (2)'!$A$2:$K$341, 9, 0)</f>
        <v>#N/A</v>
      </c>
    </row>
    <row r="1417" spans="1:11" customFormat="1" ht="15.75" hidden="1" x14ac:dyDescent="0.25">
      <c r="A1417" s="104" t="s">
        <v>9</v>
      </c>
      <c r="B1417" s="113" t="str">
        <f t="shared" si="38"/>
        <v>E0360 - New Bern Avenue*Interface</v>
      </c>
      <c r="C1417" s="113" t="s">
        <v>353</v>
      </c>
      <c r="D1417" s="115" t="s">
        <v>9</v>
      </c>
      <c r="E1417" s="117" t="str">
        <f>IFERROR(INDEX(Interface!A:A, MATCH($C1417,Interface!H:H, 0)), "(Blank)")</f>
        <v>(Blank)</v>
      </c>
      <c r="F1417" s="116" t="s">
        <v>363</v>
      </c>
      <c r="G1417" s="104" t="str">
        <f>VLOOKUP(C1417, 'Sheet1 (2)'!$A$2:$K$341, 2,FALSE )</f>
        <v>No</v>
      </c>
      <c r="H1417" s="104" t="b">
        <f>ISNUMBER(MATCH(C1417, 'Sheet1 (2)'!$A$2:$A$350, 0))</f>
        <v>1</v>
      </c>
      <c r="I1417" s="104" t="str">
        <f>VLOOKUP(C1417,Print!$A$2:$C$1048576,3,0)</f>
        <v>No</v>
      </c>
      <c r="J1417" s="104" t="str">
        <f>VLOOKUP($C1417,Print!$A$2:$I$1048576,9,0)</f>
        <v>Missing</v>
      </c>
      <c r="K1417" s="104" t="str">
        <f>VLOOKUP(C1417,'Sheet1 (2)'!$A$2:$K$341, 9, 0)</f>
        <v>C00561</v>
      </c>
    </row>
    <row r="1418" spans="1:11" customFormat="1" ht="15.75" hidden="1" x14ac:dyDescent="0.25">
      <c r="A1418" s="104" t="s">
        <v>7</v>
      </c>
      <c r="B1418" s="113" t="str">
        <f t="shared" si="38"/>
        <v>E0360 - New Bern Avenue*Electric</v>
      </c>
      <c r="C1418" s="113" t="s">
        <v>353</v>
      </c>
      <c r="D1418" s="104" t="s">
        <v>378</v>
      </c>
      <c r="E1418" s="117"/>
      <c r="F1418" s="116"/>
      <c r="G1418" s="104" t="str">
        <f>VLOOKUP(C1418, 'Sheet1 (2)'!$A$2:$K$341, 2,FALSE )</f>
        <v>No</v>
      </c>
      <c r="H1418" s="104" t="b">
        <f>ISNUMBER(MATCH(C1418, 'Sheet1 (2)'!$A$2:$A$350, 0))</f>
        <v>1</v>
      </c>
      <c r="I1418" s="104" t="str">
        <f>VLOOKUP(C1418,Print!$A$2:$C$1048576,3,0)</f>
        <v>No</v>
      </c>
      <c r="J1418" s="104" t="str">
        <f>VLOOKUP($C1418,Print!$A$2:$I$1048576,9,0)</f>
        <v>Missing</v>
      </c>
      <c r="K1418" s="104" t="str">
        <f>VLOOKUP(C1418,'Sheet1 (2)'!$A$2:$K$341, 9, 0)</f>
        <v>C00561</v>
      </c>
    </row>
    <row r="1419" spans="1:11" customFormat="1" ht="15.75" hidden="1" x14ac:dyDescent="0.25">
      <c r="A1419" s="104" t="s">
        <v>10</v>
      </c>
      <c r="B1419" s="113" t="str">
        <f t="shared" si="38"/>
        <v>E0360 - New Bern Avenue*Sanitation</v>
      </c>
      <c r="C1419" s="113" t="s">
        <v>353</v>
      </c>
      <c r="D1419" s="115"/>
      <c r="E1419" s="117"/>
      <c r="F1419" s="142"/>
      <c r="G1419" s="104" t="str">
        <f>VLOOKUP(C1419, 'Sheet1 (2)'!$A$2:$K$341, 2,FALSE )</f>
        <v>No</v>
      </c>
      <c r="H1419" s="104" t="b">
        <f>ISNUMBER(MATCH(C1419, 'Sheet1 (2)'!$A$2:$A$350, 0))</f>
        <v>1</v>
      </c>
      <c r="I1419" s="104" t="str">
        <f>VLOOKUP(C1419,Print!$A$2:$C$1048576,3,0)</f>
        <v>No</v>
      </c>
      <c r="J1419" s="104" t="str">
        <f>VLOOKUP($C1419,Print!$A$2:$I$1048576,9,0)</f>
        <v>Missing</v>
      </c>
      <c r="K1419" s="104" t="str">
        <f>VLOOKUP(C1419,'Sheet1 (2)'!$A$2:$K$341, 9, 0)</f>
        <v>C00561</v>
      </c>
    </row>
    <row r="1420" spans="1:11" customFormat="1" ht="15.75" hidden="1" x14ac:dyDescent="0.25">
      <c r="A1420" s="104" t="s">
        <v>13</v>
      </c>
      <c r="B1420" s="113" t="str">
        <f t="shared" si="38"/>
        <v>E0360 - New Bern Avenue*Water &amp; Sewer</v>
      </c>
      <c r="C1420" s="113" t="s">
        <v>353</v>
      </c>
      <c r="D1420" s="115"/>
      <c r="E1420" s="117"/>
      <c r="F1420" s="142"/>
      <c r="G1420" s="104" t="str">
        <f>VLOOKUP(C1420, 'Sheet1 (2)'!$A$2:$K$341, 2,FALSE )</f>
        <v>No</v>
      </c>
      <c r="H1420" s="104" t="b">
        <f>ISNUMBER(MATCH(C1420, 'Sheet1 (2)'!$A$2:$A$350, 0))</f>
        <v>1</v>
      </c>
      <c r="I1420" s="104" t="str">
        <f>VLOOKUP(C1420,Print!$A$2:$C$1048576,3,0)</f>
        <v>No</v>
      </c>
      <c r="J1420" s="104" t="str">
        <f>VLOOKUP($C1420,Print!$A$2:$I$1048576,9,0)</f>
        <v>Missing</v>
      </c>
      <c r="K1420" s="104" t="str">
        <f>VLOOKUP(C1420,'Sheet1 (2)'!$A$2:$K$341, 9, 0)</f>
        <v>C00561</v>
      </c>
    </row>
    <row r="1421" spans="1:11" ht="15.75" hidden="1" x14ac:dyDescent="0.25">
      <c r="A1421" s="104" t="s">
        <v>9</v>
      </c>
      <c r="B1421" s="113"/>
      <c r="C1421" s="113"/>
      <c r="D1421" s="104"/>
      <c r="E1421" s="117"/>
      <c r="F1421" s="116"/>
      <c r="G1421" s="104" t="e">
        <f>VLOOKUP(C1421, 'Sheet1 (2)'!$A$2:$K$341, 2,FALSE )</f>
        <v>#N/A</v>
      </c>
      <c r="H1421" s="104" t="b">
        <f>ISNUMBER(MATCH(C1421, 'Sheet1 (2)'!$A$2:$A$350, 0))</f>
        <v>0</v>
      </c>
      <c r="I1421" s="104" t="e">
        <f>VLOOKUP(C1421,Print!$A$2:$C$1048576,3,0)</f>
        <v>#N/A</v>
      </c>
      <c r="J1421" s="104" t="e">
        <f>VLOOKUP($C1421,Print!$A$2:$I$1048576,9,0)</f>
        <v>#N/A</v>
      </c>
      <c r="K1421" s="104" t="e">
        <f>VLOOKUP(C1421,'Sheet1 (2)'!$A$2:$K$341, 9, 0)</f>
        <v>#N/A</v>
      </c>
    </row>
    <row r="1422" spans="1:11" ht="15.75" hidden="1" x14ac:dyDescent="0.25">
      <c r="A1422" s="113" t="s">
        <v>10</v>
      </c>
      <c r="B1422" s="113"/>
      <c r="C1422" s="113"/>
      <c r="D1422" s="104"/>
      <c r="E1422" s="117"/>
      <c r="F1422" s="116"/>
      <c r="G1422" s="104" t="e">
        <f>VLOOKUP(C1422, 'Sheet1 (2)'!$A$2:$K$341, 2,FALSE )</f>
        <v>#N/A</v>
      </c>
      <c r="H1422" s="104" t="b">
        <f>ISNUMBER(MATCH(C1422, 'Sheet1 (2)'!$A$2:$A$350, 0))</f>
        <v>0</v>
      </c>
      <c r="I1422" s="104" t="e">
        <f>VLOOKUP(C1422,Print!$A$2:$C$1048576,3,0)</f>
        <v>#N/A</v>
      </c>
      <c r="J1422" s="104" t="e">
        <f>VLOOKUP($C1422,Print!$A$2:$I$1048576,9,0)</f>
        <v>#N/A</v>
      </c>
      <c r="K1422" s="104" t="e">
        <f>VLOOKUP(C1422,'Sheet1 (2)'!$A$2:$K$341, 9, 0)</f>
        <v>#N/A</v>
      </c>
    </row>
    <row r="1423" spans="1:11" ht="15.75" hidden="1" x14ac:dyDescent="0.25">
      <c r="A1423" s="113" t="s">
        <v>7</v>
      </c>
      <c r="B1423" s="113"/>
      <c r="C1423" s="113"/>
      <c r="D1423" s="104"/>
      <c r="E1423" s="117"/>
      <c r="F1423" s="116"/>
      <c r="G1423" s="104" t="e">
        <f>VLOOKUP(C1423, 'Sheet1 (2)'!$A$2:$K$341, 2,FALSE )</f>
        <v>#N/A</v>
      </c>
      <c r="H1423" s="104" t="b">
        <f>ISNUMBER(MATCH(C1423, 'Sheet1 (2)'!$A$2:$A$350, 0))</f>
        <v>0</v>
      </c>
      <c r="I1423" s="104" t="e">
        <f>VLOOKUP(C1423,Print!$A$2:$C$1048576,3,0)</f>
        <v>#N/A</v>
      </c>
      <c r="J1423" s="104" t="e">
        <f>VLOOKUP($C1423,Print!$A$2:$I$1048576,9,0)</f>
        <v>#N/A</v>
      </c>
      <c r="K1423" s="104" t="e">
        <f>VLOOKUP(C1423,'Sheet1 (2)'!$A$2:$K$341, 9, 0)</f>
        <v>#N/A</v>
      </c>
    </row>
    <row r="1424" spans="1:11" ht="15.75" hidden="1" x14ac:dyDescent="0.25">
      <c r="A1424" s="113" t="s">
        <v>13</v>
      </c>
      <c r="B1424" s="113"/>
      <c r="C1424" s="113"/>
      <c r="D1424" s="104" t="s">
        <v>4517</v>
      </c>
      <c r="E1424" s="117">
        <v>506561001</v>
      </c>
      <c r="F1424" s="116">
        <v>7154236300</v>
      </c>
      <c r="G1424" s="104" t="e">
        <f>VLOOKUP(C1424, 'Sheet1 (2)'!$A$2:$K$341, 2,FALSE )</f>
        <v>#N/A</v>
      </c>
      <c r="H1424" s="104" t="b">
        <f>ISNUMBER(MATCH(C1424, 'Sheet1 (2)'!$A$2:$A$350, 0))</f>
        <v>0</v>
      </c>
      <c r="I1424" s="104" t="e">
        <f>VLOOKUP(C1424,Print!$A$2:$C$1048576,3,0)</f>
        <v>#N/A</v>
      </c>
      <c r="J1424" s="104" t="e">
        <f>VLOOKUP($C1424,Print!$A$2:$I$1048576,9,0)</f>
        <v>#N/A</v>
      </c>
      <c r="K1424" s="104" t="e">
        <f>VLOOKUP(C1424,'Sheet1 (2)'!$A$2:$K$341, 9, 0)</f>
        <v>#N/A</v>
      </c>
    </row>
    <row r="1425" spans="2:3" x14ac:dyDescent="0.2">
      <c r="B1425" s="1"/>
      <c r="C1425" s="3"/>
    </row>
    <row r="1426" spans="2:3" x14ac:dyDescent="0.2">
      <c r="B1426" s="1"/>
      <c r="C1426" s="3"/>
    </row>
    <row r="1427" spans="2:3" x14ac:dyDescent="0.2">
      <c r="B1427" s="1"/>
      <c r="C1427" s="3"/>
    </row>
    <row r="1428" spans="2:3" x14ac:dyDescent="0.2">
      <c r="B1428" s="1"/>
      <c r="C1428" s="3"/>
    </row>
    <row r="1429" spans="2:3" x14ac:dyDescent="0.2">
      <c r="B1429" s="1"/>
      <c r="C1429" s="3"/>
    </row>
    <row r="1430" spans="2:3" x14ac:dyDescent="0.2">
      <c r="B1430" s="1"/>
      <c r="C1430" s="3"/>
    </row>
    <row r="1431" spans="2:3" x14ac:dyDescent="0.2">
      <c r="B1431" s="1"/>
      <c r="C1431" s="3"/>
    </row>
    <row r="1432" spans="2:3" x14ac:dyDescent="0.2">
      <c r="B1432" s="1"/>
      <c r="C1432" s="3"/>
    </row>
    <row r="1433" spans="2:3" x14ac:dyDescent="0.2">
      <c r="B1433" s="1"/>
      <c r="C1433" s="3"/>
    </row>
    <row r="1434" spans="2:3" x14ac:dyDescent="0.2">
      <c r="B1434" s="1"/>
      <c r="C1434" s="3"/>
    </row>
    <row r="1435" spans="2:3" x14ac:dyDescent="0.2">
      <c r="B1435" s="1"/>
      <c r="C1435" s="3"/>
    </row>
    <row r="1436" spans="2:3" x14ac:dyDescent="0.2">
      <c r="B1436" s="1"/>
      <c r="C1436" s="3"/>
    </row>
    <row r="1437" spans="2:3" x14ac:dyDescent="0.2">
      <c r="B1437" s="1"/>
      <c r="C1437" s="3"/>
    </row>
    <row r="1438" spans="2:3" x14ac:dyDescent="0.2">
      <c r="B1438" s="1"/>
      <c r="C1438" s="3"/>
    </row>
    <row r="1439" spans="2:3" x14ac:dyDescent="0.2">
      <c r="B1439" s="1"/>
      <c r="C1439" s="3"/>
    </row>
    <row r="1440" spans="2:3" x14ac:dyDescent="0.2">
      <c r="B1440" s="1"/>
      <c r="C1440" s="3"/>
    </row>
    <row r="1441" spans="2:3" x14ac:dyDescent="0.2">
      <c r="B1441" s="1"/>
      <c r="C1441" s="3"/>
    </row>
    <row r="1442" spans="2:3" x14ac:dyDescent="0.2">
      <c r="B1442" s="1"/>
      <c r="C1442" s="3"/>
    </row>
    <row r="1443" spans="2:3" x14ac:dyDescent="0.2">
      <c r="B1443" s="1"/>
      <c r="C1443" s="3"/>
    </row>
    <row r="1444" spans="2:3" x14ac:dyDescent="0.2">
      <c r="B1444" s="1"/>
      <c r="C1444" s="3"/>
    </row>
    <row r="1445" spans="2:3" x14ac:dyDescent="0.2">
      <c r="B1445" s="1"/>
      <c r="C1445" s="3"/>
    </row>
    <row r="1446" spans="2:3" x14ac:dyDescent="0.2">
      <c r="B1446" s="1"/>
      <c r="C1446" s="3"/>
    </row>
    <row r="1447" spans="2:3" x14ac:dyDescent="0.2">
      <c r="B1447" s="1"/>
      <c r="C1447" s="3"/>
    </row>
    <row r="1448" spans="2:3" x14ac:dyDescent="0.2">
      <c r="B1448" s="1"/>
      <c r="C1448" s="3"/>
    </row>
    <row r="1449" spans="2:3" x14ac:dyDescent="0.2">
      <c r="B1449" s="1"/>
      <c r="C1449" s="3"/>
    </row>
    <row r="1450" spans="2:3" x14ac:dyDescent="0.2">
      <c r="B1450" s="1"/>
      <c r="C1450" s="3"/>
    </row>
    <row r="1451" spans="2:3" x14ac:dyDescent="0.2">
      <c r="B1451" s="1"/>
      <c r="C1451" s="3"/>
    </row>
    <row r="1452" spans="2:3" x14ac:dyDescent="0.2">
      <c r="B1452" s="1"/>
      <c r="C1452" s="3"/>
    </row>
    <row r="1453" spans="2:3" x14ac:dyDescent="0.2">
      <c r="B1453" s="1"/>
      <c r="C1453" s="3"/>
    </row>
    <row r="1454" spans="2:3" x14ac:dyDescent="0.2">
      <c r="B1454" s="1"/>
      <c r="C1454" s="3"/>
    </row>
    <row r="1455" spans="2:3" x14ac:dyDescent="0.2">
      <c r="B1455" s="1"/>
      <c r="C1455" s="3"/>
    </row>
    <row r="1456" spans="2:3" x14ac:dyDescent="0.2">
      <c r="B1456" s="1"/>
      <c r="C1456" s="3"/>
    </row>
    <row r="1457" spans="2:3" x14ac:dyDescent="0.2">
      <c r="B1457" s="1"/>
      <c r="C1457" s="3"/>
    </row>
    <row r="1458" spans="2:3" x14ac:dyDescent="0.2">
      <c r="B1458" s="1"/>
      <c r="C1458" s="3"/>
    </row>
    <row r="1459" spans="2:3" x14ac:dyDescent="0.2">
      <c r="B1459" s="1"/>
      <c r="C1459" s="3"/>
    </row>
    <row r="1460" spans="2:3" x14ac:dyDescent="0.2">
      <c r="B1460" s="1"/>
      <c r="C1460" s="3"/>
    </row>
    <row r="1461" spans="2:3" x14ac:dyDescent="0.2">
      <c r="B1461" s="1"/>
      <c r="C1461" s="3"/>
    </row>
    <row r="1462" spans="2:3" x14ac:dyDescent="0.2">
      <c r="B1462" s="1"/>
      <c r="C1462" s="3"/>
    </row>
    <row r="1463" spans="2:3" x14ac:dyDescent="0.2">
      <c r="B1463" s="1"/>
      <c r="C1463" s="3"/>
    </row>
    <row r="1464" spans="2:3" x14ac:dyDescent="0.2">
      <c r="B1464" s="1"/>
      <c r="C1464" s="3"/>
    </row>
    <row r="1465" spans="2:3" x14ac:dyDescent="0.2">
      <c r="B1465" s="1"/>
      <c r="C1465" s="3"/>
    </row>
    <row r="1466" spans="2:3" x14ac:dyDescent="0.2">
      <c r="B1466" s="1"/>
      <c r="C1466" s="3"/>
    </row>
    <row r="1467" spans="2:3" x14ac:dyDescent="0.2">
      <c r="B1467" s="1"/>
      <c r="C1467" s="3"/>
    </row>
    <row r="1468" spans="2:3" x14ac:dyDescent="0.2">
      <c r="B1468" s="1"/>
      <c r="C1468" s="3"/>
    </row>
    <row r="1469" spans="2:3" x14ac:dyDescent="0.2">
      <c r="B1469" s="1"/>
      <c r="C1469" s="3"/>
    </row>
    <row r="1470" spans="2:3" x14ac:dyDescent="0.2">
      <c r="B1470" s="1"/>
      <c r="C1470" s="3"/>
    </row>
    <row r="1471" spans="2:3" x14ac:dyDescent="0.2">
      <c r="B1471" s="1"/>
      <c r="C1471" s="3"/>
    </row>
    <row r="1472" spans="2:3" x14ac:dyDescent="0.2">
      <c r="B1472" s="1"/>
      <c r="C1472" s="3"/>
    </row>
    <row r="1473" spans="2:3" x14ac:dyDescent="0.2">
      <c r="B1473" s="1"/>
      <c r="C1473" s="3"/>
    </row>
    <row r="1474" spans="2:3" x14ac:dyDescent="0.2">
      <c r="B1474" s="1"/>
      <c r="C1474" s="3"/>
    </row>
    <row r="1475" spans="2:3" x14ac:dyDescent="0.2">
      <c r="B1475" s="1"/>
      <c r="C1475" s="3"/>
    </row>
    <row r="1476" spans="2:3" x14ac:dyDescent="0.2">
      <c r="B1476" s="1"/>
      <c r="C1476" s="3"/>
    </row>
    <row r="1477" spans="2:3" x14ac:dyDescent="0.2">
      <c r="B1477" s="1"/>
      <c r="C1477" s="3"/>
    </row>
    <row r="1478" spans="2:3" x14ac:dyDescent="0.2">
      <c r="B1478" s="1"/>
      <c r="C1478" s="3"/>
    </row>
    <row r="1479" spans="2:3" x14ac:dyDescent="0.2">
      <c r="B1479" s="1"/>
      <c r="C1479" s="3"/>
    </row>
    <row r="1480" spans="2:3" x14ac:dyDescent="0.2">
      <c r="B1480" s="1"/>
      <c r="C1480" s="3"/>
    </row>
    <row r="1481" spans="2:3" x14ac:dyDescent="0.2">
      <c r="B1481" s="1"/>
      <c r="C1481" s="3"/>
    </row>
    <row r="1482" spans="2:3" x14ac:dyDescent="0.2">
      <c r="B1482" s="1"/>
      <c r="C1482" s="3"/>
    </row>
    <row r="1483" spans="2:3" x14ac:dyDescent="0.2">
      <c r="B1483" s="1"/>
      <c r="C1483" s="3"/>
    </row>
    <row r="1484" spans="2:3" x14ac:dyDescent="0.2">
      <c r="B1484" s="1"/>
      <c r="C1484" s="3"/>
    </row>
    <row r="1485" spans="2:3" x14ac:dyDescent="0.2">
      <c r="B1485" s="1"/>
      <c r="C1485" s="3"/>
    </row>
    <row r="1486" spans="2:3" x14ac:dyDescent="0.2">
      <c r="B1486" s="1"/>
      <c r="C1486" s="3"/>
    </row>
    <row r="1487" spans="2:3" x14ac:dyDescent="0.2">
      <c r="B1487" s="1"/>
      <c r="C1487" s="3"/>
    </row>
    <row r="1488" spans="2:3" x14ac:dyDescent="0.2">
      <c r="B1488" s="1"/>
      <c r="C1488" s="3"/>
    </row>
    <row r="1489" spans="2:3" x14ac:dyDescent="0.2">
      <c r="B1489" s="1"/>
      <c r="C1489" s="3"/>
    </row>
    <row r="1490" spans="2:3" x14ac:dyDescent="0.2">
      <c r="B1490" s="1"/>
    </row>
    <row r="1491" spans="2:3" x14ac:dyDescent="0.2">
      <c r="B1491" s="1"/>
    </row>
    <row r="1492" spans="2:3" x14ac:dyDescent="0.2">
      <c r="B1492" s="1"/>
    </row>
    <row r="1493" spans="2:3" x14ac:dyDescent="0.2">
      <c r="B1493" s="1"/>
      <c r="C1493" s="3"/>
    </row>
    <row r="1494" spans="2:3" x14ac:dyDescent="0.2">
      <c r="B1494" s="1"/>
      <c r="C1494" s="3"/>
    </row>
    <row r="1495" spans="2:3" x14ac:dyDescent="0.2">
      <c r="B1495" s="1"/>
      <c r="C1495" s="3"/>
    </row>
    <row r="1496" spans="2:3" x14ac:dyDescent="0.2">
      <c r="B1496" s="1"/>
      <c r="C1496" s="3"/>
    </row>
    <row r="1497" spans="2:3" x14ac:dyDescent="0.2">
      <c r="B1497" s="1"/>
      <c r="C1497" s="3"/>
    </row>
    <row r="1498" spans="2:3" x14ac:dyDescent="0.2">
      <c r="B1498" s="1"/>
      <c r="C1498" s="3"/>
    </row>
    <row r="1499" spans="2:3" x14ac:dyDescent="0.2">
      <c r="B1499" s="1"/>
      <c r="C1499" s="3"/>
    </row>
    <row r="1500" spans="2:3" x14ac:dyDescent="0.2">
      <c r="B1500" s="1"/>
      <c r="C1500" s="3"/>
    </row>
    <row r="1501" spans="2:3" x14ac:dyDescent="0.2">
      <c r="B1501" s="1"/>
      <c r="C1501" s="3"/>
    </row>
    <row r="1502" spans="2:3" x14ac:dyDescent="0.2">
      <c r="B1502" s="1"/>
      <c r="C1502" s="3"/>
    </row>
    <row r="1503" spans="2:3" x14ac:dyDescent="0.2">
      <c r="B1503" s="1"/>
      <c r="C1503" s="3"/>
    </row>
    <row r="1504" spans="2:3" x14ac:dyDescent="0.2">
      <c r="B1504" s="1"/>
      <c r="C1504" s="3"/>
    </row>
    <row r="1505" spans="2:3" x14ac:dyDescent="0.2">
      <c r="B1505" s="1"/>
      <c r="C1505" s="3"/>
    </row>
    <row r="1506" spans="2:3" x14ac:dyDescent="0.2">
      <c r="B1506" s="1"/>
      <c r="C1506" s="3"/>
    </row>
    <row r="1507" spans="2:3" x14ac:dyDescent="0.2">
      <c r="B1507" s="1"/>
      <c r="C1507" s="3"/>
    </row>
    <row r="1508" spans="2:3" x14ac:dyDescent="0.2">
      <c r="B1508" s="1"/>
      <c r="C1508" s="3"/>
    </row>
    <row r="1509" spans="2:3" x14ac:dyDescent="0.2">
      <c r="B1509" s="1"/>
      <c r="C1509" s="3"/>
    </row>
    <row r="1510" spans="2:3" x14ac:dyDescent="0.2">
      <c r="B1510" s="1"/>
      <c r="C1510" s="3"/>
    </row>
    <row r="1511" spans="2:3" x14ac:dyDescent="0.2">
      <c r="B1511" s="1"/>
      <c r="C1511" s="3"/>
    </row>
    <row r="1512" spans="2:3" x14ac:dyDescent="0.2">
      <c r="B1512" s="1"/>
      <c r="C1512" s="3"/>
    </row>
    <row r="1513" spans="2:3" x14ac:dyDescent="0.2">
      <c r="B1513" s="1"/>
      <c r="C1513" s="3"/>
    </row>
    <row r="1514" spans="2:3" x14ac:dyDescent="0.2">
      <c r="B1514" s="1"/>
      <c r="C1514" s="3"/>
    </row>
    <row r="1515" spans="2:3" x14ac:dyDescent="0.2">
      <c r="B1515" s="1"/>
      <c r="C1515" s="3"/>
    </row>
    <row r="1516" spans="2:3" x14ac:dyDescent="0.2">
      <c r="B1516" s="1"/>
      <c r="C1516" s="3"/>
    </row>
    <row r="1517" spans="2:3" x14ac:dyDescent="0.2">
      <c r="B1517" s="1"/>
      <c r="C1517" s="3"/>
    </row>
    <row r="1518" spans="2:3" x14ac:dyDescent="0.2">
      <c r="B1518" s="1"/>
      <c r="C1518" s="3"/>
    </row>
    <row r="1519" spans="2:3" x14ac:dyDescent="0.2">
      <c r="B1519" s="1"/>
      <c r="C1519" s="3"/>
    </row>
    <row r="1520" spans="2:3" x14ac:dyDescent="0.2">
      <c r="B1520" s="1"/>
      <c r="C1520" s="3"/>
    </row>
    <row r="1521" spans="2:3" x14ac:dyDescent="0.2">
      <c r="B1521" s="1"/>
      <c r="C1521" s="3"/>
    </row>
    <row r="1522" spans="2:3" x14ac:dyDescent="0.2">
      <c r="B1522" s="1"/>
      <c r="C1522" s="3"/>
    </row>
    <row r="1523" spans="2:3" x14ac:dyDescent="0.2">
      <c r="B1523" s="1"/>
      <c r="C1523" s="3"/>
    </row>
    <row r="1524" spans="2:3" x14ac:dyDescent="0.2">
      <c r="B1524" s="1"/>
      <c r="C1524" s="3"/>
    </row>
    <row r="1525" spans="2:3" x14ac:dyDescent="0.2">
      <c r="B1525" s="1"/>
      <c r="C1525" s="3"/>
    </row>
    <row r="1526" spans="2:3" x14ac:dyDescent="0.2">
      <c r="B1526" s="1"/>
      <c r="C1526" s="3"/>
    </row>
    <row r="1527" spans="2:3" x14ac:dyDescent="0.2">
      <c r="B1527" s="1"/>
      <c r="C1527" s="3"/>
    </row>
    <row r="1528" spans="2:3" x14ac:dyDescent="0.2">
      <c r="B1528" s="1"/>
      <c r="C1528" s="3"/>
    </row>
    <row r="1529" spans="2:3" x14ac:dyDescent="0.2">
      <c r="B1529" s="1"/>
      <c r="C1529" s="3"/>
    </row>
    <row r="1530" spans="2:3" x14ac:dyDescent="0.2">
      <c r="B1530" s="1"/>
      <c r="C1530" s="3"/>
    </row>
    <row r="1531" spans="2:3" x14ac:dyDescent="0.2">
      <c r="B1531" s="1"/>
      <c r="C1531" s="3"/>
    </row>
    <row r="1532" spans="2:3" x14ac:dyDescent="0.2">
      <c r="B1532" s="1"/>
      <c r="C1532" s="3"/>
    </row>
    <row r="1533" spans="2:3" x14ac:dyDescent="0.2">
      <c r="B1533" s="1"/>
      <c r="C1533" s="3"/>
    </row>
    <row r="1534" spans="2:3" x14ac:dyDescent="0.2">
      <c r="B1534" s="1"/>
      <c r="C1534" s="3"/>
    </row>
    <row r="1535" spans="2:3" x14ac:dyDescent="0.2">
      <c r="B1535" s="1"/>
      <c r="C1535" s="3"/>
    </row>
    <row r="1536" spans="2:3" x14ac:dyDescent="0.2">
      <c r="B1536" s="1"/>
      <c r="C1536" s="3"/>
    </row>
    <row r="1537" spans="2:3" x14ac:dyDescent="0.2">
      <c r="B1537" s="1"/>
      <c r="C1537" s="3"/>
    </row>
    <row r="1538" spans="2:3" x14ac:dyDescent="0.2">
      <c r="B1538" s="1"/>
      <c r="C1538" s="3"/>
    </row>
    <row r="1539" spans="2:3" x14ac:dyDescent="0.2">
      <c r="B1539" s="1"/>
      <c r="C1539" s="3"/>
    </row>
    <row r="1540" spans="2:3" x14ac:dyDescent="0.2">
      <c r="B1540" s="1"/>
      <c r="C1540" s="3"/>
    </row>
    <row r="1541" spans="2:3" x14ac:dyDescent="0.2">
      <c r="B1541" s="1"/>
      <c r="C1541" s="3"/>
    </row>
    <row r="1542" spans="2:3" x14ac:dyDescent="0.2">
      <c r="B1542" s="1"/>
      <c r="C1542" s="3"/>
    </row>
    <row r="1543" spans="2:3" x14ac:dyDescent="0.2">
      <c r="B1543" s="1"/>
      <c r="C1543" s="3"/>
    </row>
    <row r="1544" spans="2:3" x14ac:dyDescent="0.2">
      <c r="B1544" s="1"/>
      <c r="C1544" s="3"/>
    </row>
    <row r="1545" spans="2:3" x14ac:dyDescent="0.2">
      <c r="B1545" s="1"/>
      <c r="C1545" s="3"/>
    </row>
    <row r="1546" spans="2:3" x14ac:dyDescent="0.2">
      <c r="B1546" s="1"/>
      <c r="C1546" s="3"/>
    </row>
    <row r="1547" spans="2:3" x14ac:dyDescent="0.2">
      <c r="B1547" s="1"/>
      <c r="C1547" s="3"/>
    </row>
    <row r="1548" spans="2:3" x14ac:dyDescent="0.2">
      <c r="B1548" s="1"/>
      <c r="C1548" s="3"/>
    </row>
    <row r="1549" spans="2:3" x14ac:dyDescent="0.2">
      <c r="B1549" s="1"/>
      <c r="C1549" s="3"/>
    </row>
    <row r="1550" spans="2:3" x14ac:dyDescent="0.2">
      <c r="B1550" s="1"/>
      <c r="C1550" s="3"/>
    </row>
    <row r="1551" spans="2:3" x14ac:dyDescent="0.2">
      <c r="B1551" s="1"/>
      <c r="C1551" s="3"/>
    </row>
    <row r="1552" spans="2:3" x14ac:dyDescent="0.2">
      <c r="B1552" s="1"/>
      <c r="C1552" s="3"/>
    </row>
    <row r="1553" spans="2:3" x14ac:dyDescent="0.2">
      <c r="B1553" s="1"/>
      <c r="C1553" s="3"/>
    </row>
    <row r="1554" spans="2:3" x14ac:dyDescent="0.2">
      <c r="B1554" s="1"/>
      <c r="C1554" s="3"/>
    </row>
    <row r="1555" spans="2:3" x14ac:dyDescent="0.2">
      <c r="B1555" s="1"/>
      <c r="C1555" s="3"/>
    </row>
    <row r="1556" spans="2:3" x14ac:dyDescent="0.2">
      <c r="B1556" s="1"/>
      <c r="C1556" s="3"/>
    </row>
    <row r="1557" spans="2:3" x14ac:dyDescent="0.2">
      <c r="B1557" s="1"/>
      <c r="C1557" s="3"/>
    </row>
    <row r="1558" spans="2:3" x14ac:dyDescent="0.2">
      <c r="B1558" s="1"/>
      <c r="C1558" s="3"/>
    </row>
    <row r="1559" spans="2:3" x14ac:dyDescent="0.2">
      <c r="B1559" s="1"/>
      <c r="C1559" s="3"/>
    </row>
    <row r="1560" spans="2:3" x14ac:dyDescent="0.2">
      <c r="B1560" s="1"/>
      <c r="C1560" s="3"/>
    </row>
    <row r="1561" spans="2:3" x14ac:dyDescent="0.2">
      <c r="B1561" s="1"/>
      <c r="C1561" s="3"/>
    </row>
    <row r="1562" spans="2:3" x14ac:dyDescent="0.2">
      <c r="B1562" s="1"/>
      <c r="C1562" s="3"/>
    </row>
    <row r="1563" spans="2:3" x14ac:dyDescent="0.2">
      <c r="B1563" s="1"/>
      <c r="C1563" s="3"/>
    </row>
    <row r="1564" spans="2:3" x14ac:dyDescent="0.2">
      <c r="B1564" s="1"/>
      <c r="C1564" s="3"/>
    </row>
    <row r="1565" spans="2:3" x14ac:dyDescent="0.2">
      <c r="B1565" s="1"/>
      <c r="C1565" s="3"/>
    </row>
    <row r="1566" spans="2:3" x14ac:dyDescent="0.2">
      <c r="B1566" s="1"/>
      <c r="C1566" s="3"/>
    </row>
    <row r="1567" spans="2:3" x14ac:dyDescent="0.2">
      <c r="B1567" s="1"/>
      <c r="C1567" s="3"/>
    </row>
    <row r="1568" spans="2:3" x14ac:dyDescent="0.2">
      <c r="B1568" s="1"/>
      <c r="C1568" s="3"/>
    </row>
    <row r="1569" spans="2:3" x14ac:dyDescent="0.2">
      <c r="B1569" s="1"/>
      <c r="C1569" s="3"/>
    </row>
    <row r="1570" spans="2:3" x14ac:dyDescent="0.2">
      <c r="B1570" s="1"/>
      <c r="C1570" s="3"/>
    </row>
    <row r="1571" spans="2:3" x14ac:dyDescent="0.2">
      <c r="B1571" s="1"/>
      <c r="C1571" s="3"/>
    </row>
    <row r="1572" spans="2:3" x14ac:dyDescent="0.2">
      <c r="B1572" s="1"/>
      <c r="C1572" s="3"/>
    </row>
    <row r="1573" spans="2:3" x14ac:dyDescent="0.2">
      <c r="B1573" s="1"/>
      <c r="C1573" s="3"/>
    </row>
    <row r="1574" spans="2:3" x14ac:dyDescent="0.2">
      <c r="B1574" s="1"/>
      <c r="C1574" s="3"/>
    </row>
    <row r="1575" spans="2:3" x14ac:dyDescent="0.2">
      <c r="B1575" s="1"/>
      <c r="C1575" s="3"/>
    </row>
    <row r="1576" spans="2:3" x14ac:dyDescent="0.2">
      <c r="B1576" s="1"/>
      <c r="C1576" s="3"/>
    </row>
    <row r="1577" spans="2:3" x14ac:dyDescent="0.2">
      <c r="B1577" s="1"/>
      <c r="C1577" s="3"/>
    </row>
    <row r="1578" spans="2:3" x14ac:dyDescent="0.2">
      <c r="B1578" s="1"/>
      <c r="C1578" s="3"/>
    </row>
    <row r="1579" spans="2:3" x14ac:dyDescent="0.2">
      <c r="B1579" s="1"/>
      <c r="C1579" s="3"/>
    </row>
    <row r="1580" spans="2:3" x14ac:dyDescent="0.2">
      <c r="B1580" s="1"/>
      <c r="C1580" s="3"/>
    </row>
    <row r="1581" spans="2:3" x14ac:dyDescent="0.2">
      <c r="B1581" s="1"/>
      <c r="C1581" s="3"/>
    </row>
    <row r="1582" spans="2:3" x14ac:dyDescent="0.2">
      <c r="B1582" s="1"/>
      <c r="C1582" s="3"/>
    </row>
    <row r="1583" spans="2:3" x14ac:dyDescent="0.2">
      <c r="B1583" s="1"/>
      <c r="C1583" s="3"/>
    </row>
    <row r="1584" spans="2:3" x14ac:dyDescent="0.2">
      <c r="B1584" s="1"/>
      <c r="C1584" s="3"/>
    </row>
    <row r="1585" spans="2:3" x14ac:dyDescent="0.2">
      <c r="B1585" s="1"/>
      <c r="C1585" s="3"/>
    </row>
    <row r="1586" spans="2:3" x14ac:dyDescent="0.2">
      <c r="B1586" s="1"/>
      <c r="C1586" s="3"/>
    </row>
    <row r="1587" spans="2:3" x14ac:dyDescent="0.2">
      <c r="B1587" s="1"/>
      <c r="C1587" s="3"/>
    </row>
    <row r="1588" spans="2:3" x14ac:dyDescent="0.2">
      <c r="B1588" s="1"/>
      <c r="C1588" s="3"/>
    </row>
    <row r="1589" spans="2:3" x14ac:dyDescent="0.2">
      <c r="B1589" s="1"/>
      <c r="C1589" s="3"/>
    </row>
    <row r="1590" spans="2:3" x14ac:dyDescent="0.2">
      <c r="B1590" s="1"/>
      <c r="C1590" s="3"/>
    </row>
    <row r="1591" spans="2:3" x14ac:dyDescent="0.2">
      <c r="B1591" s="1"/>
      <c r="C1591" s="3"/>
    </row>
    <row r="1592" spans="2:3" x14ac:dyDescent="0.2">
      <c r="B1592" s="1"/>
      <c r="C1592" s="3"/>
    </row>
    <row r="1593" spans="2:3" x14ac:dyDescent="0.2">
      <c r="B1593" s="1"/>
      <c r="C1593" s="3"/>
    </row>
    <row r="1594" spans="2:3" x14ac:dyDescent="0.2">
      <c r="B1594" s="1"/>
      <c r="C1594" s="3"/>
    </row>
    <row r="1595" spans="2:3" x14ac:dyDescent="0.2">
      <c r="B1595" s="1"/>
      <c r="C1595" s="3"/>
    </row>
    <row r="1596" spans="2:3" x14ac:dyDescent="0.2">
      <c r="B1596" s="1"/>
      <c r="C1596" s="3"/>
    </row>
    <row r="1597" spans="2:3" x14ac:dyDescent="0.2">
      <c r="B1597" s="1"/>
      <c r="C1597" s="3"/>
    </row>
    <row r="1598" spans="2:3" x14ac:dyDescent="0.2">
      <c r="B1598" s="1"/>
      <c r="C1598" s="3"/>
    </row>
    <row r="1599" spans="2:3" x14ac:dyDescent="0.2">
      <c r="B1599" s="1"/>
      <c r="C1599" s="3"/>
    </row>
    <row r="1600" spans="2:3" x14ac:dyDescent="0.2">
      <c r="B1600" s="1"/>
      <c r="C1600" s="3"/>
    </row>
    <row r="1601" spans="2:3" x14ac:dyDescent="0.2">
      <c r="B1601" s="1"/>
      <c r="C1601" s="3"/>
    </row>
    <row r="1602" spans="2:3" x14ac:dyDescent="0.2">
      <c r="B1602" s="1"/>
      <c r="C1602" s="3"/>
    </row>
    <row r="1603" spans="2:3" x14ac:dyDescent="0.2">
      <c r="B1603" s="1"/>
      <c r="C1603" s="3"/>
    </row>
    <row r="1604" spans="2:3" x14ac:dyDescent="0.2">
      <c r="B1604" s="1"/>
    </row>
    <row r="1605" spans="2:3" x14ac:dyDescent="0.2">
      <c r="B1605" s="1"/>
    </row>
    <row r="1606" spans="2:3" x14ac:dyDescent="0.2">
      <c r="B1606" s="1"/>
    </row>
    <row r="1607" spans="2:3" x14ac:dyDescent="0.2">
      <c r="B1607" s="1"/>
      <c r="C1607" s="3"/>
    </row>
    <row r="1608" spans="2:3" x14ac:dyDescent="0.2">
      <c r="B1608" s="1"/>
      <c r="C1608" s="3"/>
    </row>
    <row r="1609" spans="2:3" x14ac:dyDescent="0.2">
      <c r="B1609" s="1"/>
      <c r="C1609" s="3"/>
    </row>
    <row r="1610" spans="2:3" x14ac:dyDescent="0.2">
      <c r="B1610" s="1"/>
    </row>
    <row r="1611" spans="2:3" x14ac:dyDescent="0.2">
      <c r="B1611" s="1"/>
    </row>
    <row r="1612" spans="2:3" x14ac:dyDescent="0.2">
      <c r="B1612" s="1"/>
    </row>
    <row r="1613" spans="2:3" x14ac:dyDescent="0.2">
      <c r="B1613" s="1"/>
      <c r="C1613" s="3"/>
    </row>
    <row r="1614" spans="2:3" x14ac:dyDescent="0.2">
      <c r="B1614" s="1"/>
      <c r="C1614" s="3"/>
    </row>
    <row r="1615" spans="2:3" x14ac:dyDescent="0.2">
      <c r="B1615" s="1"/>
      <c r="C1615" s="3"/>
    </row>
    <row r="1616" spans="2:3" x14ac:dyDescent="0.2">
      <c r="B1616" s="1"/>
      <c r="C1616" s="3"/>
    </row>
    <row r="1617" spans="2:3" x14ac:dyDescent="0.2">
      <c r="B1617" s="1"/>
      <c r="C1617" s="3"/>
    </row>
    <row r="1618" spans="2:3" x14ac:dyDescent="0.2">
      <c r="B1618" s="1"/>
      <c r="C1618" s="3"/>
    </row>
    <row r="1619" spans="2:3" x14ac:dyDescent="0.2">
      <c r="B1619" s="1"/>
      <c r="C1619" s="3"/>
    </row>
    <row r="1620" spans="2:3" x14ac:dyDescent="0.2">
      <c r="B1620" s="1"/>
      <c r="C1620" s="3"/>
    </row>
    <row r="1621" spans="2:3" x14ac:dyDescent="0.2">
      <c r="B1621" s="1"/>
      <c r="C1621" s="3"/>
    </row>
    <row r="1622" spans="2:3" x14ac:dyDescent="0.2">
      <c r="B1622" s="1"/>
      <c r="C1622" s="3"/>
    </row>
    <row r="1623" spans="2:3" x14ac:dyDescent="0.2">
      <c r="B1623" s="1"/>
      <c r="C1623" s="3"/>
    </row>
    <row r="1624" spans="2:3" x14ac:dyDescent="0.2">
      <c r="B1624" s="1"/>
      <c r="C1624" s="3"/>
    </row>
    <row r="1625" spans="2:3" x14ac:dyDescent="0.2">
      <c r="B1625" s="1"/>
      <c r="C1625" s="3"/>
    </row>
    <row r="1626" spans="2:3" x14ac:dyDescent="0.2">
      <c r="B1626" s="1"/>
      <c r="C1626" s="3"/>
    </row>
    <row r="1627" spans="2:3" x14ac:dyDescent="0.2">
      <c r="B1627" s="1"/>
      <c r="C1627" s="3"/>
    </row>
    <row r="1628" spans="2:3" x14ac:dyDescent="0.2">
      <c r="B1628" s="1"/>
      <c r="C1628" s="3"/>
    </row>
    <row r="1629" spans="2:3" x14ac:dyDescent="0.2">
      <c r="B1629" s="1"/>
      <c r="C1629" s="3"/>
    </row>
    <row r="1630" spans="2:3" x14ac:dyDescent="0.2">
      <c r="B1630" s="1"/>
      <c r="C1630" s="3"/>
    </row>
    <row r="1631" spans="2:3" x14ac:dyDescent="0.2">
      <c r="B1631" s="1"/>
      <c r="C1631" s="3"/>
    </row>
    <row r="1632" spans="2:3" x14ac:dyDescent="0.2">
      <c r="B1632" s="1"/>
      <c r="C1632" s="3"/>
    </row>
    <row r="1633" spans="2:3" x14ac:dyDescent="0.2">
      <c r="B1633" s="1"/>
      <c r="C1633" s="3"/>
    </row>
    <row r="1634" spans="2:3" x14ac:dyDescent="0.2">
      <c r="B1634" s="1"/>
      <c r="C1634" s="3"/>
    </row>
    <row r="1635" spans="2:3" x14ac:dyDescent="0.2">
      <c r="B1635" s="1"/>
      <c r="C1635" s="3"/>
    </row>
    <row r="1636" spans="2:3" x14ac:dyDescent="0.2">
      <c r="B1636" s="1"/>
      <c r="C1636" s="3"/>
    </row>
    <row r="1637" spans="2:3" x14ac:dyDescent="0.2">
      <c r="B1637" s="1"/>
      <c r="C1637" s="3"/>
    </row>
    <row r="1638" spans="2:3" x14ac:dyDescent="0.2">
      <c r="B1638" s="1"/>
      <c r="C1638" s="3"/>
    </row>
    <row r="1639" spans="2:3" x14ac:dyDescent="0.2">
      <c r="B1639" s="1"/>
      <c r="C1639" s="3"/>
    </row>
    <row r="1640" spans="2:3" x14ac:dyDescent="0.2">
      <c r="B1640" s="1"/>
      <c r="C1640" s="3"/>
    </row>
    <row r="1641" spans="2:3" x14ac:dyDescent="0.2">
      <c r="B1641" s="1"/>
      <c r="C1641" s="3"/>
    </row>
    <row r="1642" spans="2:3" x14ac:dyDescent="0.2">
      <c r="B1642" s="1"/>
      <c r="C1642" s="3"/>
    </row>
    <row r="1643" spans="2:3" x14ac:dyDescent="0.2">
      <c r="B1643" s="1"/>
      <c r="C1643" s="3"/>
    </row>
    <row r="1644" spans="2:3" x14ac:dyDescent="0.2">
      <c r="B1644" s="1"/>
      <c r="C1644" s="3"/>
    </row>
    <row r="1645" spans="2:3" x14ac:dyDescent="0.2">
      <c r="B1645" s="1"/>
      <c r="C1645" s="3"/>
    </row>
    <row r="1646" spans="2:3" x14ac:dyDescent="0.2">
      <c r="B1646" s="1"/>
      <c r="C1646" s="3"/>
    </row>
    <row r="1647" spans="2:3" x14ac:dyDescent="0.2">
      <c r="B1647" s="1"/>
      <c r="C1647" s="3"/>
    </row>
    <row r="1648" spans="2:3" x14ac:dyDescent="0.2">
      <c r="B1648" s="1"/>
      <c r="C1648" s="3"/>
    </row>
    <row r="1649" spans="2:3" x14ac:dyDescent="0.2">
      <c r="B1649" s="1"/>
      <c r="C1649" s="3"/>
    </row>
    <row r="1650" spans="2:3" x14ac:dyDescent="0.2">
      <c r="B1650" s="1"/>
      <c r="C1650" s="3"/>
    </row>
    <row r="1651" spans="2:3" x14ac:dyDescent="0.2">
      <c r="B1651" s="1"/>
      <c r="C1651" s="3"/>
    </row>
    <row r="1652" spans="2:3" x14ac:dyDescent="0.2">
      <c r="B1652" s="1"/>
      <c r="C1652" s="3"/>
    </row>
    <row r="1653" spans="2:3" x14ac:dyDescent="0.2">
      <c r="B1653" s="1"/>
      <c r="C1653" s="3"/>
    </row>
    <row r="1654" spans="2:3" x14ac:dyDescent="0.2">
      <c r="B1654" s="1"/>
      <c r="C1654" s="3"/>
    </row>
    <row r="1655" spans="2:3" x14ac:dyDescent="0.2">
      <c r="B1655" s="1"/>
      <c r="C1655" s="3"/>
    </row>
    <row r="1656" spans="2:3" x14ac:dyDescent="0.2">
      <c r="B1656" s="1"/>
      <c r="C1656" s="3"/>
    </row>
    <row r="1657" spans="2:3" x14ac:dyDescent="0.2">
      <c r="B1657" s="1"/>
      <c r="C1657" s="3"/>
    </row>
    <row r="1658" spans="2:3" x14ac:dyDescent="0.2">
      <c r="B1658" s="1"/>
      <c r="C1658" s="3"/>
    </row>
    <row r="1659" spans="2:3" x14ac:dyDescent="0.2">
      <c r="B1659" s="1"/>
      <c r="C1659" s="3"/>
    </row>
    <row r="1660" spans="2:3" x14ac:dyDescent="0.2">
      <c r="B1660" s="1"/>
      <c r="C1660" s="3"/>
    </row>
    <row r="1661" spans="2:3" x14ac:dyDescent="0.2">
      <c r="B1661" s="1"/>
      <c r="C1661" s="3"/>
    </row>
    <row r="1662" spans="2:3" x14ac:dyDescent="0.2">
      <c r="B1662" s="1"/>
      <c r="C1662" s="3"/>
    </row>
    <row r="1663" spans="2:3" x14ac:dyDescent="0.2">
      <c r="B1663" s="1"/>
      <c r="C1663" s="3"/>
    </row>
    <row r="1664" spans="2:3" x14ac:dyDescent="0.2">
      <c r="B1664" s="1"/>
      <c r="C1664" s="3"/>
    </row>
    <row r="1665" spans="2:3" x14ac:dyDescent="0.2">
      <c r="B1665" s="1"/>
      <c r="C1665" s="3"/>
    </row>
    <row r="1666" spans="2:3" x14ac:dyDescent="0.2">
      <c r="B1666" s="1"/>
      <c r="C1666" s="3"/>
    </row>
    <row r="1667" spans="2:3" x14ac:dyDescent="0.2">
      <c r="B1667" s="1"/>
      <c r="C1667" s="3"/>
    </row>
    <row r="1668" spans="2:3" x14ac:dyDescent="0.2">
      <c r="B1668" s="1"/>
      <c r="C1668" s="3"/>
    </row>
    <row r="1669" spans="2:3" x14ac:dyDescent="0.2">
      <c r="B1669" s="1"/>
      <c r="C1669" s="3"/>
    </row>
    <row r="1670" spans="2:3" x14ac:dyDescent="0.2">
      <c r="B1670" s="1"/>
      <c r="C1670" s="3"/>
    </row>
    <row r="1671" spans="2:3" x14ac:dyDescent="0.2">
      <c r="B1671" s="1"/>
      <c r="C1671" s="3"/>
    </row>
    <row r="1672" spans="2:3" x14ac:dyDescent="0.2">
      <c r="B1672" s="1"/>
      <c r="C1672" s="3"/>
    </row>
    <row r="1673" spans="2:3" x14ac:dyDescent="0.2">
      <c r="B1673" s="1"/>
      <c r="C1673" s="3"/>
    </row>
    <row r="1674" spans="2:3" x14ac:dyDescent="0.2">
      <c r="B1674" s="1"/>
      <c r="C1674" s="3"/>
    </row>
    <row r="1675" spans="2:3" x14ac:dyDescent="0.2">
      <c r="B1675" s="1"/>
      <c r="C1675" s="3"/>
    </row>
    <row r="1676" spans="2:3" x14ac:dyDescent="0.2">
      <c r="B1676" s="1"/>
      <c r="C1676" s="3"/>
    </row>
    <row r="1677" spans="2:3" x14ac:dyDescent="0.2">
      <c r="B1677" s="1"/>
      <c r="C1677" s="3"/>
    </row>
    <row r="1678" spans="2:3" x14ac:dyDescent="0.2">
      <c r="B1678" s="1"/>
      <c r="C1678" s="3"/>
    </row>
    <row r="1679" spans="2:3" x14ac:dyDescent="0.2">
      <c r="B1679" s="1"/>
      <c r="C1679" s="3"/>
    </row>
    <row r="1680" spans="2:3" x14ac:dyDescent="0.2">
      <c r="B1680" s="1"/>
      <c r="C1680" s="3"/>
    </row>
    <row r="1681" spans="2:3" x14ac:dyDescent="0.2">
      <c r="B1681" s="1"/>
      <c r="C1681" s="3"/>
    </row>
    <row r="1682" spans="2:3" x14ac:dyDescent="0.2">
      <c r="B1682" s="1"/>
      <c r="C1682" s="3"/>
    </row>
    <row r="1683" spans="2:3" x14ac:dyDescent="0.2">
      <c r="B1683" s="1"/>
      <c r="C1683" s="3"/>
    </row>
    <row r="1684" spans="2:3" x14ac:dyDescent="0.2">
      <c r="B1684" s="1"/>
    </row>
    <row r="1685" spans="2:3" x14ac:dyDescent="0.2">
      <c r="B1685" s="1"/>
    </row>
    <row r="1686" spans="2:3" x14ac:dyDescent="0.2">
      <c r="B1686" s="1"/>
    </row>
    <row r="1687" spans="2:3" x14ac:dyDescent="0.2">
      <c r="B1687" s="1"/>
    </row>
    <row r="1688" spans="2:3" x14ac:dyDescent="0.2">
      <c r="B1688" s="1"/>
    </row>
    <row r="1689" spans="2:3" x14ac:dyDescent="0.2">
      <c r="B1689" s="1"/>
    </row>
    <row r="1690" spans="2:3" x14ac:dyDescent="0.2">
      <c r="B1690" s="1"/>
    </row>
    <row r="1691" spans="2:3" x14ac:dyDescent="0.2">
      <c r="B1691" s="1"/>
    </row>
    <row r="1692" spans="2:3" x14ac:dyDescent="0.2">
      <c r="B1692" s="1"/>
    </row>
    <row r="1693" spans="2:3" x14ac:dyDescent="0.2">
      <c r="B1693" s="1"/>
    </row>
    <row r="1694" spans="2:3" x14ac:dyDescent="0.2">
      <c r="B1694" s="1"/>
    </row>
    <row r="1695" spans="2:3" x14ac:dyDescent="0.2">
      <c r="B1695" s="1"/>
    </row>
    <row r="1696" spans="2:3" x14ac:dyDescent="0.2">
      <c r="B1696" s="1"/>
      <c r="C1696" s="3"/>
    </row>
    <row r="1697" spans="2:3" x14ac:dyDescent="0.2">
      <c r="B1697" s="1"/>
      <c r="C1697" s="3"/>
    </row>
    <row r="1698" spans="2:3" x14ac:dyDescent="0.2">
      <c r="B1698" s="1"/>
      <c r="C1698" s="3"/>
    </row>
    <row r="1699" spans="2:3" x14ac:dyDescent="0.2">
      <c r="B1699" s="1"/>
      <c r="C1699" s="3"/>
    </row>
    <row r="1700" spans="2:3" x14ac:dyDescent="0.2">
      <c r="B1700" s="1"/>
      <c r="C1700" s="3"/>
    </row>
    <row r="1701" spans="2:3" x14ac:dyDescent="0.2">
      <c r="B1701" s="1"/>
      <c r="C1701" s="3"/>
    </row>
    <row r="1702" spans="2:3" x14ac:dyDescent="0.2">
      <c r="B1702" s="1"/>
      <c r="C1702" s="3"/>
    </row>
    <row r="1703" spans="2:3" x14ac:dyDescent="0.2">
      <c r="B1703" s="1"/>
      <c r="C1703" s="3"/>
    </row>
    <row r="1704" spans="2:3" x14ac:dyDescent="0.2">
      <c r="B1704" s="1"/>
      <c r="C1704" s="3"/>
    </row>
    <row r="1705" spans="2:3" x14ac:dyDescent="0.2">
      <c r="B1705" s="1"/>
      <c r="C1705" s="3"/>
    </row>
    <row r="1706" spans="2:3" x14ac:dyDescent="0.2">
      <c r="B1706" s="1"/>
      <c r="C1706" s="3"/>
    </row>
    <row r="1707" spans="2:3" x14ac:dyDescent="0.2">
      <c r="B1707" s="1"/>
      <c r="C1707" s="3"/>
    </row>
    <row r="1708" spans="2:3" x14ac:dyDescent="0.2">
      <c r="B1708" s="1"/>
      <c r="C1708" s="3"/>
    </row>
    <row r="1709" spans="2:3" x14ac:dyDescent="0.2">
      <c r="B1709" s="1"/>
      <c r="C1709" s="3"/>
    </row>
    <row r="1710" spans="2:3" x14ac:dyDescent="0.2">
      <c r="B1710" s="1"/>
      <c r="C1710" s="3"/>
    </row>
    <row r="1711" spans="2:3" x14ac:dyDescent="0.2">
      <c r="B1711" s="1"/>
      <c r="C1711" s="3"/>
    </row>
    <row r="1712" spans="2:3" x14ac:dyDescent="0.2">
      <c r="B1712" s="1"/>
      <c r="C1712" s="3"/>
    </row>
    <row r="1713" spans="2:3" x14ac:dyDescent="0.2">
      <c r="B1713" s="1"/>
      <c r="C1713" s="3"/>
    </row>
    <row r="1714" spans="2:3" x14ac:dyDescent="0.2">
      <c r="B1714" s="1"/>
      <c r="C1714" s="3"/>
    </row>
    <row r="1715" spans="2:3" x14ac:dyDescent="0.2">
      <c r="B1715" s="1"/>
      <c r="C1715" s="3"/>
    </row>
    <row r="1716" spans="2:3" x14ac:dyDescent="0.2">
      <c r="B1716" s="1"/>
      <c r="C1716" s="3"/>
    </row>
    <row r="1717" spans="2:3" x14ac:dyDescent="0.2">
      <c r="B1717" s="1"/>
      <c r="C1717" s="3"/>
    </row>
    <row r="1718" spans="2:3" x14ac:dyDescent="0.2">
      <c r="B1718" s="1"/>
      <c r="C1718" s="3"/>
    </row>
    <row r="1719" spans="2:3" x14ac:dyDescent="0.2">
      <c r="B1719" s="1"/>
      <c r="C1719" s="3"/>
    </row>
    <row r="1720" spans="2:3" x14ac:dyDescent="0.2">
      <c r="B1720" s="1"/>
      <c r="C1720" s="3"/>
    </row>
    <row r="1721" spans="2:3" x14ac:dyDescent="0.2">
      <c r="B1721" s="1"/>
      <c r="C1721" s="3"/>
    </row>
    <row r="1722" spans="2:3" x14ac:dyDescent="0.2">
      <c r="B1722" s="1"/>
      <c r="C1722" s="3"/>
    </row>
    <row r="1723" spans="2:3" x14ac:dyDescent="0.2">
      <c r="B1723" s="1"/>
      <c r="C1723" s="3"/>
    </row>
    <row r="1724" spans="2:3" x14ac:dyDescent="0.2">
      <c r="B1724" s="1"/>
      <c r="C1724" s="3"/>
    </row>
    <row r="1725" spans="2:3" x14ac:dyDescent="0.2">
      <c r="B1725" s="1"/>
    </row>
    <row r="1726" spans="2:3" x14ac:dyDescent="0.2">
      <c r="B1726" s="1"/>
    </row>
    <row r="1727" spans="2:3" x14ac:dyDescent="0.2">
      <c r="B1727" s="1"/>
    </row>
    <row r="1728" spans="2:3" x14ac:dyDescent="0.2">
      <c r="B1728" s="1"/>
    </row>
    <row r="1729" spans="2:3" x14ac:dyDescent="0.2">
      <c r="B1729" s="1"/>
    </row>
    <row r="1730" spans="2:3" x14ac:dyDescent="0.2">
      <c r="B1730" s="1"/>
    </row>
    <row r="1731" spans="2:3" x14ac:dyDescent="0.2">
      <c r="B1731" s="1"/>
    </row>
    <row r="1732" spans="2:3" x14ac:dyDescent="0.2">
      <c r="B1732" s="1"/>
      <c r="C1732" s="3"/>
    </row>
    <row r="1733" spans="2:3" x14ac:dyDescent="0.2">
      <c r="B1733" s="1"/>
      <c r="C1733" s="3"/>
    </row>
    <row r="1734" spans="2:3" x14ac:dyDescent="0.2">
      <c r="B1734" s="1"/>
      <c r="C1734" s="3"/>
    </row>
    <row r="1735" spans="2:3" x14ac:dyDescent="0.2">
      <c r="B1735" s="1"/>
      <c r="C1735" s="3"/>
    </row>
    <row r="1736" spans="2:3" x14ac:dyDescent="0.2">
      <c r="B1736" s="1"/>
      <c r="C1736" s="3"/>
    </row>
    <row r="1737" spans="2:3" x14ac:dyDescent="0.2">
      <c r="B1737" s="1"/>
      <c r="C1737" s="3"/>
    </row>
    <row r="1738" spans="2:3" x14ac:dyDescent="0.2">
      <c r="B1738" s="1"/>
      <c r="C1738" s="3"/>
    </row>
    <row r="1739" spans="2:3" x14ac:dyDescent="0.2">
      <c r="B1739" s="1"/>
    </row>
    <row r="1740" spans="2:3" x14ac:dyDescent="0.2">
      <c r="B1740" s="1"/>
    </row>
    <row r="1741" spans="2:3" x14ac:dyDescent="0.2">
      <c r="B1741" s="1"/>
    </row>
    <row r="1742" spans="2:3" x14ac:dyDescent="0.2">
      <c r="B1742" s="1"/>
    </row>
    <row r="1743" spans="2:3" x14ac:dyDescent="0.2">
      <c r="B1743" s="1"/>
    </row>
    <row r="1744" spans="2:3" x14ac:dyDescent="0.2">
      <c r="B1744" s="1"/>
    </row>
    <row r="1745" spans="2:3" x14ac:dyDescent="0.2">
      <c r="B1745" s="1"/>
    </row>
    <row r="1746" spans="2:3" x14ac:dyDescent="0.2">
      <c r="B1746" s="1"/>
    </row>
    <row r="1747" spans="2:3" x14ac:dyDescent="0.2">
      <c r="B1747" s="1"/>
    </row>
    <row r="1748" spans="2:3" x14ac:dyDescent="0.2">
      <c r="B1748" s="1"/>
    </row>
    <row r="1749" spans="2:3" x14ac:dyDescent="0.2">
      <c r="B1749" s="1"/>
      <c r="C1749" s="3"/>
    </row>
    <row r="1750" spans="2:3" x14ac:dyDescent="0.2">
      <c r="B1750" s="1"/>
      <c r="C1750" s="3"/>
    </row>
    <row r="1751" spans="2:3" x14ac:dyDescent="0.2">
      <c r="B1751" s="1"/>
      <c r="C1751" s="3"/>
    </row>
    <row r="1752" spans="2:3" x14ac:dyDescent="0.2">
      <c r="B1752" s="1"/>
      <c r="C1752" s="3"/>
    </row>
    <row r="1753" spans="2:3" x14ac:dyDescent="0.2">
      <c r="B1753" s="1"/>
      <c r="C1753" s="3"/>
    </row>
    <row r="1754" spans="2:3" x14ac:dyDescent="0.2">
      <c r="B1754" s="1"/>
      <c r="C1754" s="3"/>
    </row>
    <row r="1755" spans="2:3" x14ac:dyDescent="0.2">
      <c r="B1755" s="1"/>
    </row>
    <row r="1756" spans="2:3" x14ac:dyDescent="0.2">
      <c r="B1756" s="1"/>
    </row>
    <row r="1757" spans="2:3" x14ac:dyDescent="0.2">
      <c r="B1757" s="1"/>
    </row>
    <row r="1758" spans="2:3" x14ac:dyDescent="0.2">
      <c r="B1758" s="1"/>
      <c r="C1758" s="3"/>
    </row>
    <row r="1759" spans="2:3" x14ac:dyDescent="0.2">
      <c r="B1759" s="1"/>
      <c r="C1759" s="3"/>
    </row>
    <row r="1760" spans="2:3" x14ac:dyDescent="0.2">
      <c r="B1760" s="1"/>
      <c r="C1760" s="3"/>
    </row>
    <row r="1761" spans="2:3" x14ac:dyDescent="0.2">
      <c r="B1761" s="1"/>
    </row>
    <row r="1762" spans="2:3" x14ac:dyDescent="0.2">
      <c r="B1762" s="1"/>
    </row>
    <row r="1763" spans="2:3" x14ac:dyDescent="0.2">
      <c r="B1763" s="1"/>
    </row>
    <row r="1764" spans="2:3" x14ac:dyDescent="0.2">
      <c r="B1764" s="1"/>
      <c r="C1764" s="3"/>
    </row>
    <row r="1765" spans="2:3" x14ac:dyDescent="0.2">
      <c r="B1765" s="1"/>
      <c r="C1765" s="3"/>
    </row>
    <row r="1766" spans="2:3" x14ac:dyDescent="0.2">
      <c r="B1766" s="1"/>
      <c r="C1766" s="3"/>
    </row>
    <row r="1767" spans="2:3" x14ac:dyDescent="0.2">
      <c r="B1767" s="1"/>
    </row>
    <row r="1768" spans="2:3" x14ac:dyDescent="0.2">
      <c r="B1768" s="1"/>
    </row>
    <row r="1769" spans="2:3" x14ac:dyDescent="0.2">
      <c r="B1769" s="1"/>
    </row>
    <row r="1770" spans="2:3" x14ac:dyDescent="0.2">
      <c r="B1770" s="1"/>
    </row>
    <row r="1771" spans="2:3" x14ac:dyDescent="0.2">
      <c r="B1771" s="1"/>
    </row>
    <row r="1772" spans="2:3" x14ac:dyDescent="0.2">
      <c r="B1772" s="1"/>
    </row>
    <row r="1773" spans="2:3" x14ac:dyDescent="0.2">
      <c r="B1773" s="1"/>
      <c r="C1773" s="3"/>
    </row>
    <row r="1774" spans="2:3" x14ac:dyDescent="0.2">
      <c r="B1774" s="1"/>
      <c r="C1774" s="3"/>
    </row>
    <row r="1775" spans="2:3" x14ac:dyDescent="0.2">
      <c r="B1775" s="1"/>
      <c r="C1775" s="3"/>
    </row>
    <row r="1776" spans="2:3" x14ac:dyDescent="0.2">
      <c r="B1776" s="1"/>
      <c r="C1776" s="3"/>
    </row>
    <row r="1777" spans="2:3" x14ac:dyDescent="0.2">
      <c r="B1777" s="1"/>
      <c r="C1777" s="3"/>
    </row>
    <row r="1778" spans="2:3" x14ac:dyDescent="0.2">
      <c r="B1778" s="1"/>
      <c r="C1778" s="3"/>
    </row>
    <row r="1779" spans="2:3" x14ac:dyDescent="0.2">
      <c r="B1779" s="1"/>
      <c r="C1779" s="3"/>
    </row>
    <row r="1780" spans="2:3" x14ac:dyDescent="0.2">
      <c r="B1780" s="1"/>
      <c r="C1780" s="3"/>
    </row>
    <row r="1781" spans="2:3" x14ac:dyDescent="0.2">
      <c r="B1781" s="1"/>
      <c r="C1781" s="3"/>
    </row>
    <row r="1782" spans="2:3" x14ac:dyDescent="0.2">
      <c r="B1782" s="1"/>
      <c r="C1782" s="3"/>
    </row>
    <row r="1783" spans="2:3" x14ac:dyDescent="0.2">
      <c r="B1783" s="1"/>
    </row>
    <row r="1784" spans="2:3" x14ac:dyDescent="0.2">
      <c r="B1784" s="1"/>
    </row>
    <row r="1785" spans="2:3" x14ac:dyDescent="0.2">
      <c r="B1785" s="1"/>
    </row>
    <row r="1786" spans="2:3" x14ac:dyDescent="0.2">
      <c r="B1786" s="1"/>
    </row>
    <row r="1787" spans="2:3" x14ac:dyDescent="0.2">
      <c r="B1787" s="1"/>
    </row>
    <row r="1788" spans="2:3" x14ac:dyDescent="0.2">
      <c r="B1788" s="1"/>
    </row>
    <row r="1789" spans="2:3" x14ac:dyDescent="0.2">
      <c r="B1789" s="1"/>
    </row>
    <row r="1790" spans="2:3" x14ac:dyDescent="0.2">
      <c r="B1790" s="1"/>
    </row>
    <row r="1791" spans="2:3" x14ac:dyDescent="0.2">
      <c r="B1791" s="1"/>
    </row>
    <row r="1792" spans="2:3" x14ac:dyDescent="0.2">
      <c r="B1792" s="1"/>
      <c r="C1792" s="3"/>
    </row>
    <row r="1793" spans="2:3" x14ac:dyDescent="0.2">
      <c r="B1793" s="1"/>
      <c r="C1793" s="3"/>
    </row>
    <row r="1794" spans="2:3" x14ac:dyDescent="0.2">
      <c r="B1794" s="1"/>
      <c r="C1794" s="3"/>
    </row>
    <row r="1795" spans="2:3" x14ac:dyDescent="0.2">
      <c r="B1795" s="1"/>
    </row>
    <row r="1796" spans="2:3" x14ac:dyDescent="0.2">
      <c r="B1796" s="1"/>
    </row>
    <row r="1797" spans="2:3" x14ac:dyDescent="0.2">
      <c r="B1797" s="1"/>
    </row>
    <row r="1798" spans="2:3" x14ac:dyDescent="0.2">
      <c r="B1798" s="1"/>
      <c r="C1798" s="3"/>
    </row>
    <row r="1799" spans="2:3" x14ac:dyDescent="0.2">
      <c r="B1799" s="1"/>
      <c r="C1799" s="3"/>
    </row>
    <row r="1800" spans="2:3" x14ac:dyDescent="0.2">
      <c r="B1800" s="1"/>
      <c r="C1800" s="3"/>
    </row>
    <row r="1801" spans="2:3" x14ac:dyDescent="0.2">
      <c r="B1801" s="1"/>
    </row>
    <row r="1802" spans="2:3" x14ac:dyDescent="0.2">
      <c r="B1802" s="1"/>
    </row>
    <row r="1803" spans="2:3" x14ac:dyDescent="0.2">
      <c r="B1803" s="1"/>
    </row>
    <row r="1804" spans="2:3" x14ac:dyDescent="0.2">
      <c r="B1804" s="1"/>
    </row>
    <row r="1805" spans="2:3" x14ac:dyDescent="0.2">
      <c r="B1805" s="1"/>
    </row>
    <row r="1806" spans="2:3" x14ac:dyDescent="0.2">
      <c r="B1806" s="1"/>
    </row>
    <row r="1807" spans="2:3" x14ac:dyDescent="0.2">
      <c r="B1807" s="1"/>
    </row>
    <row r="1808" spans="2:3" x14ac:dyDescent="0.2">
      <c r="B1808" s="1"/>
    </row>
    <row r="1809" spans="2:2" x14ac:dyDescent="0.2">
      <c r="B1809" s="1"/>
    </row>
    <row r="1810" spans="2:2" x14ac:dyDescent="0.2">
      <c r="B1810" s="1"/>
    </row>
    <row r="1811" spans="2:2" x14ac:dyDescent="0.2">
      <c r="B1811" s="1"/>
    </row>
    <row r="1812" spans="2:2" x14ac:dyDescent="0.2">
      <c r="B1812" s="1"/>
    </row>
    <row r="1813" spans="2:2" x14ac:dyDescent="0.2">
      <c r="B1813" s="1"/>
    </row>
    <row r="1814" spans="2:2" x14ac:dyDescent="0.2">
      <c r="B1814" s="1"/>
    </row>
    <row r="1815" spans="2:2" x14ac:dyDescent="0.2">
      <c r="B1815" s="1"/>
    </row>
    <row r="1816" spans="2:2" x14ac:dyDescent="0.2">
      <c r="B1816" s="1"/>
    </row>
    <row r="1817" spans="2:2" x14ac:dyDescent="0.2">
      <c r="B1817" s="1"/>
    </row>
    <row r="1818" spans="2:2" x14ac:dyDescent="0.2">
      <c r="B1818" s="1"/>
    </row>
    <row r="1819" spans="2:2" x14ac:dyDescent="0.2">
      <c r="B1819" s="1"/>
    </row>
    <row r="1820" spans="2:2" x14ac:dyDescent="0.2">
      <c r="B1820" s="1"/>
    </row>
    <row r="1821" spans="2:2" x14ac:dyDescent="0.2">
      <c r="B1821" s="1"/>
    </row>
    <row r="1822" spans="2:2" x14ac:dyDescent="0.2">
      <c r="B1822" s="1"/>
    </row>
    <row r="1823" spans="2:2" x14ac:dyDescent="0.2">
      <c r="B1823" s="1"/>
    </row>
    <row r="1824" spans="2:2" x14ac:dyDescent="0.2">
      <c r="B1824" s="1"/>
    </row>
    <row r="1825" spans="2:3" x14ac:dyDescent="0.2">
      <c r="B1825" s="1"/>
    </row>
    <row r="1826" spans="2:3" x14ac:dyDescent="0.2">
      <c r="B1826" s="1"/>
    </row>
    <row r="1827" spans="2:3" x14ac:dyDescent="0.2">
      <c r="B1827" s="1"/>
    </row>
    <row r="1828" spans="2:3" x14ac:dyDescent="0.2">
      <c r="B1828" s="1"/>
    </row>
    <row r="1829" spans="2:3" x14ac:dyDescent="0.2">
      <c r="B1829" s="1"/>
    </row>
    <row r="1830" spans="2:3" x14ac:dyDescent="0.2">
      <c r="B1830" s="1"/>
    </row>
    <row r="1831" spans="2:3" x14ac:dyDescent="0.2">
      <c r="B1831" s="1"/>
    </row>
    <row r="1832" spans="2:3" x14ac:dyDescent="0.2">
      <c r="B1832" s="1"/>
    </row>
    <row r="1833" spans="2:3" x14ac:dyDescent="0.2">
      <c r="B1833" s="1"/>
    </row>
    <row r="1834" spans="2:3" x14ac:dyDescent="0.2">
      <c r="B1834" s="1"/>
    </row>
    <row r="1835" spans="2:3" x14ac:dyDescent="0.2">
      <c r="B1835" s="1"/>
    </row>
    <row r="1836" spans="2:3" x14ac:dyDescent="0.2">
      <c r="B1836" s="1"/>
    </row>
    <row r="1837" spans="2:3" x14ac:dyDescent="0.2">
      <c r="B1837" s="1"/>
    </row>
    <row r="1838" spans="2:3" x14ac:dyDescent="0.2">
      <c r="B1838" s="1"/>
    </row>
    <row r="1839" spans="2:3" x14ac:dyDescent="0.2">
      <c r="B1839" s="1"/>
    </row>
    <row r="1840" spans="2:3" x14ac:dyDescent="0.2">
      <c r="B1840" s="1"/>
      <c r="C1840" s="3"/>
    </row>
    <row r="1841" spans="2:3" x14ac:dyDescent="0.2">
      <c r="B1841" s="1"/>
      <c r="C1841" s="3"/>
    </row>
    <row r="1842" spans="2:3" x14ac:dyDescent="0.2">
      <c r="B1842" s="1"/>
      <c r="C1842" s="3"/>
    </row>
    <row r="1843" spans="2:3" x14ac:dyDescent="0.2">
      <c r="B1843" s="1"/>
      <c r="C1843" s="3"/>
    </row>
    <row r="1844" spans="2:3" x14ac:dyDescent="0.2">
      <c r="B1844" s="1"/>
      <c r="C1844" s="3"/>
    </row>
    <row r="1845" spans="2:3" x14ac:dyDescent="0.2">
      <c r="B1845" s="1"/>
      <c r="C1845" s="3"/>
    </row>
    <row r="1846" spans="2:3" x14ac:dyDescent="0.2">
      <c r="B1846" s="1"/>
    </row>
    <row r="1847" spans="2:3" x14ac:dyDescent="0.2">
      <c r="B1847" s="1"/>
    </row>
    <row r="1848" spans="2:3" x14ac:dyDescent="0.2">
      <c r="B1848" s="1"/>
    </row>
    <row r="1849" spans="2:3" x14ac:dyDescent="0.2">
      <c r="B1849" s="1"/>
    </row>
    <row r="1850" spans="2:3" x14ac:dyDescent="0.2">
      <c r="B1850" s="1"/>
    </row>
    <row r="1851" spans="2:3" x14ac:dyDescent="0.2">
      <c r="B1851" s="1"/>
    </row>
    <row r="1852" spans="2:3" x14ac:dyDescent="0.2">
      <c r="B1852" s="1"/>
    </row>
    <row r="1853" spans="2:3" x14ac:dyDescent="0.2">
      <c r="B1853" s="1"/>
    </row>
    <row r="1854" spans="2:3" x14ac:dyDescent="0.2">
      <c r="B1854" s="1"/>
    </row>
    <row r="1855" spans="2:3" x14ac:dyDescent="0.2">
      <c r="B1855" s="1"/>
    </row>
    <row r="1856" spans="2:3" x14ac:dyDescent="0.2">
      <c r="B1856" s="1"/>
    </row>
    <row r="1857" spans="2:2" x14ac:dyDescent="0.2">
      <c r="B1857" s="1"/>
    </row>
    <row r="1858" spans="2:2" x14ac:dyDescent="0.2">
      <c r="B1858" s="1"/>
    </row>
    <row r="1859" spans="2:2" x14ac:dyDescent="0.2">
      <c r="B1859" s="1"/>
    </row>
    <row r="1860" spans="2:2" x14ac:dyDescent="0.2">
      <c r="B1860" s="1"/>
    </row>
    <row r="1861" spans="2:2" x14ac:dyDescent="0.2">
      <c r="B1861" s="1"/>
    </row>
    <row r="1862" spans="2:2" x14ac:dyDescent="0.2">
      <c r="B1862" s="1"/>
    </row>
    <row r="1863" spans="2:2" x14ac:dyDescent="0.2">
      <c r="B1863" s="1"/>
    </row>
    <row r="1864" spans="2:2" x14ac:dyDescent="0.2">
      <c r="B1864" s="1"/>
    </row>
    <row r="1865" spans="2:2" x14ac:dyDescent="0.2">
      <c r="B1865" s="1"/>
    </row>
    <row r="1866" spans="2:2" x14ac:dyDescent="0.2">
      <c r="B1866" s="1"/>
    </row>
    <row r="1867" spans="2:2" x14ac:dyDescent="0.2">
      <c r="B1867" s="1"/>
    </row>
    <row r="1868" spans="2:2" x14ac:dyDescent="0.2">
      <c r="B1868" s="1"/>
    </row>
    <row r="1869" spans="2:2" x14ac:dyDescent="0.2">
      <c r="B1869" s="1"/>
    </row>
    <row r="1870" spans="2:2" x14ac:dyDescent="0.2">
      <c r="B1870" s="1"/>
    </row>
    <row r="1871" spans="2:2" x14ac:dyDescent="0.2">
      <c r="B1871" s="1"/>
    </row>
    <row r="1872" spans="2:2" x14ac:dyDescent="0.2">
      <c r="B1872" s="1"/>
    </row>
    <row r="1873" spans="2:2" x14ac:dyDescent="0.2">
      <c r="B1873" s="1"/>
    </row>
    <row r="1874" spans="2:2" x14ac:dyDescent="0.2">
      <c r="B1874" s="1"/>
    </row>
    <row r="1875" spans="2:2" x14ac:dyDescent="0.2">
      <c r="B1875" s="1"/>
    </row>
    <row r="1876" spans="2:2" x14ac:dyDescent="0.2">
      <c r="B1876" s="1"/>
    </row>
    <row r="1877" spans="2:2" x14ac:dyDescent="0.2">
      <c r="B1877" s="1"/>
    </row>
    <row r="1878" spans="2:2" x14ac:dyDescent="0.2">
      <c r="B1878" s="1"/>
    </row>
    <row r="1879" spans="2:2" x14ac:dyDescent="0.2">
      <c r="B1879" s="1"/>
    </row>
    <row r="1880" spans="2:2" x14ac:dyDescent="0.2">
      <c r="B1880" s="1"/>
    </row>
    <row r="1881" spans="2:2" x14ac:dyDescent="0.2">
      <c r="B1881" s="1"/>
    </row>
    <row r="1882" spans="2:2" x14ac:dyDescent="0.2">
      <c r="B1882" s="1"/>
    </row>
    <row r="1883" spans="2:2" x14ac:dyDescent="0.2">
      <c r="B1883" s="1"/>
    </row>
    <row r="1884" spans="2:2" x14ac:dyDescent="0.2">
      <c r="B1884" s="1"/>
    </row>
    <row r="1885" spans="2:2" x14ac:dyDescent="0.2">
      <c r="B1885" s="1"/>
    </row>
    <row r="1886" spans="2:2" x14ac:dyDescent="0.2">
      <c r="B1886" s="1"/>
    </row>
    <row r="1887" spans="2:2" x14ac:dyDescent="0.2">
      <c r="B1887" s="1"/>
    </row>
    <row r="1888" spans="2:2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2" x14ac:dyDescent="0.2">
      <c r="B1905" s="1"/>
    </row>
    <row r="1906" spans="2:2" x14ac:dyDescent="0.2">
      <c r="B1906" s="1"/>
    </row>
    <row r="1907" spans="2:2" x14ac:dyDescent="0.2">
      <c r="B1907" s="1"/>
    </row>
    <row r="1908" spans="2:2" x14ac:dyDescent="0.2">
      <c r="B1908" s="1"/>
    </row>
  </sheetData>
  <autoFilter ref="A1:K1424" xr:uid="{00000000-0001-0000-0000-000000000000}">
    <filterColumn colId="2">
      <filters>
        <filter val="E0259 - Belleview, FL"/>
      </filters>
    </filterColumn>
  </autoFilter>
  <phoneticPr fontId="24" type="noConversion"/>
  <conditionalFormatting sqref="B2:B1908">
    <cfRule type="duplicateValues" dxfId="2" priority="5"/>
  </conditionalFormatting>
  <pageMargins left="0.25" right="0" top="0.25" bottom="0.75" header="0.3" footer="0.3"/>
  <pageSetup scale="7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13"/>
  <sheetViews>
    <sheetView workbookViewId="0">
      <selection activeCell="C222" sqref="C222"/>
    </sheetView>
  </sheetViews>
  <sheetFormatPr defaultRowHeight="12.75" x14ac:dyDescent="0.2"/>
  <cols>
    <col min="1" max="1" width="33" bestFit="1" customWidth="1"/>
    <col min="2" max="2" width="20.28515625" bestFit="1" customWidth="1"/>
    <col min="3" max="3" width="45" bestFit="1" customWidth="1"/>
    <col min="4" max="4" width="22" style="83" bestFit="1" customWidth="1"/>
    <col min="5" max="5" width="24.7109375" style="69" bestFit="1" customWidth="1"/>
    <col min="6" max="6" width="8.28515625" bestFit="1" customWidth="1"/>
  </cols>
  <sheetData>
    <row r="1" spans="1:6" x14ac:dyDescent="0.2">
      <c r="A1" s="12" t="s">
        <v>356</v>
      </c>
      <c r="B1" s="12" t="s">
        <v>1145</v>
      </c>
      <c r="C1" s="12" t="s">
        <v>4</v>
      </c>
      <c r="D1" s="146" t="s">
        <v>5</v>
      </c>
      <c r="E1" s="149" t="s">
        <v>6</v>
      </c>
      <c r="F1" s="54" t="s">
        <v>18</v>
      </c>
    </row>
    <row r="2" spans="1:6" x14ac:dyDescent="0.2">
      <c r="A2" s="5" t="s">
        <v>22</v>
      </c>
      <c r="B2" s="5" t="s">
        <v>7</v>
      </c>
      <c r="C2" s="5" t="s">
        <v>360</v>
      </c>
      <c r="D2" s="147" t="s">
        <v>361</v>
      </c>
      <c r="E2" s="147">
        <v>8886555888</v>
      </c>
      <c r="F2" s="65" t="s">
        <v>23</v>
      </c>
    </row>
    <row r="3" spans="1:6" x14ac:dyDescent="0.2">
      <c r="A3" s="66"/>
      <c r="B3" s="5" t="s">
        <v>10</v>
      </c>
      <c r="C3" s="5" t="s">
        <v>364</v>
      </c>
      <c r="D3" s="147">
        <v>4038454</v>
      </c>
      <c r="E3" s="147">
        <v>4042942900</v>
      </c>
      <c r="F3" s="65" t="s">
        <v>23</v>
      </c>
    </row>
    <row r="4" spans="1:6" x14ac:dyDescent="0.2">
      <c r="A4" s="66"/>
      <c r="B4" s="5" t="s">
        <v>13</v>
      </c>
      <c r="C4" s="5" t="s">
        <v>365</v>
      </c>
      <c r="D4" s="147">
        <v>3997109</v>
      </c>
      <c r="E4" s="147">
        <v>4043784475</v>
      </c>
      <c r="F4" s="65" t="s">
        <v>23</v>
      </c>
    </row>
    <row r="5" spans="1:6" x14ac:dyDescent="0.2">
      <c r="A5" s="66"/>
      <c r="B5" s="5" t="s">
        <v>8</v>
      </c>
      <c r="C5" s="5" t="s">
        <v>360</v>
      </c>
      <c r="D5" s="147" t="s">
        <v>362</v>
      </c>
      <c r="E5" s="147">
        <v>8886555888</v>
      </c>
      <c r="F5" s="65" t="s">
        <v>23</v>
      </c>
    </row>
    <row r="6" spans="1:6" ht="13.5" thickBot="1" x14ac:dyDescent="0.25">
      <c r="A6" s="67"/>
      <c r="B6" s="5" t="s">
        <v>9</v>
      </c>
      <c r="C6" s="5" t="s">
        <v>9</v>
      </c>
      <c r="D6" s="147" t="s">
        <v>1146</v>
      </c>
      <c r="E6" s="147" t="s">
        <v>363</v>
      </c>
      <c r="F6" s="65" t="s">
        <v>23</v>
      </c>
    </row>
    <row r="7" spans="1:6" x14ac:dyDescent="0.2">
      <c r="A7" s="5" t="s">
        <v>24</v>
      </c>
      <c r="B7" s="5" t="s">
        <v>7</v>
      </c>
      <c r="C7" s="5" t="s">
        <v>366</v>
      </c>
      <c r="D7" s="147" t="s">
        <v>367</v>
      </c>
      <c r="E7" s="147">
        <v>7066473145</v>
      </c>
      <c r="F7" s="65" t="s">
        <v>23</v>
      </c>
    </row>
    <row r="8" spans="1:6" ht="13.5" thickBot="1" x14ac:dyDescent="0.25">
      <c r="A8" s="66"/>
      <c r="B8" s="5" t="s">
        <v>10</v>
      </c>
      <c r="C8" s="5" t="s">
        <v>366</v>
      </c>
      <c r="D8" s="147" t="s">
        <v>368</v>
      </c>
      <c r="E8" s="147">
        <v>7066477144</v>
      </c>
      <c r="F8" s="65" t="s">
        <v>23</v>
      </c>
    </row>
    <row r="9" spans="1:6" x14ac:dyDescent="0.2">
      <c r="A9" s="66"/>
      <c r="B9" s="5" t="s">
        <v>13</v>
      </c>
      <c r="C9" s="5" t="s">
        <v>366</v>
      </c>
      <c r="D9" s="147" t="s">
        <v>368</v>
      </c>
      <c r="E9" s="147">
        <v>7066468031</v>
      </c>
      <c r="F9" s="65" t="s">
        <v>23</v>
      </c>
    </row>
    <row r="10" spans="1:6" ht="13.5" thickBot="1" x14ac:dyDescent="0.25">
      <c r="A10" s="66"/>
      <c r="B10" s="5" t="s">
        <v>9</v>
      </c>
      <c r="C10" s="5" t="s">
        <v>9</v>
      </c>
      <c r="D10" s="147" t="s">
        <v>1147</v>
      </c>
      <c r="E10" s="147" t="s">
        <v>363</v>
      </c>
      <c r="F10" s="65" t="s">
        <v>23</v>
      </c>
    </row>
    <row r="11" spans="1:6" x14ac:dyDescent="0.2">
      <c r="A11" s="5" t="s">
        <v>25</v>
      </c>
      <c r="B11" s="5" t="s">
        <v>7</v>
      </c>
      <c r="C11" s="5" t="s">
        <v>360</v>
      </c>
      <c r="D11" s="147" t="s">
        <v>369</v>
      </c>
      <c r="E11" s="147">
        <v>8886555888</v>
      </c>
      <c r="F11" s="65" t="s">
        <v>23</v>
      </c>
    </row>
    <row r="12" spans="1:6" x14ac:dyDescent="0.2">
      <c r="A12" s="66"/>
      <c r="B12" s="5" t="s">
        <v>10</v>
      </c>
      <c r="C12" s="5" t="s">
        <v>371</v>
      </c>
      <c r="D12" s="147" t="s">
        <v>372</v>
      </c>
      <c r="E12" s="147">
        <v>7709603000</v>
      </c>
      <c r="F12" s="65" t="s">
        <v>23</v>
      </c>
    </row>
    <row r="13" spans="1:6" ht="13.5" thickBot="1" x14ac:dyDescent="0.25">
      <c r="A13" s="66"/>
      <c r="B13" s="5" t="s">
        <v>13</v>
      </c>
      <c r="C13" s="5" t="s">
        <v>373</v>
      </c>
      <c r="D13" s="147">
        <v>1564808</v>
      </c>
      <c r="E13" s="147">
        <v>7709605200</v>
      </c>
      <c r="F13" s="65" t="s">
        <v>23</v>
      </c>
    </row>
    <row r="14" spans="1:6" x14ac:dyDescent="0.2">
      <c r="A14" s="66"/>
      <c r="B14" s="5" t="s">
        <v>8</v>
      </c>
      <c r="C14" s="5" t="s">
        <v>360</v>
      </c>
      <c r="D14" s="147" t="s">
        <v>370</v>
      </c>
      <c r="E14" s="147">
        <v>8886555888</v>
      </c>
      <c r="F14" s="65" t="s">
        <v>23</v>
      </c>
    </row>
    <row r="15" spans="1:6" ht="13.5" thickBot="1" x14ac:dyDescent="0.25">
      <c r="A15" s="66"/>
      <c r="B15" s="5" t="s">
        <v>9</v>
      </c>
      <c r="C15" s="5" t="s">
        <v>9</v>
      </c>
      <c r="D15" s="147" t="s">
        <v>1148</v>
      </c>
      <c r="E15" s="147" t="s">
        <v>363</v>
      </c>
      <c r="F15" s="65" t="s">
        <v>23</v>
      </c>
    </row>
    <row r="16" spans="1:6" x14ac:dyDescent="0.2">
      <c r="A16" s="5" t="s">
        <v>26</v>
      </c>
      <c r="B16" s="5" t="s">
        <v>7</v>
      </c>
      <c r="C16" s="5" t="s">
        <v>360</v>
      </c>
      <c r="D16" s="147" t="s">
        <v>374</v>
      </c>
      <c r="E16" s="147">
        <v>8886555888</v>
      </c>
      <c r="F16" s="65" t="s">
        <v>23</v>
      </c>
    </row>
    <row r="17" spans="1:6" x14ac:dyDescent="0.2">
      <c r="A17" s="66"/>
      <c r="B17" s="5" t="s">
        <v>10</v>
      </c>
      <c r="C17" s="5" t="s">
        <v>375</v>
      </c>
      <c r="D17" s="147" t="s">
        <v>376</v>
      </c>
      <c r="E17" s="147">
        <v>4784144010</v>
      </c>
      <c r="F17" s="65" t="s">
        <v>23</v>
      </c>
    </row>
    <row r="18" spans="1:6" x14ac:dyDescent="0.2">
      <c r="A18" s="66"/>
      <c r="B18" s="5" t="s">
        <v>13</v>
      </c>
      <c r="C18" s="5" t="s">
        <v>375</v>
      </c>
      <c r="D18" s="147" t="s">
        <v>377</v>
      </c>
      <c r="E18" s="147">
        <v>4784144010</v>
      </c>
      <c r="F18" s="65" t="s">
        <v>23</v>
      </c>
    </row>
    <row r="19" spans="1:6" x14ac:dyDescent="0.2">
      <c r="A19" s="66"/>
      <c r="B19" s="5" t="s">
        <v>9</v>
      </c>
      <c r="C19" s="5" t="s">
        <v>9</v>
      </c>
      <c r="D19" s="147" t="s">
        <v>1149</v>
      </c>
      <c r="E19" s="147" t="s">
        <v>363</v>
      </c>
      <c r="F19" s="65" t="s">
        <v>23</v>
      </c>
    </row>
    <row r="20" spans="1:6" x14ac:dyDescent="0.2">
      <c r="A20" s="5" t="s">
        <v>27</v>
      </c>
      <c r="B20" s="5" t="s">
        <v>7</v>
      </c>
      <c r="C20" s="5" t="s">
        <v>378</v>
      </c>
      <c r="D20" s="147">
        <v>910083759952</v>
      </c>
      <c r="E20" s="147">
        <v>8665826345</v>
      </c>
      <c r="F20" s="65" t="s">
        <v>23</v>
      </c>
    </row>
    <row r="21" spans="1:6" x14ac:dyDescent="0.2">
      <c r="A21" s="66"/>
      <c r="B21" s="5" t="s">
        <v>10</v>
      </c>
      <c r="C21" s="5" t="s">
        <v>379</v>
      </c>
      <c r="D21" s="147" t="s">
        <v>380</v>
      </c>
      <c r="E21" s="147">
        <v>8436653155</v>
      </c>
      <c r="F21" s="65" t="s">
        <v>23</v>
      </c>
    </row>
    <row r="22" spans="1:6" x14ac:dyDescent="0.2">
      <c r="A22" s="66"/>
      <c r="B22" s="5" t="s">
        <v>13</v>
      </c>
      <c r="C22" s="5" t="s">
        <v>379</v>
      </c>
      <c r="D22" s="147" t="s">
        <v>381</v>
      </c>
      <c r="E22" s="147">
        <v>8436653155</v>
      </c>
      <c r="F22" s="65" t="s">
        <v>23</v>
      </c>
    </row>
    <row r="23" spans="1:6" x14ac:dyDescent="0.2">
      <c r="A23" s="66"/>
      <c r="B23" s="5" t="s">
        <v>9</v>
      </c>
      <c r="C23" s="5" t="s">
        <v>9</v>
      </c>
      <c r="D23" s="147" t="s">
        <v>1150</v>
      </c>
      <c r="E23" s="147" t="s">
        <v>363</v>
      </c>
      <c r="F23" s="65" t="s">
        <v>23</v>
      </c>
    </row>
    <row r="24" spans="1:6" x14ac:dyDescent="0.2">
      <c r="A24" s="5" t="s">
        <v>28</v>
      </c>
      <c r="B24" s="5" t="s">
        <v>7</v>
      </c>
      <c r="C24" s="5" t="s">
        <v>382</v>
      </c>
      <c r="D24" s="147">
        <v>32653698001</v>
      </c>
      <c r="E24" s="147">
        <v>8003423616</v>
      </c>
      <c r="F24" s="65" t="s">
        <v>23</v>
      </c>
    </row>
    <row r="25" spans="1:6" x14ac:dyDescent="0.2">
      <c r="A25" s="66"/>
      <c r="B25" s="5" t="s">
        <v>10</v>
      </c>
      <c r="C25" s="5" t="s">
        <v>383</v>
      </c>
      <c r="D25" s="147" t="s">
        <v>384</v>
      </c>
      <c r="E25" s="147">
        <v>4789291144</v>
      </c>
      <c r="F25" s="65" t="s">
        <v>23</v>
      </c>
    </row>
    <row r="26" spans="1:6" x14ac:dyDescent="0.2">
      <c r="A26" s="66"/>
      <c r="B26" s="5" t="s">
        <v>13</v>
      </c>
      <c r="C26" s="5" t="s">
        <v>385</v>
      </c>
      <c r="D26" s="147">
        <v>230281</v>
      </c>
      <c r="E26" s="147">
        <v>4785422120</v>
      </c>
      <c r="F26" s="65" t="s">
        <v>23</v>
      </c>
    </row>
    <row r="27" spans="1:6" x14ac:dyDescent="0.2">
      <c r="A27" s="66"/>
      <c r="B27" s="5" t="s">
        <v>9</v>
      </c>
      <c r="C27" s="5" t="s">
        <v>9</v>
      </c>
      <c r="D27" s="147" t="s">
        <v>1151</v>
      </c>
      <c r="E27" s="147" t="s">
        <v>363</v>
      </c>
      <c r="F27" s="65" t="s">
        <v>23</v>
      </c>
    </row>
    <row r="28" spans="1:6" x14ac:dyDescent="0.2">
      <c r="A28" s="5" t="s">
        <v>29</v>
      </c>
      <c r="B28" s="5" t="s">
        <v>7</v>
      </c>
      <c r="C28" s="5" t="s">
        <v>386</v>
      </c>
      <c r="D28" s="147" t="s">
        <v>387</v>
      </c>
      <c r="E28" s="147">
        <v>8002517234</v>
      </c>
      <c r="F28" s="65" t="s">
        <v>23</v>
      </c>
    </row>
    <row r="29" spans="1:6" x14ac:dyDescent="0.2">
      <c r="A29" s="66"/>
      <c r="B29" s="5" t="s">
        <v>10</v>
      </c>
      <c r="C29" s="5" t="s">
        <v>389</v>
      </c>
      <c r="D29" s="147" t="s">
        <v>390</v>
      </c>
      <c r="E29" s="147">
        <v>8435761100</v>
      </c>
      <c r="F29" s="65" t="s">
        <v>23</v>
      </c>
    </row>
    <row r="30" spans="1:6" x14ac:dyDescent="0.2">
      <c r="A30" s="66"/>
      <c r="B30" s="5" t="s">
        <v>13</v>
      </c>
      <c r="C30" s="5" t="s">
        <v>391</v>
      </c>
      <c r="D30" s="147">
        <v>71506</v>
      </c>
      <c r="E30" s="147">
        <v>8438710810</v>
      </c>
      <c r="F30" s="65" t="s">
        <v>23</v>
      </c>
    </row>
    <row r="31" spans="1:6" x14ac:dyDescent="0.2">
      <c r="A31" s="66"/>
      <c r="B31" s="5" t="s">
        <v>8</v>
      </c>
      <c r="C31" s="5" t="s">
        <v>386</v>
      </c>
      <c r="D31" s="147" t="s">
        <v>388</v>
      </c>
      <c r="E31" s="147">
        <v>8002517234</v>
      </c>
      <c r="F31" s="65" t="s">
        <v>23</v>
      </c>
    </row>
    <row r="32" spans="1:6" x14ac:dyDescent="0.2">
      <c r="A32" s="66"/>
      <c r="B32" s="5" t="s">
        <v>9</v>
      </c>
      <c r="C32" s="5" t="s">
        <v>9</v>
      </c>
      <c r="D32" s="147" t="s">
        <v>1152</v>
      </c>
      <c r="E32" s="147" t="s">
        <v>363</v>
      </c>
      <c r="F32" s="65" t="s">
        <v>23</v>
      </c>
    </row>
    <row r="33" spans="1:6" x14ac:dyDescent="0.2">
      <c r="A33" s="5" t="s">
        <v>30</v>
      </c>
      <c r="B33" s="5" t="s">
        <v>7</v>
      </c>
      <c r="C33" s="5" t="s">
        <v>378</v>
      </c>
      <c r="D33" s="147">
        <v>910082139518</v>
      </c>
      <c r="E33" s="147">
        <v>8665826345</v>
      </c>
      <c r="F33" s="65" t="s">
        <v>23</v>
      </c>
    </row>
    <row r="34" spans="1:6" x14ac:dyDescent="0.2">
      <c r="A34" s="66"/>
      <c r="B34" s="5" t="s">
        <v>10</v>
      </c>
      <c r="C34" s="5" t="s">
        <v>379</v>
      </c>
      <c r="D34" s="147" t="s">
        <v>392</v>
      </c>
      <c r="E34" s="147">
        <v>8436653155</v>
      </c>
      <c r="F34" s="65" t="s">
        <v>23</v>
      </c>
    </row>
    <row r="35" spans="1:6" x14ac:dyDescent="0.2">
      <c r="A35" s="66"/>
      <c r="B35" s="5" t="s">
        <v>13</v>
      </c>
      <c r="C35" s="5" t="s">
        <v>379</v>
      </c>
      <c r="D35" s="147" t="s">
        <v>393</v>
      </c>
      <c r="E35" s="147">
        <v>8436653155</v>
      </c>
      <c r="F35" s="65" t="s">
        <v>23</v>
      </c>
    </row>
    <row r="36" spans="1:6" x14ac:dyDescent="0.2">
      <c r="A36" s="66"/>
      <c r="B36" s="5" t="s">
        <v>9</v>
      </c>
      <c r="C36" s="5" t="s">
        <v>9</v>
      </c>
      <c r="D36" s="147" t="s">
        <v>1153</v>
      </c>
      <c r="E36" s="147" t="s">
        <v>363</v>
      </c>
      <c r="F36" s="65" t="s">
        <v>23</v>
      </c>
    </row>
    <row r="37" spans="1:6" x14ac:dyDescent="0.2">
      <c r="A37" s="5" t="s">
        <v>31</v>
      </c>
      <c r="B37" s="5" t="s">
        <v>7</v>
      </c>
      <c r="C37" s="5" t="s">
        <v>394</v>
      </c>
      <c r="D37" s="147">
        <v>33318646001</v>
      </c>
      <c r="E37" s="147">
        <v>7066470414</v>
      </c>
      <c r="F37" s="65" t="s">
        <v>23</v>
      </c>
    </row>
    <row r="38" spans="1:6" x14ac:dyDescent="0.2">
      <c r="A38" s="66"/>
      <c r="B38" s="5" t="s">
        <v>10</v>
      </c>
      <c r="C38" s="5" t="s">
        <v>395</v>
      </c>
      <c r="D38" s="147" t="s">
        <v>396</v>
      </c>
      <c r="E38" s="147">
        <v>7705991800</v>
      </c>
      <c r="F38" s="65" t="s">
        <v>23</v>
      </c>
    </row>
    <row r="39" spans="1:6" x14ac:dyDescent="0.2">
      <c r="A39" s="66"/>
      <c r="B39" s="5" t="s">
        <v>13</v>
      </c>
      <c r="C39" s="5" t="s">
        <v>397</v>
      </c>
      <c r="D39" s="147" t="s">
        <v>398</v>
      </c>
      <c r="E39" s="147">
        <v>7702543710</v>
      </c>
      <c r="F39" s="65" t="s">
        <v>23</v>
      </c>
    </row>
    <row r="40" spans="1:6" x14ac:dyDescent="0.2">
      <c r="A40" s="66"/>
      <c r="B40" s="5" t="s">
        <v>9</v>
      </c>
      <c r="C40" s="5" t="s">
        <v>9</v>
      </c>
      <c r="D40" s="147" t="s">
        <v>1154</v>
      </c>
      <c r="E40" s="147" t="s">
        <v>363</v>
      </c>
      <c r="F40" s="65" t="s">
        <v>23</v>
      </c>
    </row>
    <row r="41" spans="1:6" x14ac:dyDescent="0.2">
      <c r="A41" s="5" t="s">
        <v>32</v>
      </c>
      <c r="B41" s="5" t="s">
        <v>7</v>
      </c>
      <c r="C41" s="5" t="s">
        <v>399</v>
      </c>
      <c r="D41" s="147">
        <v>64184</v>
      </c>
      <c r="E41" s="147">
        <v>8034698060</v>
      </c>
      <c r="F41" s="65" t="s">
        <v>23</v>
      </c>
    </row>
    <row r="42" spans="1:6" x14ac:dyDescent="0.2">
      <c r="A42" s="66"/>
      <c r="B42" s="5" t="s">
        <v>10</v>
      </c>
      <c r="C42" s="5" t="s">
        <v>400</v>
      </c>
      <c r="D42" s="147" t="s">
        <v>401</v>
      </c>
      <c r="E42" s="147">
        <v>8034362541</v>
      </c>
      <c r="F42" s="65" t="s">
        <v>23</v>
      </c>
    </row>
    <row r="43" spans="1:6" x14ac:dyDescent="0.2">
      <c r="A43" s="66"/>
      <c r="B43" s="5" t="s">
        <v>13</v>
      </c>
      <c r="C43" s="5" t="s">
        <v>400</v>
      </c>
      <c r="D43" s="147" t="s">
        <v>401</v>
      </c>
      <c r="E43" s="147">
        <v>8034362541</v>
      </c>
      <c r="F43" s="65" t="s">
        <v>23</v>
      </c>
    </row>
    <row r="44" spans="1:6" x14ac:dyDescent="0.2">
      <c r="A44" s="66"/>
      <c r="B44" s="5" t="s">
        <v>9</v>
      </c>
      <c r="C44" s="5" t="s">
        <v>9</v>
      </c>
      <c r="D44" s="147" t="s">
        <v>1155</v>
      </c>
      <c r="E44" s="147" t="s">
        <v>363</v>
      </c>
      <c r="F44" s="65" t="s">
        <v>23</v>
      </c>
    </row>
    <row r="45" spans="1:6" x14ac:dyDescent="0.2">
      <c r="A45" s="5" t="s">
        <v>33</v>
      </c>
      <c r="B45" s="5" t="s">
        <v>7</v>
      </c>
      <c r="C45" s="5" t="s">
        <v>360</v>
      </c>
      <c r="D45" s="147" t="s">
        <v>402</v>
      </c>
      <c r="E45" s="147">
        <v>8886555888</v>
      </c>
      <c r="F45" s="65" t="s">
        <v>23</v>
      </c>
    </row>
    <row r="46" spans="1:6" x14ac:dyDescent="0.2">
      <c r="A46" s="66"/>
      <c r="B46" s="5" t="s">
        <v>10</v>
      </c>
      <c r="C46" s="5" t="s">
        <v>404</v>
      </c>
      <c r="D46" s="147" t="s">
        <v>405</v>
      </c>
      <c r="E46" s="147">
        <v>4046939200</v>
      </c>
      <c r="F46" s="65" t="s">
        <v>23</v>
      </c>
    </row>
    <row r="47" spans="1:6" x14ac:dyDescent="0.2">
      <c r="A47" s="66"/>
      <c r="B47" s="5" t="s">
        <v>13</v>
      </c>
      <c r="C47" s="5" t="s">
        <v>406</v>
      </c>
      <c r="D47" s="147" t="s">
        <v>407</v>
      </c>
      <c r="E47" s="147">
        <v>7709576659</v>
      </c>
      <c r="F47" s="65" t="s">
        <v>23</v>
      </c>
    </row>
    <row r="48" spans="1:6" x14ac:dyDescent="0.2">
      <c r="A48" s="66"/>
      <c r="B48" s="5" t="s">
        <v>8</v>
      </c>
      <c r="C48" s="5" t="s">
        <v>360</v>
      </c>
      <c r="D48" s="147" t="s">
        <v>403</v>
      </c>
      <c r="E48" s="147">
        <v>8886555888</v>
      </c>
      <c r="F48" s="65" t="s">
        <v>23</v>
      </c>
    </row>
    <row r="49" spans="1:6" x14ac:dyDescent="0.2">
      <c r="A49" s="66"/>
      <c r="B49" s="5" t="s">
        <v>9</v>
      </c>
      <c r="C49" s="5" t="s">
        <v>9</v>
      </c>
      <c r="D49" s="147" t="s">
        <v>1156</v>
      </c>
      <c r="E49" s="147" t="s">
        <v>363</v>
      </c>
      <c r="F49" s="65" t="s">
        <v>23</v>
      </c>
    </row>
    <row r="50" spans="1:6" x14ac:dyDescent="0.2">
      <c r="A50" s="5" t="s">
        <v>34</v>
      </c>
      <c r="B50" s="5" t="s">
        <v>7</v>
      </c>
      <c r="C50" s="5" t="s">
        <v>408</v>
      </c>
      <c r="D50" s="147" t="s">
        <v>409</v>
      </c>
      <c r="E50" s="147">
        <v>2529721250</v>
      </c>
      <c r="F50" s="65" t="s">
        <v>23</v>
      </c>
    </row>
    <row r="51" spans="1:6" x14ac:dyDescent="0.2">
      <c r="A51" s="66"/>
      <c r="B51" s="5" t="s">
        <v>10</v>
      </c>
      <c r="C51" s="5" t="s">
        <v>410</v>
      </c>
      <c r="D51" s="147" t="s">
        <v>411</v>
      </c>
      <c r="E51" s="147">
        <v>7066470414</v>
      </c>
      <c r="F51" s="65" t="s">
        <v>23</v>
      </c>
    </row>
    <row r="52" spans="1:6" x14ac:dyDescent="0.2">
      <c r="A52" s="66"/>
      <c r="B52" s="5" t="s">
        <v>13</v>
      </c>
      <c r="C52" s="5" t="s">
        <v>408</v>
      </c>
      <c r="D52" s="147" t="s">
        <v>409</v>
      </c>
      <c r="E52" s="147">
        <v>2529721250</v>
      </c>
      <c r="F52" s="65" t="s">
        <v>23</v>
      </c>
    </row>
    <row r="53" spans="1:6" x14ac:dyDescent="0.2">
      <c r="A53" s="66"/>
      <c r="B53" s="5" t="s">
        <v>9</v>
      </c>
      <c r="C53" s="5" t="s">
        <v>9</v>
      </c>
      <c r="D53" s="147" t="s">
        <v>1157</v>
      </c>
      <c r="E53" s="147" t="s">
        <v>363</v>
      </c>
      <c r="F53" s="65" t="s">
        <v>23</v>
      </c>
    </row>
    <row r="54" spans="1:6" x14ac:dyDescent="0.2">
      <c r="A54" s="5" t="s">
        <v>35</v>
      </c>
      <c r="B54" s="5" t="s">
        <v>7</v>
      </c>
      <c r="C54" s="5" t="s">
        <v>360</v>
      </c>
      <c r="D54" s="147" t="s">
        <v>412</v>
      </c>
      <c r="E54" s="147">
        <v>8886555888</v>
      </c>
      <c r="F54" s="65" t="s">
        <v>23</v>
      </c>
    </row>
    <row r="55" spans="1:6" x14ac:dyDescent="0.2">
      <c r="A55" s="66"/>
      <c r="B55" s="5" t="s">
        <v>10</v>
      </c>
      <c r="C55" s="5" t="s">
        <v>413</v>
      </c>
      <c r="D55" s="147" t="s">
        <v>414</v>
      </c>
      <c r="E55" s="147">
        <v>8036446004</v>
      </c>
      <c r="F55" s="65" t="s">
        <v>23</v>
      </c>
    </row>
    <row r="56" spans="1:6" x14ac:dyDescent="0.2">
      <c r="A56" s="66"/>
      <c r="B56" s="5" t="s">
        <v>13</v>
      </c>
      <c r="C56" s="5" t="s">
        <v>415</v>
      </c>
      <c r="D56" s="147" t="s">
        <v>416</v>
      </c>
      <c r="E56" s="147">
        <v>7068211851</v>
      </c>
      <c r="F56" s="65" t="s">
        <v>23</v>
      </c>
    </row>
    <row r="57" spans="1:6" x14ac:dyDescent="0.2">
      <c r="A57" s="66"/>
      <c r="B57" s="5" t="s">
        <v>9</v>
      </c>
      <c r="C57" s="5" t="s">
        <v>9</v>
      </c>
      <c r="D57" s="147" t="s">
        <v>1158</v>
      </c>
      <c r="E57" s="147" t="s">
        <v>363</v>
      </c>
      <c r="F57" s="65" t="s">
        <v>23</v>
      </c>
    </row>
    <row r="58" spans="1:6" x14ac:dyDescent="0.2">
      <c r="A58" s="5" t="s">
        <v>36</v>
      </c>
      <c r="B58" s="5" t="s">
        <v>7</v>
      </c>
      <c r="C58" s="5" t="s">
        <v>417</v>
      </c>
      <c r="D58" s="147" t="s">
        <v>418</v>
      </c>
      <c r="E58" s="147">
        <v>8662220694</v>
      </c>
      <c r="F58" s="65" t="s">
        <v>23</v>
      </c>
    </row>
    <row r="59" spans="1:6" x14ac:dyDescent="0.2">
      <c r="A59" s="66"/>
      <c r="B59" s="5" t="s">
        <v>10</v>
      </c>
      <c r="C59" s="5" t="s">
        <v>419</v>
      </c>
      <c r="D59" s="147" t="s">
        <v>420</v>
      </c>
      <c r="E59" s="147">
        <v>7578579700</v>
      </c>
      <c r="F59" s="65" t="s">
        <v>23</v>
      </c>
    </row>
    <row r="60" spans="1:6" x14ac:dyDescent="0.2">
      <c r="A60" s="66"/>
      <c r="B60" s="5" t="s">
        <v>13</v>
      </c>
      <c r="C60" s="5" t="s">
        <v>417</v>
      </c>
      <c r="D60" s="147" t="s">
        <v>421</v>
      </c>
      <c r="E60" s="147">
        <v>8662220694</v>
      </c>
      <c r="F60" s="65" t="s">
        <v>23</v>
      </c>
    </row>
    <row r="61" spans="1:6" x14ac:dyDescent="0.2">
      <c r="A61" s="66"/>
      <c r="B61" s="5" t="s">
        <v>9</v>
      </c>
      <c r="C61" s="5" t="s">
        <v>9</v>
      </c>
      <c r="D61" s="147" t="s">
        <v>1159</v>
      </c>
      <c r="E61" s="147" t="s">
        <v>363</v>
      </c>
      <c r="F61" s="65" t="s">
        <v>23</v>
      </c>
    </row>
    <row r="62" spans="1:6" x14ac:dyDescent="0.2">
      <c r="A62" s="5" t="s">
        <v>37</v>
      </c>
      <c r="B62" s="5" t="s">
        <v>7</v>
      </c>
      <c r="C62" s="5" t="s">
        <v>422</v>
      </c>
      <c r="D62" s="147">
        <v>529116</v>
      </c>
      <c r="E62" s="147">
        <v>8004623691</v>
      </c>
      <c r="F62" s="65" t="s">
        <v>23</v>
      </c>
    </row>
    <row r="63" spans="1:6" x14ac:dyDescent="0.2">
      <c r="A63" s="66"/>
      <c r="B63" s="5" t="s">
        <v>423</v>
      </c>
      <c r="C63" s="5" t="s">
        <v>424</v>
      </c>
      <c r="D63" s="147">
        <v>20736061</v>
      </c>
      <c r="E63" s="147">
        <v>6783766800</v>
      </c>
      <c r="F63" s="65" t="s">
        <v>23</v>
      </c>
    </row>
    <row r="64" spans="1:6" x14ac:dyDescent="0.2">
      <c r="A64" s="66"/>
      <c r="B64" s="5" t="s">
        <v>10</v>
      </c>
      <c r="C64" s="5" t="s">
        <v>404</v>
      </c>
      <c r="D64" s="147" t="s">
        <v>425</v>
      </c>
      <c r="E64" s="147">
        <v>4046939200</v>
      </c>
      <c r="F64" s="65" t="s">
        <v>23</v>
      </c>
    </row>
    <row r="65" spans="1:6" x14ac:dyDescent="0.2">
      <c r="A65" s="66"/>
      <c r="B65" s="5" t="s">
        <v>13</v>
      </c>
      <c r="C65" s="5" t="s">
        <v>426</v>
      </c>
      <c r="D65" s="147">
        <v>20736062</v>
      </c>
      <c r="E65" s="147">
        <v>6783766800</v>
      </c>
      <c r="F65" s="65" t="s">
        <v>23</v>
      </c>
    </row>
    <row r="66" spans="1:6" x14ac:dyDescent="0.2">
      <c r="A66" s="66"/>
      <c r="B66" s="5" t="s">
        <v>9</v>
      </c>
      <c r="C66" s="5" t="s">
        <v>9</v>
      </c>
      <c r="D66" s="147" t="s">
        <v>1160</v>
      </c>
      <c r="E66" s="147" t="s">
        <v>363</v>
      </c>
      <c r="F66" s="65" t="s">
        <v>23</v>
      </c>
    </row>
    <row r="67" spans="1:6" x14ac:dyDescent="0.2">
      <c r="A67" s="5" t="s">
        <v>38</v>
      </c>
      <c r="B67" s="5" t="s">
        <v>7</v>
      </c>
      <c r="C67" s="5" t="s">
        <v>360</v>
      </c>
      <c r="D67" s="147" t="s">
        <v>427</v>
      </c>
      <c r="E67" s="147">
        <v>8886555888</v>
      </c>
      <c r="F67" s="65" t="s">
        <v>23</v>
      </c>
    </row>
    <row r="68" spans="1:6" x14ac:dyDescent="0.2">
      <c r="A68" s="66"/>
      <c r="B68" s="5" t="s">
        <v>10</v>
      </c>
      <c r="C68" s="5" t="s">
        <v>413</v>
      </c>
      <c r="D68" s="147" t="s">
        <v>414</v>
      </c>
      <c r="E68" s="147">
        <v>8036446004</v>
      </c>
      <c r="F68" s="65" t="s">
        <v>23</v>
      </c>
    </row>
    <row r="69" spans="1:6" x14ac:dyDescent="0.2">
      <c r="A69" s="66"/>
      <c r="B69" s="5" t="s">
        <v>13</v>
      </c>
      <c r="C69" s="5" t="s">
        <v>428</v>
      </c>
      <c r="D69" s="147" t="s">
        <v>429</v>
      </c>
      <c r="E69" s="147">
        <v>7068636928</v>
      </c>
      <c r="F69" s="65" t="s">
        <v>23</v>
      </c>
    </row>
    <row r="70" spans="1:6" x14ac:dyDescent="0.2">
      <c r="A70" s="66"/>
      <c r="B70" s="5" t="s">
        <v>14</v>
      </c>
      <c r="C70" s="5" t="s">
        <v>428</v>
      </c>
      <c r="D70" s="147" t="s">
        <v>430</v>
      </c>
      <c r="E70" s="147">
        <v>7068636928</v>
      </c>
      <c r="F70" s="65" t="s">
        <v>23</v>
      </c>
    </row>
    <row r="71" spans="1:6" x14ac:dyDescent="0.2">
      <c r="A71" s="66"/>
      <c r="B71" s="5" t="s">
        <v>9</v>
      </c>
      <c r="C71" s="5" t="s">
        <v>9</v>
      </c>
      <c r="D71" s="147" t="s">
        <v>1161</v>
      </c>
      <c r="E71" s="147" t="s">
        <v>363</v>
      </c>
      <c r="F71" s="65" t="s">
        <v>23</v>
      </c>
    </row>
    <row r="72" spans="1:6" x14ac:dyDescent="0.2">
      <c r="A72" s="5" t="s">
        <v>39</v>
      </c>
      <c r="B72" s="5" t="s">
        <v>7</v>
      </c>
      <c r="C72" s="5" t="s">
        <v>378</v>
      </c>
      <c r="D72" s="147">
        <v>910031741256</v>
      </c>
      <c r="E72" s="147">
        <v>8006535307</v>
      </c>
      <c r="F72" s="65" t="s">
        <v>23</v>
      </c>
    </row>
    <row r="73" spans="1:6" x14ac:dyDescent="0.2">
      <c r="A73" s="66"/>
      <c r="B73" s="5" t="s">
        <v>10</v>
      </c>
      <c r="C73" s="5" t="s">
        <v>410</v>
      </c>
      <c r="D73" s="147" t="s">
        <v>431</v>
      </c>
      <c r="E73" s="147">
        <v>3366683712</v>
      </c>
      <c r="F73" s="65" t="s">
        <v>23</v>
      </c>
    </row>
    <row r="74" spans="1:6" x14ac:dyDescent="0.2">
      <c r="A74" s="66"/>
      <c r="B74" s="5" t="s">
        <v>13</v>
      </c>
      <c r="C74" s="5" t="s">
        <v>432</v>
      </c>
      <c r="D74" s="147">
        <v>2382551</v>
      </c>
      <c r="E74" s="147">
        <v>3367278000</v>
      </c>
      <c r="F74" s="65" t="s">
        <v>23</v>
      </c>
    </row>
    <row r="75" spans="1:6" x14ac:dyDescent="0.2">
      <c r="A75" s="66"/>
      <c r="B75" s="5" t="s">
        <v>9</v>
      </c>
      <c r="C75" s="5" t="s">
        <v>9</v>
      </c>
      <c r="D75" s="147" t="s">
        <v>1162</v>
      </c>
      <c r="E75" s="147" t="s">
        <v>363</v>
      </c>
      <c r="F75" s="65" t="s">
        <v>23</v>
      </c>
    </row>
    <row r="76" spans="1:6" x14ac:dyDescent="0.2">
      <c r="A76" s="5" t="s">
        <v>40</v>
      </c>
      <c r="B76" s="5" t="s">
        <v>7</v>
      </c>
      <c r="C76" s="5" t="s">
        <v>386</v>
      </c>
      <c r="D76" s="147" t="s">
        <v>433</v>
      </c>
      <c r="E76" s="147">
        <v>8665437234</v>
      </c>
      <c r="F76" s="65" t="s">
        <v>23</v>
      </c>
    </row>
    <row r="77" spans="1:6" x14ac:dyDescent="0.2">
      <c r="A77" s="66"/>
      <c r="B77" s="5" t="s">
        <v>10</v>
      </c>
      <c r="C77" s="5" t="s">
        <v>434</v>
      </c>
      <c r="D77" s="147">
        <v>415700</v>
      </c>
      <c r="E77" s="147">
        <v>8438462333</v>
      </c>
      <c r="F77" s="65" t="s">
        <v>23</v>
      </c>
    </row>
    <row r="78" spans="1:6" x14ac:dyDescent="0.2">
      <c r="A78" s="66"/>
      <c r="B78" s="5" t="s">
        <v>13</v>
      </c>
      <c r="C78" s="5" t="s">
        <v>435</v>
      </c>
      <c r="D78" s="147">
        <v>611150</v>
      </c>
      <c r="E78" s="147">
        <v>8439879200</v>
      </c>
      <c r="F78" s="65" t="s">
        <v>23</v>
      </c>
    </row>
    <row r="79" spans="1:6" x14ac:dyDescent="0.2">
      <c r="A79" s="66"/>
      <c r="B79" s="5" t="s">
        <v>9</v>
      </c>
      <c r="C79" s="5" t="s">
        <v>9</v>
      </c>
      <c r="D79" s="147" t="s">
        <v>1163</v>
      </c>
      <c r="E79" s="147" t="s">
        <v>363</v>
      </c>
      <c r="F79" s="65" t="s">
        <v>23</v>
      </c>
    </row>
    <row r="80" spans="1:6" x14ac:dyDescent="0.2">
      <c r="A80" s="5" t="s">
        <v>41</v>
      </c>
      <c r="B80" s="5" t="s">
        <v>7</v>
      </c>
      <c r="C80" s="5" t="s">
        <v>436</v>
      </c>
      <c r="D80" s="147">
        <v>228358</v>
      </c>
      <c r="E80" s="147">
        <v>3368833111</v>
      </c>
      <c r="F80" s="65" t="s">
        <v>23</v>
      </c>
    </row>
    <row r="81" spans="1:6" x14ac:dyDescent="0.2">
      <c r="A81" s="66"/>
      <c r="B81" s="5" t="s">
        <v>10</v>
      </c>
      <c r="C81" s="5" t="s">
        <v>410</v>
      </c>
      <c r="D81" s="147" t="s">
        <v>437</v>
      </c>
      <c r="E81" s="147">
        <v>7066470414</v>
      </c>
      <c r="F81" s="65" t="s">
        <v>23</v>
      </c>
    </row>
    <row r="82" spans="1:6" x14ac:dyDescent="0.2">
      <c r="A82" s="66"/>
      <c r="B82" s="5" t="s">
        <v>13</v>
      </c>
      <c r="C82" s="5" t="s">
        <v>436</v>
      </c>
      <c r="D82" s="147">
        <v>228358</v>
      </c>
      <c r="E82" s="147">
        <v>3368833111</v>
      </c>
      <c r="F82" s="65" t="s">
        <v>23</v>
      </c>
    </row>
    <row r="83" spans="1:6" x14ac:dyDescent="0.2">
      <c r="A83" s="66"/>
      <c r="B83" s="5" t="s">
        <v>9</v>
      </c>
      <c r="C83" s="5" t="s">
        <v>9</v>
      </c>
      <c r="D83" s="147" t="s">
        <v>1164</v>
      </c>
      <c r="E83" s="147" t="s">
        <v>363</v>
      </c>
      <c r="F83" s="65" t="s">
        <v>23</v>
      </c>
    </row>
    <row r="84" spans="1:6" x14ac:dyDescent="0.2">
      <c r="A84" s="5" t="s">
        <v>42</v>
      </c>
      <c r="B84" s="5" t="s">
        <v>7</v>
      </c>
      <c r="C84" s="5" t="s">
        <v>438</v>
      </c>
      <c r="D84" s="147">
        <v>6242241960</v>
      </c>
      <c r="E84" s="147">
        <v>8434482411</v>
      </c>
      <c r="F84" s="65" t="s">
        <v>23</v>
      </c>
    </row>
    <row r="85" spans="1:6" x14ac:dyDescent="0.2">
      <c r="A85" s="66"/>
      <c r="B85" s="5" t="s">
        <v>10</v>
      </c>
      <c r="C85" s="5" t="s">
        <v>410</v>
      </c>
      <c r="D85" s="147" t="s">
        <v>440</v>
      </c>
      <c r="E85" s="147">
        <v>7066470414</v>
      </c>
      <c r="F85" s="65" t="s">
        <v>23</v>
      </c>
    </row>
    <row r="86" spans="1:6" x14ac:dyDescent="0.2">
      <c r="A86" s="66"/>
      <c r="B86" s="5" t="s">
        <v>13</v>
      </c>
      <c r="C86" s="5" t="s">
        <v>441</v>
      </c>
      <c r="D86" s="147" t="s">
        <v>442</v>
      </c>
      <c r="E86" s="147">
        <v>8432481780</v>
      </c>
      <c r="F86" s="65" t="s">
        <v>23</v>
      </c>
    </row>
    <row r="87" spans="1:6" x14ac:dyDescent="0.2">
      <c r="A87" s="66"/>
      <c r="B87" s="5" t="s">
        <v>8</v>
      </c>
      <c r="C87" s="5" t="s">
        <v>438</v>
      </c>
      <c r="D87" s="147" t="s">
        <v>439</v>
      </c>
      <c r="E87" s="147">
        <v>8434482411</v>
      </c>
      <c r="F87" s="65" t="s">
        <v>23</v>
      </c>
    </row>
    <row r="88" spans="1:6" x14ac:dyDescent="0.2">
      <c r="A88" s="66"/>
      <c r="B88" s="5" t="s">
        <v>14</v>
      </c>
      <c r="C88" s="5" t="s">
        <v>443</v>
      </c>
      <c r="D88" s="147">
        <v>11752803</v>
      </c>
      <c r="E88" s="147">
        <v>7434438202</v>
      </c>
      <c r="F88" s="65" t="s">
        <v>23</v>
      </c>
    </row>
    <row r="89" spans="1:6" x14ac:dyDescent="0.2">
      <c r="A89" s="66"/>
      <c r="B89" s="5" t="s">
        <v>9</v>
      </c>
      <c r="C89" s="5" t="s">
        <v>9</v>
      </c>
      <c r="D89" s="147" t="s">
        <v>1165</v>
      </c>
      <c r="E89" s="147" t="s">
        <v>363</v>
      </c>
      <c r="F89" s="65" t="s">
        <v>23</v>
      </c>
    </row>
    <row r="90" spans="1:6" x14ac:dyDescent="0.2">
      <c r="A90" s="5" t="s">
        <v>43</v>
      </c>
      <c r="B90" s="5" t="s">
        <v>7</v>
      </c>
      <c r="C90" s="5" t="s">
        <v>378</v>
      </c>
      <c r="D90" s="147">
        <v>910032021297</v>
      </c>
      <c r="E90" s="147">
        <v>8006535307</v>
      </c>
      <c r="F90" s="65" t="s">
        <v>23</v>
      </c>
    </row>
    <row r="91" spans="1:6" x14ac:dyDescent="0.2">
      <c r="A91" s="66"/>
      <c r="B91" s="5" t="s">
        <v>10</v>
      </c>
      <c r="C91" s="5" t="s">
        <v>410</v>
      </c>
      <c r="D91" s="147" t="s">
        <v>444</v>
      </c>
      <c r="E91" s="147">
        <v>7066470414</v>
      </c>
      <c r="F91" s="65" t="s">
        <v>23</v>
      </c>
    </row>
    <row r="92" spans="1:6" x14ac:dyDescent="0.2">
      <c r="A92" s="66"/>
      <c r="B92" s="5" t="s">
        <v>13</v>
      </c>
      <c r="C92" s="5" t="s">
        <v>445</v>
      </c>
      <c r="D92" s="147" t="s">
        <v>446</v>
      </c>
      <c r="E92" s="147">
        <v>3363732489</v>
      </c>
      <c r="F92" s="65" t="s">
        <v>23</v>
      </c>
    </row>
    <row r="93" spans="1:6" x14ac:dyDescent="0.2">
      <c r="A93" s="66"/>
      <c r="B93" s="5" t="s">
        <v>9</v>
      </c>
      <c r="C93" s="5" t="s">
        <v>9</v>
      </c>
      <c r="D93" s="147" t="s">
        <v>1166</v>
      </c>
      <c r="E93" s="147" t="s">
        <v>363</v>
      </c>
      <c r="F93" s="65" t="s">
        <v>23</v>
      </c>
    </row>
    <row r="94" spans="1:6" x14ac:dyDescent="0.2">
      <c r="A94" s="5" t="s">
        <v>44</v>
      </c>
      <c r="B94" s="5" t="s">
        <v>7</v>
      </c>
      <c r="C94" s="5" t="s">
        <v>394</v>
      </c>
      <c r="D94" s="147">
        <v>33354966001</v>
      </c>
      <c r="E94" s="147">
        <v>7705020226</v>
      </c>
      <c r="F94" s="65" t="s">
        <v>23</v>
      </c>
    </row>
    <row r="95" spans="1:6" x14ac:dyDescent="0.2">
      <c r="A95" s="66"/>
      <c r="B95" s="5" t="s">
        <v>10</v>
      </c>
      <c r="C95" s="5" t="s">
        <v>410</v>
      </c>
      <c r="D95" s="147" t="s">
        <v>447</v>
      </c>
      <c r="E95" s="147">
        <v>7704749273</v>
      </c>
      <c r="F95" s="65" t="s">
        <v>23</v>
      </c>
    </row>
    <row r="96" spans="1:6" x14ac:dyDescent="0.2">
      <c r="A96" s="66"/>
      <c r="B96" s="5" t="s">
        <v>13</v>
      </c>
      <c r="C96" s="5" t="s">
        <v>448</v>
      </c>
      <c r="D96" s="147" t="s">
        <v>449</v>
      </c>
      <c r="E96" s="147">
        <v>7706835516</v>
      </c>
      <c r="F96" s="65" t="s">
        <v>23</v>
      </c>
    </row>
    <row r="97" spans="1:6" x14ac:dyDescent="0.2">
      <c r="A97" s="66"/>
      <c r="B97" s="5" t="s">
        <v>9</v>
      </c>
      <c r="C97" s="5" t="s">
        <v>9</v>
      </c>
      <c r="D97" s="147" t="s">
        <v>1167</v>
      </c>
      <c r="E97" s="147" t="s">
        <v>363</v>
      </c>
      <c r="F97" s="65" t="s">
        <v>23</v>
      </c>
    </row>
    <row r="98" spans="1:6" x14ac:dyDescent="0.2">
      <c r="A98" s="5" t="s">
        <v>45</v>
      </c>
      <c r="B98" s="5" t="s">
        <v>7</v>
      </c>
      <c r="C98" s="5" t="s">
        <v>394</v>
      </c>
      <c r="D98" s="147">
        <v>33355883002</v>
      </c>
      <c r="E98" s="147">
        <v>7705080226</v>
      </c>
      <c r="F98" s="65" t="s">
        <v>23</v>
      </c>
    </row>
    <row r="99" spans="1:6" x14ac:dyDescent="0.2">
      <c r="A99" s="66"/>
      <c r="B99" s="5" t="s">
        <v>10</v>
      </c>
      <c r="C99" s="5" t="s">
        <v>404</v>
      </c>
      <c r="D99" s="147" t="s">
        <v>450</v>
      </c>
      <c r="E99" s="147">
        <v>4046939200</v>
      </c>
      <c r="F99" s="65" t="s">
        <v>23</v>
      </c>
    </row>
    <row r="100" spans="1:6" x14ac:dyDescent="0.2">
      <c r="A100" s="66"/>
      <c r="B100" s="5" t="s">
        <v>13</v>
      </c>
      <c r="C100" s="5" t="s">
        <v>451</v>
      </c>
      <c r="D100" s="147" t="s">
        <v>452</v>
      </c>
      <c r="E100" s="147" t="s">
        <v>1168</v>
      </c>
      <c r="F100" s="65" t="s">
        <v>23</v>
      </c>
    </row>
    <row r="101" spans="1:6" x14ac:dyDescent="0.2">
      <c r="A101" s="66"/>
      <c r="B101" s="5" t="s">
        <v>9</v>
      </c>
      <c r="C101" s="5" t="s">
        <v>9</v>
      </c>
      <c r="D101" s="147" t="s">
        <v>1169</v>
      </c>
      <c r="E101" s="147" t="s">
        <v>363</v>
      </c>
      <c r="F101" s="65" t="s">
        <v>23</v>
      </c>
    </row>
    <row r="102" spans="1:6" x14ac:dyDescent="0.2">
      <c r="A102" s="5" t="s">
        <v>46</v>
      </c>
      <c r="B102" s="5" t="s">
        <v>7</v>
      </c>
      <c r="C102" s="5" t="s">
        <v>453</v>
      </c>
      <c r="D102" s="147" t="s">
        <v>454</v>
      </c>
      <c r="E102" s="147">
        <v>2299851974</v>
      </c>
      <c r="F102" s="65" t="s">
        <v>23</v>
      </c>
    </row>
    <row r="103" spans="1:6" x14ac:dyDescent="0.2">
      <c r="A103" s="66"/>
      <c r="B103" s="5" t="s">
        <v>10</v>
      </c>
      <c r="C103" s="5" t="s">
        <v>453</v>
      </c>
      <c r="D103" s="147" t="s">
        <v>454</v>
      </c>
      <c r="E103" s="147">
        <v>2299851974</v>
      </c>
      <c r="F103" s="65" t="s">
        <v>23</v>
      </c>
    </row>
    <row r="104" spans="1:6" x14ac:dyDescent="0.2">
      <c r="A104" s="66"/>
      <c r="B104" s="5" t="s">
        <v>13</v>
      </c>
      <c r="C104" s="5" t="s">
        <v>453</v>
      </c>
      <c r="D104" s="147" t="s">
        <v>454</v>
      </c>
      <c r="E104" s="147">
        <v>2299851974</v>
      </c>
      <c r="F104" s="65" t="s">
        <v>23</v>
      </c>
    </row>
    <row r="105" spans="1:6" x14ac:dyDescent="0.2">
      <c r="A105" s="66"/>
      <c r="B105" s="5" t="s">
        <v>9</v>
      </c>
      <c r="C105" s="5" t="s">
        <v>9</v>
      </c>
      <c r="D105" s="147" t="s">
        <v>1170</v>
      </c>
      <c r="E105" s="147" t="s">
        <v>363</v>
      </c>
      <c r="F105" s="65" t="s">
        <v>23</v>
      </c>
    </row>
    <row r="106" spans="1:6" x14ac:dyDescent="0.2">
      <c r="A106" s="5" t="s">
        <v>47</v>
      </c>
      <c r="B106" s="5" t="s">
        <v>7</v>
      </c>
      <c r="C106" s="5" t="s">
        <v>360</v>
      </c>
      <c r="D106" s="147" t="s">
        <v>455</v>
      </c>
      <c r="E106" s="147">
        <v>8886555888</v>
      </c>
      <c r="F106" s="65" t="s">
        <v>23</v>
      </c>
    </row>
    <row r="107" spans="1:6" x14ac:dyDescent="0.2">
      <c r="A107" s="66"/>
      <c r="B107" s="5" t="s">
        <v>10</v>
      </c>
      <c r="C107" s="5" t="s">
        <v>457</v>
      </c>
      <c r="D107" s="147">
        <v>2832</v>
      </c>
      <c r="E107" s="147">
        <v>9128845353</v>
      </c>
      <c r="F107" s="65" t="s">
        <v>23</v>
      </c>
    </row>
    <row r="108" spans="1:6" x14ac:dyDescent="0.2">
      <c r="A108" s="66"/>
      <c r="B108" s="5" t="s">
        <v>13</v>
      </c>
      <c r="C108" s="5" t="s">
        <v>458</v>
      </c>
      <c r="D108" s="147" t="s">
        <v>459</v>
      </c>
      <c r="E108" s="147">
        <v>9128763564</v>
      </c>
      <c r="F108" s="65" t="s">
        <v>23</v>
      </c>
    </row>
    <row r="109" spans="1:6" x14ac:dyDescent="0.2">
      <c r="A109" s="66"/>
      <c r="B109" s="5" t="s">
        <v>8</v>
      </c>
      <c r="C109" s="5" t="s">
        <v>360</v>
      </c>
      <c r="D109" s="147" t="s">
        <v>456</v>
      </c>
      <c r="E109" s="147">
        <v>8886555888</v>
      </c>
      <c r="F109" s="65" t="s">
        <v>23</v>
      </c>
    </row>
    <row r="110" spans="1:6" x14ac:dyDescent="0.2">
      <c r="A110" s="66"/>
      <c r="B110" s="5" t="s">
        <v>9</v>
      </c>
      <c r="C110" s="5" t="s">
        <v>9</v>
      </c>
      <c r="D110" s="147" t="s">
        <v>1171</v>
      </c>
      <c r="E110" s="147" t="s">
        <v>363</v>
      </c>
      <c r="F110" s="65" t="s">
        <v>23</v>
      </c>
    </row>
    <row r="111" spans="1:6" x14ac:dyDescent="0.2">
      <c r="A111" s="5" t="s">
        <v>48</v>
      </c>
      <c r="B111" s="5" t="s">
        <v>7</v>
      </c>
      <c r="C111" s="5" t="s">
        <v>460</v>
      </c>
      <c r="D111" s="147">
        <v>6519962001</v>
      </c>
      <c r="E111" s="147">
        <v>8003279615</v>
      </c>
      <c r="F111" s="65" t="s">
        <v>23</v>
      </c>
    </row>
    <row r="112" spans="1:6" x14ac:dyDescent="0.2">
      <c r="A112" s="66"/>
      <c r="B112" s="5" t="s">
        <v>10</v>
      </c>
      <c r="C112" s="5" t="s">
        <v>404</v>
      </c>
      <c r="D112" s="147" t="s">
        <v>461</v>
      </c>
      <c r="E112" s="147">
        <v>8435524751</v>
      </c>
      <c r="F112" s="65" t="s">
        <v>23</v>
      </c>
    </row>
    <row r="113" spans="1:6" x14ac:dyDescent="0.2">
      <c r="A113" s="66"/>
      <c r="B113" s="5" t="s">
        <v>13</v>
      </c>
      <c r="C113" s="5" t="s">
        <v>462</v>
      </c>
      <c r="D113" s="147" t="s">
        <v>463</v>
      </c>
      <c r="E113" s="147">
        <v>8437197965</v>
      </c>
      <c r="F113" s="65" t="s">
        <v>23</v>
      </c>
    </row>
    <row r="114" spans="1:6" x14ac:dyDescent="0.2">
      <c r="A114" s="66"/>
      <c r="B114" s="5" t="s">
        <v>14</v>
      </c>
      <c r="C114" s="5" t="s">
        <v>462</v>
      </c>
      <c r="D114" s="147" t="s">
        <v>464</v>
      </c>
      <c r="E114" s="147">
        <v>8437197965</v>
      </c>
      <c r="F114" s="65" t="s">
        <v>23</v>
      </c>
    </row>
    <row r="115" spans="1:6" x14ac:dyDescent="0.2">
      <c r="A115" s="66"/>
      <c r="B115" s="5" t="s">
        <v>9</v>
      </c>
      <c r="C115" s="5" t="s">
        <v>9</v>
      </c>
      <c r="D115" s="147" t="s">
        <v>1172</v>
      </c>
      <c r="E115" s="147" t="s">
        <v>363</v>
      </c>
      <c r="F115" s="65" t="s">
        <v>23</v>
      </c>
    </row>
    <row r="116" spans="1:6" x14ac:dyDescent="0.2">
      <c r="A116" s="5" t="s">
        <v>49</v>
      </c>
      <c r="B116" s="5" t="s">
        <v>7</v>
      </c>
      <c r="C116" s="5" t="s">
        <v>360</v>
      </c>
      <c r="D116" s="147" t="s">
        <v>465</v>
      </c>
      <c r="E116" s="147">
        <v>8886555888</v>
      </c>
      <c r="F116" s="65" t="s">
        <v>23</v>
      </c>
    </row>
    <row r="117" spans="1:6" x14ac:dyDescent="0.2">
      <c r="A117" s="66"/>
      <c r="B117" s="5" t="s">
        <v>10</v>
      </c>
      <c r="C117" s="5" t="s">
        <v>467</v>
      </c>
      <c r="D117" s="147" t="s">
        <v>468</v>
      </c>
      <c r="E117" s="147">
        <v>4782775010</v>
      </c>
      <c r="F117" s="65" t="s">
        <v>23</v>
      </c>
    </row>
    <row r="118" spans="1:6" x14ac:dyDescent="0.2">
      <c r="A118" s="66"/>
      <c r="B118" s="5" t="s">
        <v>13</v>
      </c>
      <c r="C118" s="5" t="s">
        <v>467</v>
      </c>
      <c r="D118" s="147" t="s">
        <v>468</v>
      </c>
      <c r="E118" s="147">
        <v>4782775010</v>
      </c>
      <c r="F118" s="65" t="s">
        <v>23</v>
      </c>
    </row>
    <row r="119" spans="1:6" x14ac:dyDescent="0.2">
      <c r="A119" s="66"/>
      <c r="B119" s="5" t="s">
        <v>8</v>
      </c>
      <c r="C119" s="5" t="s">
        <v>360</v>
      </c>
      <c r="D119" s="147" t="s">
        <v>466</v>
      </c>
      <c r="E119" s="147">
        <v>8886555888</v>
      </c>
      <c r="F119" s="65" t="s">
        <v>23</v>
      </c>
    </row>
    <row r="120" spans="1:6" x14ac:dyDescent="0.2">
      <c r="A120" s="66"/>
      <c r="B120" s="5" t="s">
        <v>9</v>
      </c>
      <c r="C120" s="5" t="s">
        <v>9</v>
      </c>
      <c r="D120" s="147" t="s">
        <v>1173</v>
      </c>
      <c r="E120" s="147" t="s">
        <v>363</v>
      </c>
      <c r="F120" s="65" t="s">
        <v>23</v>
      </c>
    </row>
    <row r="121" spans="1:6" x14ac:dyDescent="0.2">
      <c r="A121" s="5" t="s">
        <v>50</v>
      </c>
      <c r="B121" s="5" t="s">
        <v>7</v>
      </c>
      <c r="C121" s="5" t="s">
        <v>469</v>
      </c>
      <c r="D121" s="147">
        <v>5786645103</v>
      </c>
      <c r="E121" s="147">
        <v>8164715275</v>
      </c>
      <c r="F121" s="65" t="s">
        <v>23</v>
      </c>
    </row>
    <row r="122" spans="1:6" x14ac:dyDescent="0.2">
      <c r="A122" s="66"/>
      <c r="B122" s="5" t="s">
        <v>10</v>
      </c>
      <c r="C122" s="5" t="s">
        <v>404</v>
      </c>
      <c r="D122" s="147" t="s">
        <v>470</v>
      </c>
      <c r="E122" s="147">
        <v>8162541470</v>
      </c>
      <c r="F122" s="65" t="s">
        <v>23</v>
      </c>
    </row>
    <row r="123" spans="1:6" x14ac:dyDescent="0.2">
      <c r="A123" s="66"/>
      <c r="B123" s="5" t="s">
        <v>13</v>
      </c>
      <c r="C123" s="5" t="s">
        <v>471</v>
      </c>
      <c r="D123" s="147" t="s">
        <v>472</v>
      </c>
      <c r="E123" s="147">
        <v>8167376088</v>
      </c>
      <c r="F123" s="65" t="s">
        <v>23</v>
      </c>
    </row>
    <row r="124" spans="1:6" x14ac:dyDescent="0.2">
      <c r="A124" s="66"/>
      <c r="B124" s="5" t="s">
        <v>14</v>
      </c>
      <c r="C124" s="5" t="s">
        <v>473</v>
      </c>
      <c r="D124" s="147" t="s">
        <v>474</v>
      </c>
      <c r="E124" s="147">
        <v>8163535550</v>
      </c>
      <c r="F124" s="65" t="s">
        <v>23</v>
      </c>
    </row>
    <row r="125" spans="1:6" x14ac:dyDescent="0.2">
      <c r="A125" s="66"/>
      <c r="B125" s="5" t="s">
        <v>9</v>
      </c>
      <c r="C125" s="5" t="s">
        <v>9</v>
      </c>
      <c r="D125" s="147" t="s">
        <v>1174</v>
      </c>
      <c r="E125" s="147" t="s">
        <v>363</v>
      </c>
      <c r="F125" s="65" t="s">
        <v>23</v>
      </c>
    </row>
    <row r="126" spans="1:6" x14ac:dyDescent="0.2">
      <c r="A126" s="5" t="s">
        <v>51</v>
      </c>
      <c r="B126" s="5" t="s">
        <v>7</v>
      </c>
      <c r="C126" s="5" t="s">
        <v>475</v>
      </c>
      <c r="D126" s="147" t="s">
        <v>476</v>
      </c>
      <c r="E126" s="147">
        <v>9193628679</v>
      </c>
      <c r="F126" s="65" t="s">
        <v>23</v>
      </c>
    </row>
    <row r="127" spans="1:6" x14ac:dyDescent="0.2">
      <c r="A127" s="66"/>
      <c r="B127" s="5" t="s">
        <v>10</v>
      </c>
      <c r="C127" s="5" t="s">
        <v>410</v>
      </c>
      <c r="D127" s="147" t="s">
        <v>477</v>
      </c>
      <c r="E127" s="147">
        <v>9196627100</v>
      </c>
      <c r="F127" s="65" t="s">
        <v>23</v>
      </c>
    </row>
    <row r="128" spans="1:6" x14ac:dyDescent="0.2">
      <c r="A128" s="66"/>
      <c r="B128" s="5" t="s">
        <v>13</v>
      </c>
      <c r="C128" s="5" t="s">
        <v>475</v>
      </c>
      <c r="D128" s="147" t="s">
        <v>476</v>
      </c>
      <c r="E128" s="147">
        <v>9193628679</v>
      </c>
      <c r="F128" s="65" t="s">
        <v>23</v>
      </c>
    </row>
    <row r="129" spans="1:6" x14ac:dyDescent="0.2">
      <c r="A129" s="66"/>
      <c r="B129" s="5" t="s">
        <v>9</v>
      </c>
      <c r="C129" s="5" t="s">
        <v>9</v>
      </c>
      <c r="D129" s="147" t="s">
        <v>1175</v>
      </c>
      <c r="E129" s="147" t="s">
        <v>363</v>
      </c>
      <c r="F129" s="65" t="s">
        <v>23</v>
      </c>
    </row>
    <row r="130" spans="1:6" x14ac:dyDescent="0.2">
      <c r="A130" s="5" t="s">
        <v>52</v>
      </c>
      <c r="B130" s="5" t="s">
        <v>7</v>
      </c>
      <c r="C130" s="5" t="s">
        <v>360</v>
      </c>
      <c r="D130" s="147" t="s">
        <v>478</v>
      </c>
      <c r="E130" s="147">
        <v>8886555888</v>
      </c>
      <c r="F130" s="65" t="s">
        <v>23</v>
      </c>
    </row>
    <row r="131" spans="1:6" x14ac:dyDescent="0.2">
      <c r="A131" s="66"/>
      <c r="B131" s="5" t="s">
        <v>10</v>
      </c>
      <c r="C131" s="5" t="s">
        <v>480</v>
      </c>
      <c r="D131" s="147" t="s">
        <v>481</v>
      </c>
      <c r="E131" s="147">
        <v>8663195397</v>
      </c>
      <c r="F131" s="65" t="s">
        <v>23</v>
      </c>
    </row>
    <row r="132" spans="1:6" x14ac:dyDescent="0.2">
      <c r="A132" s="66"/>
      <c r="B132" s="5" t="s">
        <v>13</v>
      </c>
      <c r="C132" s="5" t="s">
        <v>482</v>
      </c>
      <c r="D132" s="147">
        <v>175755302</v>
      </c>
      <c r="E132" s="147">
        <v>4045460311</v>
      </c>
      <c r="F132" s="65" t="s">
        <v>23</v>
      </c>
    </row>
    <row r="133" spans="1:6" x14ac:dyDescent="0.2">
      <c r="A133" s="66"/>
      <c r="B133" s="5" t="s">
        <v>8</v>
      </c>
      <c r="C133" s="5" t="s">
        <v>360</v>
      </c>
      <c r="D133" s="147" t="s">
        <v>479</v>
      </c>
      <c r="E133" s="147">
        <v>8886555888</v>
      </c>
      <c r="F133" s="65" t="s">
        <v>23</v>
      </c>
    </row>
    <row r="134" spans="1:6" x14ac:dyDescent="0.2">
      <c r="A134" s="66"/>
      <c r="B134" s="5" t="s">
        <v>9</v>
      </c>
      <c r="C134" s="5" t="s">
        <v>9</v>
      </c>
      <c r="D134" s="147" t="s">
        <v>1176</v>
      </c>
      <c r="E134" s="147" t="s">
        <v>363</v>
      </c>
      <c r="F134" s="65" t="s">
        <v>23</v>
      </c>
    </row>
    <row r="135" spans="1:6" x14ac:dyDescent="0.2">
      <c r="A135" s="5" t="s">
        <v>53</v>
      </c>
      <c r="B135" s="5" t="s">
        <v>7</v>
      </c>
      <c r="C135" s="5" t="s">
        <v>360</v>
      </c>
      <c r="D135" s="147" t="s">
        <v>483</v>
      </c>
      <c r="E135" s="147">
        <v>8886555888</v>
      </c>
      <c r="F135" s="65" t="s">
        <v>23</v>
      </c>
    </row>
    <row r="136" spans="1:6" x14ac:dyDescent="0.2">
      <c r="A136" s="66"/>
      <c r="B136" s="5" t="s">
        <v>10</v>
      </c>
      <c r="C136" s="5" t="s">
        <v>410</v>
      </c>
      <c r="D136" s="147" t="s">
        <v>484</v>
      </c>
      <c r="E136" s="147">
        <v>7063228923</v>
      </c>
      <c r="F136" s="65" t="s">
        <v>23</v>
      </c>
    </row>
    <row r="137" spans="1:6" x14ac:dyDescent="0.2">
      <c r="A137" s="66"/>
      <c r="B137" s="5" t="s">
        <v>13</v>
      </c>
      <c r="C137" s="5" t="s">
        <v>485</v>
      </c>
      <c r="D137" s="147" t="s">
        <v>486</v>
      </c>
      <c r="E137" s="147">
        <v>7066493400</v>
      </c>
      <c r="F137" s="65" t="s">
        <v>23</v>
      </c>
    </row>
    <row r="138" spans="1:6" x14ac:dyDescent="0.2">
      <c r="A138" s="66"/>
      <c r="B138" s="5" t="s">
        <v>9</v>
      </c>
      <c r="C138" s="5" t="s">
        <v>9</v>
      </c>
      <c r="D138" s="147" t="s">
        <v>1177</v>
      </c>
      <c r="E138" s="147" t="s">
        <v>363</v>
      </c>
      <c r="F138" s="65" t="s">
        <v>23</v>
      </c>
    </row>
    <row r="139" spans="1:6" x14ac:dyDescent="0.2">
      <c r="A139" s="5" t="s">
        <v>54</v>
      </c>
      <c r="B139" s="5" t="s">
        <v>7</v>
      </c>
      <c r="C139" s="5" t="s">
        <v>487</v>
      </c>
      <c r="D139" s="147" t="s">
        <v>488</v>
      </c>
      <c r="E139" s="147">
        <v>8034322421</v>
      </c>
      <c r="F139" s="65" t="s">
        <v>23</v>
      </c>
    </row>
    <row r="140" spans="1:6" x14ac:dyDescent="0.2">
      <c r="A140" s="66"/>
      <c r="B140" s="5" t="s">
        <v>10</v>
      </c>
      <c r="C140" s="5" t="s">
        <v>487</v>
      </c>
      <c r="D140" s="147" t="s">
        <v>488</v>
      </c>
      <c r="E140" s="147">
        <v>8034322421</v>
      </c>
      <c r="F140" s="65" t="s">
        <v>23</v>
      </c>
    </row>
    <row r="141" spans="1:6" x14ac:dyDescent="0.2">
      <c r="A141" s="66"/>
      <c r="B141" s="5" t="s">
        <v>13</v>
      </c>
      <c r="C141" s="5" t="s">
        <v>487</v>
      </c>
      <c r="D141" s="147" t="s">
        <v>488</v>
      </c>
      <c r="E141" s="147">
        <v>8034322421</v>
      </c>
      <c r="F141" s="65" t="s">
        <v>23</v>
      </c>
    </row>
    <row r="142" spans="1:6" x14ac:dyDescent="0.2">
      <c r="A142" s="66"/>
      <c r="B142" s="5" t="s">
        <v>9</v>
      </c>
      <c r="C142" s="5" t="s">
        <v>9</v>
      </c>
      <c r="D142" s="147" t="s">
        <v>1178</v>
      </c>
      <c r="E142" s="147" t="s">
        <v>363</v>
      </c>
      <c r="F142" s="65" t="s">
        <v>23</v>
      </c>
    </row>
    <row r="143" spans="1:6" x14ac:dyDescent="0.2">
      <c r="A143" s="5" t="s">
        <v>55</v>
      </c>
      <c r="B143" s="5" t="s">
        <v>7</v>
      </c>
      <c r="C143" s="5" t="s">
        <v>378</v>
      </c>
      <c r="D143" s="147">
        <v>910083383273</v>
      </c>
      <c r="E143" s="147">
        <v>8665826345</v>
      </c>
      <c r="F143" s="65" t="s">
        <v>23</v>
      </c>
    </row>
    <row r="144" spans="1:6" x14ac:dyDescent="0.2">
      <c r="A144" s="66"/>
      <c r="B144" s="5" t="s">
        <v>10</v>
      </c>
      <c r="C144" s="5" t="s">
        <v>480</v>
      </c>
      <c r="D144" s="147" t="s">
        <v>489</v>
      </c>
      <c r="E144" s="147">
        <v>8663195397</v>
      </c>
      <c r="F144" s="65" t="s">
        <v>23</v>
      </c>
    </row>
    <row r="145" spans="1:6" x14ac:dyDescent="0.2">
      <c r="A145" s="66"/>
      <c r="B145" s="5" t="s">
        <v>13</v>
      </c>
      <c r="C145" s="5" t="s">
        <v>490</v>
      </c>
      <c r="D145" s="147" t="s">
        <v>491</v>
      </c>
      <c r="E145" s="147">
        <v>9109447799</v>
      </c>
      <c r="F145" s="65" t="s">
        <v>23</v>
      </c>
    </row>
    <row r="146" spans="1:6" x14ac:dyDescent="0.2">
      <c r="A146" s="66"/>
      <c r="B146" s="5" t="s">
        <v>8</v>
      </c>
      <c r="C146" s="5" t="s">
        <v>378</v>
      </c>
      <c r="D146" s="147">
        <v>910083346963</v>
      </c>
      <c r="E146" s="147">
        <v>8665826345</v>
      </c>
      <c r="F146" s="65" t="s">
        <v>23</v>
      </c>
    </row>
    <row r="147" spans="1:6" x14ac:dyDescent="0.2">
      <c r="A147" s="66"/>
      <c r="B147" s="5" t="s">
        <v>9</v>
      </c>
      <c r="C147" s="5" t="s">
        <v>9</v>
      </c>
      <c r="D147" s="147" t="s">
        <v>1179</v>
      </c>
      <c r="E147" s="147" t="s">
        <v>363</v>
      </c>
      <c r="F147" s="65" t="s">
        <v>23</v>
      </c>
    </row>
    <row r="148" spans="1:6" x14ac:dyDescent="0.2">
      <c r="A148" s="5" t="s">
        <v>56</v>
      </c>
      <c r="B148" s="5" t="s">
        <v>7</v>
      </c>
      <c r="C148" s="5" t="s">
        <v>492</v>
      </c>
      <c r="D148" s="147" t="s">
        <v>493</v>
      </c>
      <c r="E148" s="147">
        <v>7707945150</v>
      </c>
      <c r="F148" s="65" t="s">
        <v>23</v>
      </c>
    </row>
    <row r="149" spans="1:6" x14ac:dyDescent="0.2">
      <c r="A149" s="66"/>
      <c r="B149" s="5" t="s">
        <v>10</v>
      </c>
      <c r="C149" s="5" t="s">
        <v>480</v>
      </c>
      <c r="D149" s="147" t="s">
        <v>494</v>
      </c>
      <c r="E149" s="147">
        <v>8663195397</v>
      </c>
      <c r="F149" s="65" t="s">
        <v>23</v>
      </c>
    </row>
    <row r="150" spans="1:6" x14ac:dyDescent="0.2">
      <c r="A150" s="66"/>
      <c r="B150" s="5" t="s">
        <v>13</v>
      </c>
      <c r="C150" s="5" t="s">
        <v>492</v>
      </c>
      <c r="D150" s="147" t="s">
        <v>493</v>
      </c>
      <c r="E150" s="147">
        <v>7707945150</v>
      </c>
      <c r="F150" s="65" t="s">
        <v>23</v>
      </c>
    </row>
    <row r="151" spans="1:6" x14ac:dyDescent="0.2">
      <c r="A151" s="66"/>
      <c r="B151" s="5" t="s">
        <v>9</v>
      </c>
      <c r="C151" s="5" t="s">
        <v>9</v>
      </c>
      <c r="D151" s="147" t="s">
        <v>1180</v>
      </c>
      <c r="E151" s="147" t="s">
        <v>363</v>
      </c>
      <c r="F151" s="65" t="s">
        <v>23</v>
      </c>
    </row>
    <row r="152" spans="1:6" x14ac:dyDescent="0.2">
      <c r="A152" s="5" t="s">
        <v>57</v>
      </c>
      <c r="B152" s="5" t="s">
        <v>7</v>
      </c>
      <c r="C152" s="5" t="s">
        <v>495</v>
      </c>
      <c r="D152" s="147">
        <v>526514001</v>
      </c>
      <c r="E152" s="147">
        <v>7704292100</v>
      </c>
      <c r="F152" s="65" t="s">
        <v>23</v>
      </c>
    </row>
    <row r="153" spans="1:6" x14ac:dyDescent="0.2">
      <c r="A153" s="66"/>
      <c r="B153" s="5" t="s">
        <v>10</v>
      </c>
      <c r="C153" s="5" t="s">
        <v>404</v>
      </c>
      <c r="D153" s="147" t="s">
        <v>496</v>
      </c>
      <c r="E153" s="147">
        <v>4046939200</v>
      </c>
      <c r="F153" s="65" t="s">
        <v>23</v>
      </c>
    </row>
    <row r="154" spans="1:6" x14ac:dyDescent="0.2">
      <c r="A154" s="66"/>
      <c r="B154" s="5" t="s">
        <v>13</v>
      </c>
      <c r="C154" s="5" t="s">
        <v>498</v>
      </c>
      <c r="D154" s="147" t="s">
        <v>499</v>
      </c>
      <c r="E154" s="147">
        <v>7704196200</v>
      </c>
      <c r="F154" s="65" t="s">
        <v>23</v>
      </c>
    </row>
    <row r="155" spans="1:6" x14ac:dyDescent="0.2">
      <c r="A155" s="66"/>
      <c r="B155" s="5" t="s">
        <v>11</v>
      </c>
      <c r="C155" s="5" t="s">
        <v>480</v>
      </c>
      <c r="D155" s="147" t="s">
        <v>497</v>
      </c>
      <c r="E155" s="147">
        <v>8663195397</v>
      </c>
      <c r="F155" s="65" t="s">
        <v>23</v>
      </c>
    </row>
    <row r="156" spans="1:6" x14ac:dyDescent="0.2">
      <c r="A156" s="66"/>
      <c r="B156" s="5" t="s">
        <v>9</v>
      </c>
      <c r="C156" s="5" t="s">
        <v>9</v>
      </c>
      <c r="D156" s="147" t="s">
        <v>1181</v>
      </c>
      <c r="E156" s="147" t="s">
        <v>363</v>
      </c>
      <c r="F156" s="65" t="s">
        <v>23</v>
      </c>
    </row>
    <row r="157" spans="1:6" x14ac:dyDescent="0.2">
      <c r="A157" s="5" t="s">
        <v>58</v>
      </c>
      <c r="B157" s="5" t="s">
        <v>7</v>
      </c>
      <c r="C157" s="5" t="s">
        <v>360</v>
      </c>
      <c r="D157" s="147" t="s">
        <v>500</v>
      </c>
      <c r="E157" s="147">
        <v>8886555888</v>
      </c>
      <c r="F157" s="65" t="s">
        <v>23</v>
      </c>
    </row>
    <row r="158" spans="1:6" x14ac:dyDescent="0.2">
      <c r="A158" s="66"/>
      <c r="B158" s="5" t="s">
        <v>10</v>
      </c>
      <c r="C158" s="5" t="s">
        <v>410</v>
      </c>
      <c r="D158" s="147" t="s">
        <v>502</v>
      </c>
      <c r="E158" s="147">
        <v>7063228923</v>
      </c>
      <c r="F158" s="65" t="s">
        <v>23</v>
      </c>
    </row>
    <row r="159" spans="1:6" x14ac:dyDescent="0.2">
      <c r="A159" s="66"/>
      <c r="B159" s="5" t="s">
        <v>13</v>
      </c>
      <c r="C159" s="5" t="s">
        <v>485</v>
      </c>
      <c r="D159" s="147" t="s">
        <v>503</v>
      </c>
      <c r="E159" s="147">
        <v>7066493400</v>
      </c>
      <c r="F159" s="65" t="s">
        <v>23</v>
      </c>
    </row>
    <row r="160" spans="1:6" x14ac:dyDescent="0.2">
      <c r="A160" s="66"/>
      <c r="B160" s="5" t="s">
        <v>8</v>
      </c>
      <c r="C160" s="5" t="s">
        <v>360</v>
      </c>
      <c r="D160" s="147" t="s">
        <v>501</v>
      </c>
      <c r="E160" s="147">
        <v>8886555888</v>
      </c>
      <c r="F160" s="65" t="s">
        <v>23</v>
      </c>
    </row>
    <row r="161" spans="1:6" x14ac:dyDescent="0.2">
      <c r="A161" s="66"/>
      <c r="B161" s="5" t="s">
        <v>9</v>
      </c>
      <c r="C161" s="5" t="s">
        <v>9</v>
      </c>
      <c r="D161" s="147" t="s">
        <v>1182</v>
      </c>
      <c r="E161" s="147" t="s">
        <v>363</v>
      </c>
      <c r="F161" s="65" t="s">
        <v>23</v>
      </c>
    </row>
    <row r="162" spans="1:6" x14ac:dyDescent="0.2">
      <c r="A162" s="5" t="s">
        <v>59</v>
      </c>
      <c r="B162" s="5" t="s">
        <v>7</v>
      </c>
      <c r="C162" s="5" t="s">
        <v>504</v>
      </c>
      <c r="D162" s="147">
        <v>221007693841</v>
      </c>
      <c r="E162" s="147">
        <v>8666896469</v>
      </c>
      <c r="F162" s="65" t="s">
        <v>23</v>
      </c>
    </row>
    <row r="163" spans="1:6" x14ac:dyDescent="0.2">
      <c r="A163" s="66"/>
      <c r="B163" s="5" t="s">
        <v>10</v>
      </c>
      <c r="C163" s="5" t="s">
        <v>480</v>
      </c>
      <c r="D163" s="147" t="s">
        <v>505</v>
      </c>
      <c r="E163" s="147">
        <v>8136213055</v>
      </c>
      <c r="F163" s="65" t="s">
        <v>23</v>
      </c>
    </row>
    <row r="164" spans="1:6" x14ac:dyDescent="0.2">
      <c r="A164" s="66"/>
      <c r="B164" s="5" t="s">
        <v>13</v>
      </c>
      <c r="C164" s="5" t="s">
        <v>506</v>
      </c>
      <c r="D164" s="147" t="s">
        <v>507</v>
      </c>
      <c r="E164" s="147">
        <v>8133071000</v>
      </c>
      <c r="F164" s="65" t="s">
        <v>23</v>
      </c>
    </row>
    <row r="165" spans="1:6" x14ac:dyDescent="0.2">
      <c r="A165" s="66"/>
      <c r="B165" s="5" t="s">
        <v>8</v>
      </c>
      <c r="C165" s="5" t="s">
        <v>504</v>
      </c>
      <c r="D165" s="147">
        <v>221007830856</v>
      </c>
      <c r="E165" s="147">
        <v>8666896469</v>
      </c>
      <c r="F165" s="65" t="s">
        <v>23</v>
      </c>
    </row>
    <row r="166" spans="1:6" x14ac:dyDescent="0.2">
      <c r="A166" s="66"/>
      <c r="B166" s="5" t="s">
        <v>9</v>
      </c>
      <c r="C166" s="5" t="s">
        <v>9</v>
      </c>
      <c r="D166" s="147" t="s">
        <v>1183</v>
      </c>
      <c r="E166" s="147" t="s">
        <v>363</v>
      </c>
      <c r="F166" s="65" t="s">
        <v>23</v>
      </c>
    </row>
    <row r="167" spans="1:6" x14ac:dyDescent="0.2">
      <c r="A167" s="5" t="s">
        <v>60</v>
      </c>
      <c r="B167" s="5" t="s">
        <v>7</v>
      </c>
      <c r="C167" s="5" t="s">
        <v>495</v>
      </c>
      <c r="D167" s="147">
        <v>531412001</v>
      </c>
      <c r="E167" s="147">
        <v>7704292100</v>
      </c>
      <c r="F167" s="65" t="s">
        <v>23</v>
      </c>
    </row>
    <row r="168" spans="1:6" x14ac:dyDescent="0.2">
      <c r="A168" s="66"/>
      <c r="B168" s="5" t="s">
        <v>10</v>
      </c>
      <c r="C168" s="5" t="s">
        <v>480</v>
      </c>
      <c r="D168" s="147" t="s">
        <v>508</v>
      </c>
      <c r="E168" s="147">
        <v>8663195397</v>
      </c>
      <c r="F168" s="65" t="s">
        <v>23</v>
      </c>
    </row>
    <row r="169" spans="1:6" x14ac:dyDescent="0.2">
      <c r="A169" s="66"/>
      <c r="B169" s="5" t="s">
        <v>13</v>
      </c>
      <c r="C169" s="5" t="s">
        <v>509</v>
      </c>
      <c r="D169" s="147" t="s">
        <v>510</v>
      </c>
      <c r="E169" s="147">
        <v>6784602820</v>
      </c>
      <c r="F169" s="65" t="s">
        <v>23</v>
      </c>
    </row>
    <row r="170" spans="1:6" x14ac:dyDescent="0.2">
      <c r="A170" s="66"/>
      <c r="B170" s="5" t="s">
        <v>14</v>
      </c>
      <c r="C170" s="5" t="s">
        <v>498</v>
      </c>
      <c r="D170" s="147" t="s">
        <v>511</v>
      </c>
      <c r="E170" s="147">
        <v>7704196200</v>
      </c>
      <c r="F170" s="65" t="s">
        <v>23</v>
      </c>
    </row>
    <row r="171" spans="1:6" x14ac:dyDescent="0.2">
      <c r="A171" s="66"/>
      <c r="B171" s="5" t="s">
        <v>9</v>
      </c>
      <c r="C171" s="5" t="s">
        <v>9</v>
      </c>
      <c r="D171" s="147" t="s">
        <v>1184</v>
      </c>
      <c r="E171" s="147" t="s">
        <v>363</v>
      </c>
      <c r="F171" s="65" t="s">
        <v>23</v>
      </c>
    </row>
    <row r="172" spans="1:6" x14ac:dyDescent="0.2">
      <c r="A172" s="5" t="s">
        <v>61</v>
      </c>
      <c r="B172" s="5" t="s">
        <v>7</v>
      </c>
      <c r="C172" s="5" t="s">
        <v>378</v>
      </c>
      <c r="D172" s="147">
        <v>910033992946</v>
      </c>
      <c r="E172" s="147">
        <v>8006535307</v>
      </c>
      <c r="F172" s="65" t="s">
        <v>23</v>
      </c>
    </row>
    <row r="173" spans="1:6" x14ac:dyDescent="0.2">
      <c r="A173" s="66"/>
      <c r="B173" s="5" t="s">
        <v>10</v>
      </c>
      <c r="C173" s="5" t="s">
        <v>404</v>
      </c>
      <c r="D173" s="147" t="s">
        <v>512</v>
      </c>
      <c r="E173" s="147">
        <v>8282562158</v>
      </c>
      <c r="F173" s="65" t="s">
        <v>23</v>
      </c>
    </row>
    <row r="174" spans="1:6" x14ac:dyDescent="0.2">
      <c r="A174" s="66"/>
      <c r="B174" s="5" t="s">
        <v>13</v>
      </c>
      <c r="C174" s="5" t="s">
        <v>513</v>
      </c>
      <c r="D174" s="147">
        <v>809709</v>
      </c>
      <c r="E174" s="147" t="s">
        <v>514</v>
      </c>
      <c r="F174" s="65" t="s">
        <v>23</v>
      </c>
    </row>
    <row r="175" spans="1:6" x14ac:dyDescent="0.2">
      <c r="A175" s="66"/>
      <c r="B175" s="5" t="s">
        <v>8</v>
      </c>
      <c r="C175" s="5" t="s">
        <v>378</v>
      </c>
      <c r="D175" s="147">
        <v>910033993096</v>
      </c>
      <c r="E175" s="147">
        <v>8006535307</v>
      </c>
      <c r="F175" s="65" t="s">
        <v>23</v>
      </c>
    </row>
    <row r="176" spans="1:6" x14ac:dyDescent="0.2">
      <c r="A176" s="66"/>
      <c r="B176" s="5" t="s">
        <v>9</v>
      </c>
      <c r="C176" s="5" t="s">
        <v>9</v>
      </c>
      <c r="D176" s="147" t="s">
        <v>1185</v>
      </c>
      <c r="E176" s="147" t="s">
        <v>363</v>
      </c>
      <c r="F176" s="65" t="s">
        <v>23</v>
      </c>
    </row>
    <row r="177" spans="1:6" x14ac:dyDescent="0.2">
      <c r="A177" s="5" t="s">
        <v>62</v>
      </c>
      <c r="B177" s="5" t="s">
        <v>7</v>
      </c>
      <c r="C177" s="5" t="s">
        <v>515</v>
      </c>
      <c r="D177" s="147" t="s">
        <v>516</v>
      </c>
      <c r="E177" s="147">
        <v>8002255797</v>
      </c>
      <c r="F177" s="65" t="s">
        <v>23</v>
      </c>
    </row>
    <row r="178" spans="1:6" x14ac:dyDescent="0.2">
      <c r="A178" s="66"/>
      <c r="B178" s="5" t="s">
        <v>10</v>
      </c>
      <c r="C178" s="5" t="s">
        <v>480</v>
      </c>
      <c r="D178" s="147" t="s">
        <v>517</v>
      </c>
      <c r="E178" s="147">
        <v>8002842451</v>
      </c>
      <c r="F178" s="65" t="s">
        <v>23</v>
      </c>
    </row>
    <row r="179" spans="1:6" x14ac:dyDescent="0.2">
      <c r="A179" s="66"/>
      <c r="B179" s="5" t="s">
        <v>13</v>
      </c>
      <c r="C179" s="5" t="s">
        <v>518</v>
      </c>
      <c r="D179" s="147">
        <v>53776</v>
      </c>
      <c r="E179" s="147">
        <v>8509945129</v>
      </c>
      <c r="F179" s="65" t="s">
        <v>23</v>
      </c>
    </row>
    <row r="180" spans="1:6" x14ac:dyDescent="0.2">
      <c r="A180" s="66"/>
      <c r="B180" s="5" t="s">
        <v>14</v>
      </c>
      <c r="C180" s="5" t="s">
        <v>518</v>
      </c>
      <c r="D180" s="147">
        <v>61941</v>
      </c>
      <c r="E180" s="147">
        <v>8509945129</v>
      </c>
      <c r="F180" s="65" t="s">
        <v>23</v>
      </c>
    </row>
    <row r="181" spans="1:6" x14ac:dyDescent="0.2">
      <c r="A181" s="66"/>
      <c r="B181" s="5" t="s">
        <v>9</v>
      </c>
      <c r="C181" s="5" t="s">
        <v>9</v>
      </c>
      <c r="D181" s="147" t="s">
        <v>1186</v>
      </c>
      <c r="E181" s="147" t="s">
        <v>363</v>
      </c>
      <c r="F181" s="65" t="s">
        <v>23</v>
      </c>
    </row>
    <row r="182" spans="1:6" x14ac:dyDescent="0.2">
      <c r="A182" s="5" t="s">
        <v>63</v>
      </c>
      <c r="B182" s="5" t="s">
        <v>7</v>
      </c>
      <c r="C182" s="5" t="s">
        <v>519</v>
      </c>
      <c r="D182" s="147" t="s">
        <v>520</v>
      </c>
      <c r="E182" s="147">
        <v>8884305787</v>
      </c>
      <c r="F182" s="65" t="s">
        <v>23</v>
      </c>
    </row>
    <row r="183" spans="1:6" x14ac:dyDescent="0.2">
      <c r="A183" s="66"/>
      <c r="B183" s="5" t="s">
        <v>10</v>
      </c>
      <c r="C183" s="5" t="s">
        <v>480</v>
      </c>
      <c r="D183" s="147" t="s">
        <v>521</v>
      </c>
      <c r="E183" s="147">
        <v>2058412740</v>
      </c>
      <c r="F183" s="65" t="s">
        <v>23</v>
      </c>
    </row>
    <row r="184" spans="1:6" x14ac:dyDescent="0.2">
      <c r="A184" s="66"/>
      <c r="B184" s="5" t="s">
        <v>13</v>
      </c>
      <c r="C184" s="5" t="s">
        <v>522</v>
      </c>
      <c r="D184" s="147">
        <v>220010107562</v>
      </c>
      <c r="E184" s="147">
        <v>2052444000</v>
      </c>
      <c r="F184" s="65" t="s">
        <v>23</v>
      </c>
    </row>
    <row r="185" spans="1:6" x14ac:dyDescent="0.2">
      <c r="A185" s="66"/>
      <c r="B185" s="5" t="s">
        <v>9</v>
      </c>
      <c r="C185" s="5" t="s">
        <v>9</v>
      </c>
      <c r="D185" s="147" t="s">
        <v>1187</v>
      </c>
      <c r="E185" s="147" t="s">
        <v>363</v>
      </c>
      <c r="F185" s="65" t="s">
        <v>23</v>
      </c>
    </row>
    <row r="186" spans="1:6" x14ac:dyDescent="0.2">
      <c r="A186" s="5" t="s">
        <v>64</v>
      </c>
      <c r="B186" s="5" t="s">
        <v>7</v>
      </c>
      <c r="C186" s="5" t="s">
        <v>523</v>
      </c>
      <c r="D186" s="147">
        <v>4093719</v>
      </c>
      <c r="E186" s="147">
        <v>6784076675</v>
      </c>
      <c r="F186" s="65" t="s">
        <v>23</v>
      </c>
    </row>
    <row r="187" spans="1:6" x14ac:dyDescent="0.2">
      <c r="A187" s="66"/>
      <c r="B187" s="5" t="s">
        <v>10</v>
      </c>
      <c r="C187" s="5" t="s">
        <v>523</v>
      </c>
      <c r="D187" s="147">
        <v>4093719</v>
      </c>
      <c r="E187" s="147">
        <v>6784076675</v>
      </c>
      <c r="F187" s="65" t="s">
        <v>23</v>
      </c>
    </row>
    <row r="188" spans="1:6" x14ac:dyDescent="0.2">
      <c r="A188" s="66"/>
      <c r="B188" s="5" t="s">
        <v>13</v>
      </c>
      <c r="C188" s="5" t="s">
        <v>426</v>
      </c>
      <c r="D188" s="147">
        <v>20869476</v>
      </c>
      <c r="E188" s="147">
        <v>6783766851</v>
      </c>
      <c r="F188" s="65" t="s">
        <v>23</v>
      </c>
    </row>
    <row r="189" spans="1:6" x14ac:dyDescent="0.2">
      <c r="A189" s="66"/>
      <c r="B189" s="5" t="s">
        <v>11</v>
      </c>
      <c r="C189" s="5" t="s">
        <v>480</v>
      </c>
      <c r="D189" s="147" t="s">
        <v>524</v>
      </c>
      <c r="E189" s="147">
        <v>8663195397</v>
      </c>
      <c r="F189" s="65" t="s">
        <v>23</v>
      </c>
    </row>
    <row r="190" spans="1:6" x14ac:dyDescent="0.2">
      <c r="A190" s="66"/>
      <c r="B190" s="5" t="s">
        <v>9</v>
      </c>
      <c r="C190" s="5" t="s">
        <v>9</v>
      </c>
      <c r="D190" s="147" t="s">
        <v>1188</v>
      </c>
      <c r="E190" s="147" t="s">
        <v>363</v>
      </c>
      <c r="F190" s="65" t="s">
        <v>23</v>
      </c>
    </row>
    <row r="191" spans="1:6" x14ac:dyDescent="0.2">
      <c r="A191" s="5" t="s">
        <v>65</v>
      </c>
      <c r="B191" s="5" t="s">
        <v>7</v>
      </c>
      <c r="C191" s="5" t="s">
        <v>525</v>
      </c>
      <c r="D191" s="147" t="s">
        <v>526</v>
      </c>
      <c r="E191" s="147">
        <v>7135375162</v>
      </c>
      <c r="F191" s="65" t="s">
        <v>23</v>
      </c>
    </row>
    <row r="192" spans="1:6" x14ac:dyDescent="0.2">
      <c r="A192" s="66"/>
      <c r="B192" s="5" t="s">
        <v>10</v>
      </c>
      <c r="C192" s="5" t="s">
        <v>480</v>
      </c>
      <c r="D192" s="147" t="s">
        <v>527</v>
      </c>
      <c r="E192" s="147">
        <v>8008005804</v>
      </c>
      <c r="F192" s="65" t="s">
        <v>23</v>
      </c>
    </row>
    <row r="193" spans="1:6" x14ac:dyDescent="0.2">
      <c r="A193" s="66"/>
      <c r="B193" s="5" t="s">
        <v>13</v>
      </c>
      <c r="C193" s="5" t="s">
        <v>528</v>
      </c>
      <c r="D193" s="147" t="s">
        <v>529</v>
      </c>
      <c r="E193" s="147">
        <v>7133711400</v>
      </c>
      <c r="F193" s="65" t="s">
        <v>23</v>
      </c>
    </row>
    <row r="194" spans="1:6" x14ac:dyDescent="0.2">
      <c r="A194" s="66"/>
      <c r="B194" s="5" t="s">
        <v>9</v>
      </c>
      <c r="C194" s="5" t="s">
        <v>9</v>
      </c>
      <c r="D194" s="147" t="s">
        <v>1189</v>
      </c>
      <c r="E194" s="147" t="s">
        <v>363</v>
      </c>
      <c r="F194" s="65" t="s">
        <v>23</v>
      </c>
    </row>
    <row r="195" spans="1:6" x14ac:dyDescent="0.2">
      <c r="A195" s="5" t="s">
        <v>66</v>
      </c>
      <c r="B195" s="5" t="s">
        <v>7</v>
      </c>
      <c r="C195" s="5" t="s">
        <v>382</v>
      </c>
      <c r="D195" s="147">
        <v>32681538001</v>
      </c>
      <c r="E195" s="147">
        <v>8003423616</v>
      </c>
      <c r="F195" s="65" t="s">
        <v>23</v>
      </c>
    </row>
    <row r="196" spans="1:6" x14ac:dyDescent="0.2">
      <c r="A196" s="66"/>
      <c r="B196" s="5" t="s">
        <v>10</v>
      </c>
      <c r="C196" s="5" t="s">
        <v>383</v>
      </c>
      <c r="D196" s="147" t="s">
        <v>530</v>
      </c>
      <c r="E196" s="147">
        <v>4789291144</v>
      </c>
      <c r="F196" s="65" t="s">
        <v>23</v>
      </c>
    </row>
    <row r="197" spans="1:6" x14ac:dyDescent="0.2">
      <c r="A197" s="66"/>
      <c r="B197" s="5" t="s">
        <v>13</v>
      </c>
      <c r="C197" s="5" t="s">
        <v>383</v>
      </c>
      <c r="D197" s="147" t="s">
        <v>531</v>
      </c>
      <c r="E197" s="147">
        <v>4789291144</v>
      </c>
      <c r="F197" s="65" t="s">
        <v>23</v>
      </c>
    </row>
    <row r="198" spans="1:6" x14ac:dyDescent="0.2">
      <c r="A198" s="66"/>
      <c r="B198" s="5" t="s">
        <v>9</v>
      </c>
      <c r="C198" s="5" t="s">
        <v>9</v>
      </c>
      <c r="D198" s="147" t="s">
        <v>1190</v>
      </c>
      <c r="E198" s="147" t="s">
        <v>363</v>
      </c>
      <c r="F198" s="65" t="s">
        <v>23</v>
      </c>
    </row>
    <row r="199" spans="1:6" x14ac:dyDescent="0.2">
      <c r="A199" s="5" t="s">
        <v>67</v>
      </c>
      <c r="B199" s="5" t="s">
        <v>7</v>
      </c>
      <c r="C199" s="5" t="s">
        <v>382</v>
      </c>
      <c r="D199" s="147">
        <v>32683149001</v>
      </c>
      <c r="E199" s="147">
        <v>8003423616</v>
      </c>
      <c r="F199" s="65" t="s">
        <v>23</v>
      </c>
    </row>
    <row r="200" spans="1:6" x14ac:dyDescent="0.2">
      <c r="A200" s="66"/>
      <c r="B200" s="5" t="s">
        <v>10</v>
      </c>
      <c r="C200" s="5" t="s">
        <v>383</v>
      </c>
      <c r="D200" s="147" t="s">
        <v>532</v>
      </c>
      <c r="E200" s="147">
        <v>4789291144</v>
      </c>
      <c r="F200" s="65" t="s">
        <v>23</v>
      </c>
    </row>
    <row r="201" spans="1:6" x14ac:dyDescent="0.2">
      <c r="A201" s="66"/>
      <c r="B201" s="5" t="s">
        <v>13</v>
      </c>
      <c r="C201" s="5" t="s">
        <v>383</v>
      </c>
      <c r="D201" s="147" t="s">
        <v>533</v>
      </c>
      <c r="E201" s="147">
        <v>4789291144</v>
      </c>
      <c r="F201" s="65" t="s">
        <v>23</v>
      </c>
    </row>
    <row r="202" spans="1:6" x14ac:dyDescent="0.2">
      <c r="A202" s="66"/>
      <c r="B202" s="5" t="s">
        <v>9</v>
      </c>
      <c r="C202" s="5" t="s">
        <v>9</v>
      </c>
      <c r="D202" s="147" t="s">
        <v>1191</v>
      </c>
      <c r="E202" s="147" t="s">
        <v>363</v>
      </c>
      <c r="F202" s="65" t="s">
        <v>23</v>
      </c>
    </row>
    <row r="203" spans="1:6" x14ac:dyDescent="0.2">
      <c r="A203" s="5" t="s">
        <v>68</v>
      </c>
      <c r="B203" s="5" t="s">
        <v>7</v>
      </c>
      <c r="C203" s="5" t="s">
        <v>469</v>
      </c>
      <c r="D203" s="147">
        <v>2169594294</v>
      </c>
      <c r="E203" s="147">
        <v>8164715275</v>
      </c>
      <c r="F203" s="65" t="s">
        <v>23</v>
      </c>
    </row>
    <row r="204" spans="1:6" x14ac:dyDescent="0.2">
      <c r="A204" s="66"/>
      <c r="B204" s="5" t="s">
        <v>10</v>
      </c>
      <c r="C204" s="5" t="s">
        <v>480</v>
      </c>
      <c r="D204" s="147" t="s">
        <v>534</v>
      </c>
      <c r="E204" s="147">
        <v>8006313301</v>
      </c>
      <c r="F204" s="65" t="s">
        <v>23</v>
      </c>
    </row>
    <row r="205" spans="1:6" x14ac:dyDescent="0.2">
      <c r="A205" s="66"/>
      <c r="B205" s="5" t="s">
        <v>13</v>
      </c>
      <c r="C205" s="5" t="s">
        <v>535</v>
      </c>
      <c r="D205" s="147" t="s">
        <v>536</v>
      </c>
      <c r="E205" s="147">
        <v>9137158500</v>
      </c>
      <c r="F205" s="65" t="s">
        <v>23</v>
      </c>
    </row>
    <row r="206" spans="1:6" x14ac:dyDescent="0.2">
      <c r="A206" s="66"/>
      <c r="B206" s="5" t="s">
        <v>14</v>
      </c>
      <c r="C206" s="5" t="s">
        <v>537</v>
      </c>
      <c r="D206" s="147">
        <v>400104255582</v>
      </c>
      <c r="E206" s="147">
        <v>9138951800</v>
      </c>
      <c r="F206" s="65" t="s">
        <v>23</v>
      </c>
    </row>
    <row r="207" spans="1:6" x14ac:dyDescent="0.2">
      <c r="A207" s="66"/>
      <c r="B207" s="5" t="s">
        <v>9</v>
      </c>
      <c r="C207" s="5" t="s">
        <v>9</v>
      </c>
      <c r="D207" s="147" t="s">
        <v>1192</v>
      </c>
      <c r="E207" s="147" t="s">
        <v>363</v>
      </c>
      <c r="F207" s="65" t="s">
        <v>23</v>
      </c>
    </row>
    <row r="208" spans="1:6" x14ac:dyDescent="0.2">
      <c r="A208" s="5" t="s">
        <v>69</v>
      </c>
      <c r="B208" s="5" t="s">
        <v>7</v>
      </c>
      <c r="C208" s="5" t="s">
        <v>538</v>
      </c>
      <c r="D208" s="147" t="s">
        <v>539</v>
      </c>
      <c r="E208" s="147">
        <v>8325101030</v>
      </c>
      <c r="F208" s="65" t="s">
        <v>23</v>
      </c>
    </row>
    <row r="209" spans="1:6" x14ac:dyDescent="0.2">
      <c r="A209" s="66"/>
      <c r="B209" s="5" t="s">
        <v>10</v>
      </c>
      <c r="C209" s="5" t="s">
        <v>540</v>
      </c>
      <c r="D209" s="147" t="s">
        <v>541</v>
      </c>
      <c r="E209" s="147">
        <v>2813428178</v>
      </c>
      <c r="F209" s="65" t="s">
        <v>23</v>
      </c>
    </row>
    <row r="210" spans="1:6" x14ac:dyDescent="0.2">
      <c r="A210" s="66"/>
      <c r="B210" s="5" t="s">
        <v>13</v>
      </c>
      <c r="C210" s="5" t="s">
        <v>542</v>
      </c>
      <c r="D210" s="147">
        <v>150889</v>
      </c>
      <c r="E210" s="147">
        <v>8324671599</v>
      </c>
      <c r="F210" s="65" t="s">
        <v>23</v>
      </c>
    </row>
    <row r="211" spans="1:6" x14ac:dyDescent="0.2">
      <c r="A211" s="66"/>
      <c r="B211" s="5" t="s">
        <v>14</v>
      </c>
      <c r="C211" s="5" t="s">
        <v>542</v>
      </c>
      <c r="D211" s="147">
        <v>150890</v>
      </c>
      <c r="E211" s="147">
        <v>8324671599</v>
      </c>
      <c r="F211" s="65" t="s">
        <v>23</v>
      </c>
    </row>
    <row r="212" spans="1:6" x14ac:dyDescent="0.2">
      <c r="A212" s="66"/>
      <c r="B212" s="5" t="s">
        <v>9</v>
      </c>
      <c r="C212" s="5" t="s">
        <v>9</v>
      </c>
      <c r="D212" s="147" t="s">
        <v>1193</v>
      </c>
      <c r="E212" s="147" t="s">
        <v>363</v>
      </c>
      <c r="F212" s="65" t="s">
        <v>23</v>
      </c>
    </row>
    <row r="213" spans="1:6" x14ac:dyDescent="0.2">
      <c r="A213" s="5" t="s">
        <v>70</v>
      </c>
      <c r="B213" s="5" t="s">
        <v>7</v>
      </c>
      <c r="C213" s="5" t="s">
        <v>360</v>
      </c>
      <c r="D213" s="147" t="s">
        <v>543</v>
      </c>
      <c r="E213" s="147">
        <v>8886555888</v>
      </c>
      <c r="F213" s="65" t="s">
        <v>23</v>
      </c>
    </row>
    <row r="214" spans="1:6" x14ac:dyDescent="0.2">
      <c r="A214" s="66"/>
      <c r="B214" s="5" t="s">
        <v>10</v>
      </c>
      <c r="C214" s="5" t="s">
        <v>480</v>
      </c>
      <c r="D214" s="147" t="s">
        <v>545</v>
      </c>
      <c r="E214" s="147">
        <v>8663195397</v>
      </c>
      <c r="F214" s="65" t="s">
        <v>23</v>
      </c>
    </row>
    <row r="215" spans="1:6" x14ac:dyDescent="0.2">
      <c r="A215" s="66"/>
      <c r="B215" s="5" t="s">
        <v>13</v>
      </c>
      <c r="C215" s="5" t="s">
        <v>546</v>
      </c>
      <c r="D215" s="147">
        <v>169691</v>
      </c>
      <c r="E215" s="147">
        <v>4784645600</v>
      </c>
      <c r="F215" s="65" t="s">
        <v>23</v>
      </c>
    </row>
    <row r="216" spans="1:6" x14ac:dyDescent="0.2">
      <c r="A216" s="66"/>
      <c r="B216" s="5" t="s">
        <v>8</v>
      </c>
      <c r="C216" s="5" t="s">
        <v>360</v>
      </c>
      <c r="D216" s="147" t="s">
        <v>544</v>
      </c>
      <c r="E216" s="147">
        <v>8886555888</v>
      </c>
      <c r="F216" s="65" t="s">
        <v>23</v>
      </c>
    </row>
    <row r="217" spans="1:6" x14ac:dyDescent="0.2">
      <c r="A217" s="66"/>
      <c r="B217" s="5" t="s">
        <v>9</v>
      </c>
      <c r="C217" s="5" t="s">
        <v>9</v>
      </c>
      <c r="D217" s="147" t="s">
        <v>1194</v>
      </c>
      <c r="E217" s="147" t="s">
        <v>363</v>
      </c>
      <c r="F217" s="65" t="s">
        <v>23</v>
      </c>
    </row>
    <row r="218" spans="1:6" x14ac:dyDescent="0.2">
      <c r="A218" s="5" t="s">
        <v>71</v>
      </c>
      <c r="B218" s="5" t="s">
        <v>7</v>
      </c>
      <c r="C218" s="5" t="s">
        <v>469</v>
      </c>
      <c r="D218" s="147">
        <v>2678571425</v>
      </c>
      <c r="E218" s="147">
        <v>8164715275</v>
      </c>
      <c r="F218" s="65" t="s">
        <v>23</v>
      </c>
    </row>
    <row r="219" spans="1:6" x14ac:dyDescent="0.2">
      <c r="A219" s="66"/>
      <c r="B219" s="5" t="s">
        <v>10</v>
      </c>
      <c r="C219" s="5" t="s">
        <v>480</v>
      </c>
      <c r="D219" s="147" t="s">
        <v>547</v>
      </c>
      <c r="E219" s="147">
        <v>8006313301</v>
      </c>
      <c r="F219" s="65" t="s">
        <v>23</v>
      </c>
    </row>
    <row r="220" spans="1:6" x14ac:dyDescent="0.2">
      <c r="A220" s="66"/>
      <c r="B220" s="5" t="s">
        <v>13</v>
      </c>
      <c r="C220" s="5" t="s">
        <v>535</v>
      </c>
      <c r="D220" s="147" t="s">
        <v>548</v>
      </c>
      <c r="E220" s="147">
        <v>9137158500</v>
      </c>
      <c r="F220" s="65" t="s">
        <v>23</v>
      </c>
    </row>
    <row r="221" spans="1:6" x14ac:dyDescent="0.2">
      <c r="A221" s="66"/>
      <c r="B221" s="5" t="s">
        <v>14</v>
      </c>
      <c r="C221" s="5" t="s">
        <v>537</v>
      </c>
      <c r="D221" s="147">
        <v>400104316829</v>
      </c>
      <c r="E221" s="147">
        <v>9138951800</v>
      </c>
      <c r="F221" s="65" t="s">
        <v>23</v>
      </c>
    </row>
    <row r="222" spans="1:6" x14ac:dyDescent="0.2">
      <c r="A222" s="66"/>
      <c r="B222" s="5" t="s">
        <v>9</v>
      </c>
      <c r="C222" s="5" t="s">
        <v>9</v>
      </c>
      <c r="D222" s="147" t="s">
        <v>1195</v>
      </c>
      <c r="E222" s="147" t="s">
        <v>363</v>
      </c>
      <c r="F222" s="65" t="s">
        <v>23</v>
      </c>
    </row>
    <row r="223" spans="1:6" x14ac:dyDescent="0.2">
      <c r="A223" s="5" t="s">
        <v>72</v>
      </c>
      <c r="B223" s="5" t="s">
        <v>7</v>
      </c>
      <c r="C223" s="5" t="s">
        <v>549</v>
      </c>
      <c r="D223" s="147" t="s">
        <v>550</v>
      </c>
      <c r="E223" s="147">
        <v>9123843302</v>
      </c>
      <c r="F223" s="65" t="s">
        <v>23</v>
      </c>
    </row>
    <row r="224" spans="1:6" x14ac:dyDescent="0.2">
      <c r="A224" s="66"/>
      <c r="B224" s="5" t="s">
        <v>10</v>
      </c>
      <c r="C224" s="5" t="s">
        <v>549</v>
      </c>
      <c r="D224" s="147" t="s">
        <v>550</v>
      </c>
      <c r="E224" s="147">
        <v>9123843302</v>
      </c>
      <c r="F224" s="65" t="s">
        <v>23</v>
      </c>
    </row>
    <row r="225" spans="1:6" x14ac:dyDescent="0.2">
      <c r="A225" s="66"/>
      <c r="B225" s="5" t="s">
        <v>13</v>
      </c>
      <c r="C225" s="5" t="s">
        <v>549</v>
      </c>
      <c r="D225" s="147" t="s">
        <v>550</v>
      </c>
      <c r="E225" s="147">
        <v>9123843302</v>
      </c>
      <c r="F225" s="65" t="s">
        <v>23</v>
      </c>
    </row>
    <row r="226" spans="1:6" x14ac:dyDescent="0.2">
      <c r="A226" s="66"/>
      <c r="B226" s="5" t="s">
        <v>9</v>
      </c>
      <c r="C226" s="5" t="s">
        <v>9</v>
      </c>
      <c r="D226" s="147" t="s">
        <v>1196</v>
      </c>
      <c r="E226" s="147" t="s">
        <v>363</v>
      </c>
      <c r="F226" s="65" t="s">
        <v>23</v>
      </c>
    </row>
    <row r="227" spans="1:6" x14ac:dyDescent="0.2">
      <c r="A227" s="5" t="s">
        <v>73</v>
      </c>
      <c r="B227" s="5" t="s">
        <v>7</v>
      </c>
      <c r="C227" s="5" t="s">
        <v>551</v>
      </c>
      <c r="D227" s="147">
        <v>2490595001</v>
      </c>
      <c r="E227" s="147">
        <v>7708872363</v>
      </c>
      <c r="F227" s="65" t="s">
        <v>23</v>
      </c>
    </row>
    <row r="228" spans="1:6" x14ac:dyDescent="0.2">
      <c r="A228" s="66"/>
      <c r="B228" s="5" t="s">
        <v>10</v>
      </c>
      <c r="C228" s="5" t="s">
        <v>552</v>
      </c>
      <c r="D228" s="147">
        <v>33904862</v>
      </c>
      <c r="E228" s="147">
        <v>7706413759</v>
      </c>
      <c r="F228" s="65" t="s">
        <v>23</v>
      </c>
    </row>
    <row r="229" spans="1:6" x14ac:dyDescent="0.2">
      <c r="A229" s="66"/>
      <c r="B229" s="5" t="s">
        <v>13</v>
      </c>
      <c r="C229" s="5" t="s">
        <v>553</v>
      </c>
      <c r="D229" s="147" t="s">
        <v>554</v>
      </c>
      <c r="E229" s="147">
        <v>4046126830</v>
      </c>
      <c r="F229" s="65" t="s">
        <v>23</v>
      </c>
    </row>
    <row r="230" spans="1:6" x14ac:dyDescent="0.2">
      <c r="A230" s="66"/>
      <c r="B230" s="5" t="s">
        <v>9</v>
      </c>
      <c r="C230" s="5" t="s">
        <v>9</v>
      </c>
      <c r="D230" s="147" t="s">
        <v>1197</v>
      </c>
      <c r="E230" s="147" t="s">
        <v>363</v>
      </c>
      <c r="F230" s="65" t="s">
        <v>23</v>
      </c>
    </row>
    <row r="231" spans="1:6" x14ac:dyDescent="0.2">
      <c r="A231" s="5" t="s">
        <v>74</v>
      </c>
      <c r="B231" s="5" t="s">
        <v>7</v>
      </c>
      <c r="C231" s="5" t="s">
        <v>504</v>
      </c>
      <c r="D231" s="147">
        <v>221007907514</v>
      </c>
      <c r="E231" s="147">
        <v>8666896469</v>
      </c>
      <c r="F231" s="65" t="s">
        <v>23</v>
      </c>
    </row>
    <row r="232" spans="1:6" x14ac:dyDescent="0.2">
      <c r="A232" s="66"/>
      <c r="B232" s="5" t="s">
        <v>10</v>
      </c>
      <c r="C232" s="5" t="s">
        <v>555</v>
      </c>
      <c r="D232" s="147">
        <v>27569</v>
      </c>
      <c r="E232" s="147">
        <v>8138555257</v>
      </c>
      <c r="F232" s="65" t="s">
        <v>23</v>
      </c>
    </row>
    <row r="233" spans="1:6" x14ac:dyDescent="0.2">
      <c r="A233" s="66"/>
      <c r="B233" s="5" t="s">
        <v>13</v>
      </c>
      <c r="C233" s="5" t="s">
        <v>555</v>
      </c>
      <c r="D233" s="147">
        <v>27569</v>
      </c>
      <c r="E233" s="147">
        <v>8138555257</v>
      </c>
      <c r="F233" s="65" t="s">
        <v>23</v>
      </c>
    </row>
    <row r="234" spans="1:6" x14ac:dyDescent="0.2">
      <c r="A234" s="66"/>
      <c r="B234" s="5" t="s">
        <v>9</v>
      </c>
      <c r="C234" s="5" t="s">
        <v>9</v>
      </c>
      <c r="D234" s="147" t="s">
        <v>1198</v>
      </c>
      <c r="E234" s="147" t="s">
        <v>363</v>
      </c>
      <c r="F234" s="65" t="s">
        <v>23</v>
      </c>
    </row>
    <row r="235" spans="1:6" x14ac:dyDescent="0.2">
      <c r="A235" s="5" t="s">
        <v>75</v>
      </c>
      <c r="B235" s="5" t="s">
        <v>7</v>
      </c>
      <c r="C235" s="5" t="s">
        <v>469</v>
      </c>
      <c r="D235" s="147">
        <v>4151073122</v>
      </c>
      <c r="E235" s="147">
        <v>8164715275</v>
      </c>
      <c r="F235" s="65" t="s">
        <v>23</v>
      </c>
    </row>
    <row r="236" spans="1:6" x14ac:dyDescent="0.2">
      <c r="A236" s="66"/>
      <c r="B236" s="5" t="s">
        <v>10</v>
      </c>
      <c r="C236" s="5" t="s">
        <v>480</v>
      </c>
      <c r="D236" s="147" t="s">
        <v>556</v>
      </c>
      <c r="E236" s="147">
        <v>8006313301</v>
      </c>
      <c r="F236" s="65" t="s">
        <v>23</v>
      </c>
    </row>
    <row r="237" spans="1:6" x14ac:dyDescent="0.2">
      <c r="A237" s="66"/>
      <c r="B237" s="5" t="s">
        <v>13</v>
      </c>
      <c r="C237" s="5" t="s">
        <v>557</v>
      </c>
      <c r="D237" s="147" t="s">
        <v>558</v>
      </c>
      <c r="E237" s="147">
        <v>8165131313</v>
      </c>
      <c r="F237" s="65" t="s">
        <v>23</v>
      </c>
    </row>
    <row r="238" spans="1:6" x14ac:dyDescent="0.2">
      <c r="A238" s="66"/>
      <c r="B238" s="5" t="s">
        <v>9</v>
      </c>
      <c r="C238" s="5" t="s">
        <v>9</v>
      </c>
      <c r="D238" s="147" t="s">
        <v>1199</v>
      </c>
      <c r="E238" s="147" t="s">
        <v>363</v>
      </c>
      <c r="F238" s="65" t="s">
        <v>23</v>
      </c>
    </row>
    <row r="239" spans="1:6" x14ac:dyDescent="0.2">
      <c r="A239" s="5" t="s">
        <v>76</v>
      </c>
      <c r="B239" s="5" t="s">
        <v>7</v>
      </c>
      <c r="C239" s="5" t="s">
        <v>360</v>
      </c>
      <c r="D239" s="147" t="s">
        <v>559</v>
      </c>
      <c r="E239" s="147">
        <v>8886555888</v>
      </c>
      <c r="F239" s="65" t="s">
        <v>23</v>
      </c>
    </row>
    <row r="240" spans="1:6" ht="13.5" thickBot="1" x14ac:dyDescent="0.25">
      <c r="A240" s="66"/>
      <c r="B240" s="5" t="s">
        <v>10</v>
      </c>
      <c r="C240" s="5" t="s">
        <v>480</v>
      </c>
      <c r="D240" s="147" t="s">
        <v>561</v>
      </c>
      <c r="E240" s="147">
        <v>8663195397</v>
      </c>
      <c r="F240" s="65" t="s">
        <v>23</v>
      </c>
    </row>
    <row r="241" spans="1:6" x14ac:dyDescent="0.2">
      <c r="A241" s="66"/>
      <c r="B241" s="5" t="s">
        <v>13</v>
      </c>
      <c r="C241" s="5" t="s">
        <v>498</v>
      </c>
      <c r="D241" s="147" t="s">
        <v>562</v>
      </c>
      <c r="E241" s="147">
        <v>7704196200</v>
      </c>
      <c r="F241" s="65" t="s">
        <v>23</v>
      </c>
    </row>
    <row r="242" spans="1:6" x14ac:dyDescent="0.2">
      <c r="A242" s="66"/>
      <c r="B242" s="5" t="s">
        <v>8</v>
      </c>
      <c r="C242" s="5" t="s">
        <v>360</v>
      </c>
      <c r="D242" s="147" t="s">
        <v>560</v>
      </c>
      <c r="E242" s="147">
        <v>8886555888</v>
      </c>
      <c r="F242" s="65" t="s">
        <v>23</v>
      </c>
    </row>
    <row r="243" spans="1:6" x14ac:dyDescent="0.2">
      <c r="A243" s="66"/>
      <c r="B243" s="5" t="s">
        <v>14</v>
      </c>
      <c r="C243" s="5" t="s">
        <v>498</v>
      </c>
      <c r="D243" s="147" t="s">
        <v>563</v>
      </c>
      <c r="E243" s="147">
        <v>7704196200</v>
      </c>
      <c r="F243" s="65" t="s">
        <v>23</v>
      </c>
    </row>
    <row r="244" spans="1:6" x14ac:dyDescent="0.2">
      <c r="A244" s="66"/>
      <c r="B244" s="5" t="s">
        <v>9</v>
      </c>
      <c r="C244" s="5" t="s">
        <v>9</v>
      </c>
      <c r="D244" s="147" t="s">
        <v>1200</v>
      </c>
      <c r="E244" s="147" t="s">
        <v>363</v>
      </c>
      <c r="F244" s="65" t="s">
        <v>23</v>
      </c>
    </row>
    <row r="245" spans="1:6" x14ac:dyDescent="0.2">
      <c r="A245" s="5" t="s">
        <v>77</v>
      </c>
      <c r="B245" s="5" t="s">
        <v>7</v>
      </c>
      <c r="C245" s="5" t="s">
        <v>564</v>
      </c>
      <c r="D245" s="147">
        <v>6148959131</v>
      </c>
      <c r="E245" s="147">
        <v>9104831382</v>
      </c>
      <c r="F245" s="65" t="s">
        <v>23</v>
      </c>
    </row>
    <row r="246" spans="1:6" x14ac:dyDescent="0.2">
      <c r="A246" s="66"/>
      <c r="B246" s="5" t="s">
        <v>10</v>
      </c>
      <c r="C246" s="5" t="s">
        <v>480</v>
      </c>
      <c r="D246" s="147" t="s">
        <v>565</v>
      </c>
      <c r="E246" s="147">
        <v>8663195397</v>
      </c>
      <c r="F246" s="65" t="s">
        <v>23</v>
      </c>
    </row>
    <row r="247" spans="1:6" x14ac:dyDescent="0.2">
      <c r="A247" s="66"/>
      <c r="B247" s="5" t="s">
        <v>13</v>
      </c>
      <c r="C247" s="5" t="s">
        <v>564</v>
      </c>
      <c r="D247" s="147">
        <v>6148959131</v>
      </c>
      <c r="E247" s="147">
        <v>9104831382</v>
      </c>
      <c r="F247" s="65" t="s">
        <v>23</v>
      </c>
    </row>
    <row r="248" spans="1:6" x14ac:dyDescent="0.2">
      <c r="A248" s="66"/>
      <c r="B248" s="5" t="s">
        <v>9</v>
      </c>
      <c r="C248" s="5" t="s">
        <v>9</v>
      </c>
      <c r="D248" s="147" t="s">
        <v>1201</v>
      </c>
      <c r="E248" s="147" t="s">
        <v>363</v>
      </c>
      <c r="F248" s="65" t="s">
        <v>23</v>
      </c>
    </row>
    <row r="249" spans="1:6" x14ac:dyDescent="0.2">
      <c r="A249" s="5" t="s">
        <v>78</v>
      </c>
      <c r="B249" s="5" t="s">
        <v>7</v>
      </c>
      <c r="C249" s="5" t="s">
        <v>566</v>
      </c>
      <c r="D249" s="147">
        <v>236708</v>
      </c>
      <c r="E249" s="147">
        <v>5037574584</v>
      </c>
      <c r="F249" s="65" t="s">
        <v>23</v>
      </c>
    </row>
    <row r="250" spans="1:6" x14ac:dyDescent="0.2">
      <c r="A250" s="66"/>
      <c r="B250" s="5" t="s">
        <v>10</v>
      </c>
      <c r="C250" s="5" t="s">
        <v>567</v>
      </c>
      <c r="D250" s="147" t="s">
        <v>414</v>
      </c>
      <c r="E250" s="147">
        <v>8033781304</v>
      </c>
      <c r="F250" s="65" t="s">
        <v>23</v>
      </c>
    </row>
    <row r="251" spans="1:6" x14ac:dyDescent="0.2">
      <c r="A251" s="66"/>
      <c r="B251" s="5" t="s">
        <v>13</v>
      </c>
      <c r="C251" s="5" t="s">
        <v>566</v>
      </c>
      <c r="D251" s="147">
        <v>236725</v>
      </c>
      <c r="E251" s="147">
        <v>5037574584</v>
      </c>
      <c r="F251" s="65" t="s">
        <v>23</v>
      </c>
    </row>
    <row r="252" spans="1:6" x14ac:dyDescent="0.2">
      <c r="A252" s="66"/>
      <c r="B252" s="5" t="s">
        <v>9</v>
      </c>
      <c r="C252" s="5" t="s">
        <v>9</v>
      </c>
      <c r="D252" s="147" t="s">
        <v>1202</v>
      </c>
      <c r="E252" s="147" t="s">
        <v>363</v>
      </c>
      <c r="F252" s="65" t="s">
        <v>23</v>
      </c>
    </row>
    <row r="253" spans="1:6" x14ac:dyDescent="0.2">
      <c r="A253" s="5" t="s">
        <v>79</v>
      </c>
      <c r="B253" s="5" t="s">
        <v>7</v>
      </c>
      <c r="C253" s="5" t="s">
        <v>568</v>
      </c>
      <c r="D253" s="147" t="s">
        <v>569</v>
      </c>
      <c r="E253" s="147">
        <v>8776561836</v>
      </c>
      <c r="F253" s="65" t="s">
        <v>23</v>
      </c>
    </row>
    <row r="254" spans="1:6" x14ac:dyDescent="0.2">
      <c r="A254" s="66"/>
      <c r="B254" s="5" t="s">
        <v>10</v>
      </c>
      <c r="C254" s="5" t="s">
        <v>480</v>
      </c>
      <c r="D254" s="147" t="s">
        <v>570</v>
      </c>
      <c r="E254" s="147">
        <v>8002842451</v>
      </c>
      <c r="F254" s="65" t="s">
        <v>23</v>
      </c>
    </row>
    <row r="255" spans="1:6" x14ac:dyDescent="0.2">
      <c r="A255" s="66"/>
      <c r="B255" s="5" t="s">
        <v>13</v>
      </c>
      <c r="C255" s="5" t="s">
        <v>571</v>
      </c>
      <c r="D255" s="147" t="s">
        <v>572</v>
      </c>
      <c r="E255" s="147">
        <v>2288754176</v>
      </c>
      <c r="F255" s="65" t="s">
        <v>23</v>
      </c>
    </row>
    <row r="256" spans="1:6" x14ac:dyDescent="0.2">
      <c r="A256" s="66"/>
      <c r="B256" s="5" t="s">
        <v>14</v>
      </c>
      <c r="C256" s="5" t="s">
        <v>571</v>
      </c>
      <c r="D256" s="147" t="s">
        <v>573</v>
      </c>
      <c r="E256" s="147">
        <v>2288754176</v>
      </c>
      <c r="F256" s="65" t="s">
        <v>23</v>
      </c>
    </row>
    <row r="257" spans="1:6" x14ac:dyDescent="0.2">
      <c r="A257" s="66"/>
      <c r="B257" s="5" t="s">
        <v>9</v>
      </c>
      <c r="C257" s="5" t="s">
        <v>9</v>
      </c>
      <c r="D257" s="147" t="s">
        <v>1203</v>
      </c>
      <c r="E257" s="147" t="s">
        <v>363</v>
      </c>
      <c r="F257" s="65" t="s">
        <v>23</v>
      </c>
    </row>
    <row r="258" spans="1:6" x14ac:dyDescent="0.2">
      <c r="A258" s="5" t="s">
        <v>80</v>
      </c>
      <c r="B258" s="5" t="s">
        <v>7</v>
      </c>
      <c r="C258" s="5" t="s">
        <v>360</v>
      </c>
      <c r="D258" s="147" t="s">
        <v>574</v>
      </c>
      <c r="E258" s="147">
        <v>88865558888</v>
      </c>
      <c r="F258" s="65" t="s">
        <v>23</v>
      </c>
    </row>
    <row r="259" spans="1:6" x14ac:dyDescent="0.2">
      <c r="A259" s="66"/>
      <c r="B259" s="5" t="s">
        <v>10</v>
      </c>
      <c r="C259" s="5" t="s">
        <v>575</v>
      </c>
      <c r="D259" s="147" t="s">
        <v>576</v>
      </c>
      <c r="E259" s="147">
        <v>6788894600</v>
      </c>
      <c r="F259" s="65" t="s">
        <v>23</v>
      </c>
    </row>
    <row r="260" spans="1:6" x14ac:dyDescent="0.2">
      <c r="A260" s="66"/>
      <c r="B260" s="5" t="s">
        <v>13</v>
      </c>
      <c r="C260" s="5" t="s">
        <v>575</v>
      </c>
      <c r="D260" s="147" t="s">
        <v>576</v>
      </c>
      <c r="E260" s="147">
        <v>6788894600</v>
      </c>
      <c r="F260" s="65" t="s">
        <v>23</v>
      </c>
    </row>
    <row r="261" spans="1:6" x14ac:dyDescent="0.2">
      <c r="A261" s="66"/>
      <c r="B261" s="5" t="s">
        <v>14</v>
      </c>
      <c r="C261" s="5" t="s">
        <v>577</v>
      </c>
      <c r="D261" s="147">
        <v>111137</v>
      </c>
      <c r="E261" s="147">
        <v>7705356878</v>
      </c>
      <c r="F261" s="65" t="s">
        <v>23</v>
      </c>
    </row>
    <row r="262" spans="1:6" x14ac:dyDescent="0.2">
      <c r="A262" s="66"/>
      <c r="B262" s="5" t="s">
        <v>9</v>
      </c>
      <c r="C262" s="5" t="s">
        <v>9</v>
      </c>
      <c r="D262" s="147" t="s">
        <v>1204</v>
      </c>
      <c r="E262" s="147" t="s">
        <v>363</v>
      </c>
      <c r="F262" s="65" t="s">
        <v>23</v>
      </c>
    </row>
    <row r="263" spans="1:6" x14ac:dyDescent="0.2">
      <c r="A263" s="5" t="s">
        <v>81</v>
      </c>
      <c r="B263" s="5" t="s">
        <v>7</v>
      </c>
      <c r="C263" s="5" t="s">
        <v>578</v>
      </c>
      <c r="D263" s="147" t="s">
        <v>579</v>
      </c>
      <c r="E263" s="147">
        <v>7049849615</v>
      </c>
      <c r="F263" s="65" t="s">
        <v>23</v>
      </c>
    </row>
    <row r="264" spans="1:6" x14ac:dyDescent="0.2">
      <c r="A264" s="66"/>
      <c r="B264" s="5" t="s">
        <v>10</v>
      </c>
      <c r="C264" s="5" t="s">
        <v>480</v>
      </c>
      <c r="D264" s="147" t="s">
        <v>580</v>
      </c>
      <c r="E264" s="147">
        <v>8663195397</v>
      </c>
      <c r="F264" s="65" t="s">
        <v>23</v>
      </c>
    </row>
    <row r="265" spans="1:6" x14ac:dyDescent="0.2">
      <c r="A265" s="66"/>
      <c r="B265" s="5" t="s">
        <v>13</v>
      </c>
      <c r="C265" s="5" t="s">
        <v>578</v>
      </c>
      <c r="D265" s="147" t="s">
        <v>579</v>
      </c>
      <c r="E265" s="147">
        <v>7049849615</v>
      </c>
      <c r="F265" s="65" t="s">
        <v>23</v>
      </c>
    </row>
    <row r="266" spans="1:6" x14ac:dyDescent="0.2">
      <c r="A266" s="66"/>
      <c r="B266" s="5" t="s">
        <v>9</v>
      </c>
      <c r="C266" s="5" t="s">
        <v>9</v>
      </c>
      <c r="D266" s="147" t="s">
        <v>1205</v>
      </c>
      <c r="E266" s="147" t="s">
        <v>363</v>
      </c>
      <c r="F266" s="65" t="s">
        <v>23</v>
      </c>
    </row>
    <row r="267" spans="1:6" x14ac:dyDescent="0.2">
      <c r="A267" s="5" t="s">
        <v>82</v>
      </c>
      <c r="B267" s="5" t="s">
        <v>7</v>
      </c>
      <c r="C267" s="5" t="s">
        <v>581</v>
      </c>
      <c r="D267" s="147" t="s">
        <v>582</v>
      </c>
      <c r="E267" s="147">
        <v>8002393692</v>
      </c>
      <c r="F267" s="65" t="s">
        <v>23</v>
      </c>
    </row>
    <row r="268" spans="1:6" x14ac:dyDescent="0.2">
      <c r="A268" s="66"/>
      <c r="B268" s="5" t="s">
        <v>10</v>
      </c>
      <c r="C268" s="5" t="s">
        <v>583</v>
      </c>
      <c r="D268" s="147">
        <v>14989</v>
      </c>
      <c r="E268" s="147">
        <v>2565825931</v>
      </c>
      <c r="F268" s="65" t="s">
        <v>23</v>
      </c>
    </row>
    <row r="269" spans="1:6" x14ac:dyDescent="0.2">
      <c r="A269" s="66"/>
      <c r="B269" s="5" t="s">
        <v>13</v>
      </c>
      <c r="C269" s="5" t="s">
        <v>583</v>
      </c>
      <c r="D269" s="147">
        <v>14989</v>
      </c>
      <c r="E269" s="147">
        <v>2565825931</v>
      </c>
      <c r="F269" s="65" t="s">
        <v>23</v>
      </c>
    </row>
    <row r="270" spans="1:6" x14ac:dyDescent="0.2">
      <c r="A270" s="66"/>
      <c r="B270" s="5" t="s">
        <v>11</v>
      </c>
      <c r="C270" s="5" t="s">
        <v>404</v>
      </c>
      <c r="D270" s="147" t="s">
        <v>584</v>
      </c>
      <c r="E270" s="147">
        <v>2562377219</v>
      </c>
      <c r="F270" s="65" t="s">
        <v>23</v>
      </c>
    </row>
    <row r="271" spans="1:6" x14ac:dyDescent="0.2">
      <c r="A271" s="66"/>
      <c r="B271" s="5" t="s">
        <v>9</v>
      </c>
      <c r="C271" s="5" t="s">
        <v>9</v>
      </c>
      <c r="D271" s="147" t="s">
        <v>1206</v>
      </c>
      <c r="E271" s="147" t="s">
        <v>363</v>
      </c>
      <c r="F271" s="65" t="s">
        <v>23</v>
      </c>
    </row>
    <row r="272" spans="1:6" x14ac:dyDescent="0.2">
      <c r="A272" s="5" t="s">
        <v>83</v>
      </c>
      <c r="B272" s="5" t="s">
        <v>7</v>
      </c>
      <c r="C272" s="5" t="s">
        <v>469</v>
      </c>
      <c r="D272" s="147">
        <v>3763001939</v>
      </c>
      <c r="E272" s="147">
        <v>8164715275</v>
      </c>
      <c r="F272" s="65" t="s">
        <v>23</v>
      </c>
    </row>
    <row r="273" spans="1:6" x14ac:dyDescent="0.2">
      <c r="A273" s="66"/>
      <c r="B273" s="5" t="s">
        <v>10</v>
      </c>
      <c r="C273" s="5" t="s">
        <v>480</v>
      </c>
      <c r="D273" s="147" t="s">
        <v>585</v>
      </c>
      <c r="E273" s="147">
        <v>8006313301</v>
      </c>
      <c r="F273" s="65" t="s">
        <v>23</v>
      </c>
    </row>
    <row r="274" spans="1:6" x14ac:dyDescent="0.2">
      <c r="A274" s="66"/>
      <c r="B274" s="5" t="s">
        <v>13</v>
      </c>
      <c r="C274" s="5" t="s">
        <v>586</v>
      </c>
      <c r="D274" s="147">
        <v>22516955</v>
      </c>
      <c r="E274" s="147">
        <v>8166224444</v>
      </c>
      <c r="F274" s="65" t="s">
        <v>23</v>
      </c>
    </row>
    <row r="275" spans="1:6" x14ac:dyDescent="0.2">
      <c r="A275" s="66"/>
      <c r="B275" s="5" t="s">
        <v>9</v>
      </c>
      <c r="C275" s="5" t="s">
        <v>9</v>
      </c>
      <c r="D275" s="147" t="s">
        <v>1207</v>
      </c>
      <c r="E275" s="147" t="s">
        <v>363</v>
      </c>
      <c r="F275" s="65" t="s">
        <v>23</v>
      </c>
    </row>
    <row r="276" spans="1:6" x14ac:dyDescent="0.2">
      <c r="A276" s="5" t="s">
        <v>84</v>
      </c>
      <c r="B276" s="5" t="s">
        <v>7</v>
      </c>
      <c r="C276" s="5" t="s">
        <v>587</v>
      </c>
      <c r="D276" s="147">
        <v>2321799</v>
      </c>
      <c r="E276" s="147">
        <v>9135739190</v>
      </c>
      <c r="F276" s="65" t="s">
        <v>23</v>
      </c>
    </row>
    <row r="277" spans="1:6" x14ac:dyDescent="0.2">
      <c r="A277" s="66"/>
      <c r="B277" s="5" t="s">
        <v>10</v>
      </c>
      <c r="C277" s="5" t="s">
        <v>480</v>
      </c>
      <c r="D277" s="147" t="s">
        <v>588</v>
      </c>
      <c r="E277" s="147">
        <v>8006313301</v>
      </c>
      <c r="F277" s="65" t="s">
        <v>23</v>
      </c>
    </row>
    <row r="278" spans="1:6" x14ac:dyDescent="0.2">
      <c r="A278" s="66"/>
      <c r="B278" s="5" t="s">
        <v>13</v>
      </c>
      <c r="C278" s="5" t="s">
        <v>587</v>
      </c>
      <c r="D278" s="147">
        <v>2321799</v>
      </c>
      <c r="E278" s="147">
        <v>9135739190</v>
      </c>
      <c r="F278" s="65" t="s">
        <v>23</v>
      </c>
    </row>
    <row r="279" spans="1:6" x14ac:dyDescent="0.2">
      <c r="A279" s="66"/>
      <c r="B279" s="5" t="s">
        <v>9</v>
      </c>
      <c r="C279" s="5" t="s">
        <v>9</v>
      </c>
      <c r="D279" s="147" t="s">
        <v>1208</v>
      </c>
      <c r="E279" s="147" t="s">
        <v>363</v>
      </c>
      <c r="F279" s="65" t="s">
        <v>23</v>
      </c>
    </row>
    <row r="280" spans="1:6" x14ac:dyDescent="0.2">
      <c r="A280" s="5" t="s">
        <v>85</v>
      </c>
      <c r="B280" s="5" t="s">
        <v>7</v>
      </c>
      <c r="C280" s="5" t="s">
        <v>589</v>
      </c>
      <c r="D280" s="147">
        <v>9358453748</v>
      </c>
      <c r="E280" s="147">
        <v>8888905554</v>
      </c>
      <c r="F280" s="65" t="s">
        <v>23</v>
      </c>
    </row>
    <row r="281" spans="1:6" x14ac:dyDescent="0.2">
      <c r="A281" s="66"/>
      <c r="B281" s="5" t="s">
        <v>10</v>
      </c>
      <c r="C281" s="5" t="s">
        <v>590</v>
      </c>
      <c r="D281" s="147">
        <v>732350175468</v>
      </c>
      <c r="E281" s="147" t="s">
        <v>1168</v>
      </c>
      <c r="F281" s="65" t="s">
        <v>23</v>
      </c>
    </row>
    <row r="282" spans="1:6" x14ac:dyDescent="0.2">
      <c r="A282" s="66"/>
      <c r="B282" s="5" t="s">
        <v>13</v>
      </c>
      <c r="C282" s="5" t="s">
        <v>591</v>
      </c>
      <c r="D282" s="147">
        <v>100001735</v>
      </c>
      <c r="E282" s="147">
        <v>6053944125</v>
      </c>
      <c r="F282" s="65" t="s">
        <v>23</v>
      </c>
    </row>
    <row r="283" spans="1:6" x14ac:dyDescent="0.2">
      <c r="A283" s="66"/>
      <c r="B283" s="5" t="s">
        <v>14</v>
      </c>
      <c r="C283" s="5" t="s">
        <v>591</v>
      </c>
      <c r="D283" s="147">
        <v>100001736</v>
      </c>
      <c r="E283" s="147">
        <v>6053944125</v>
      </c>
      <c r="F283" s="65" t="s">
        <v>23</v>
      </c>
    </row>
    <row r="284" spans="1:6" x14ac:dyDescent="0.2">
      <c r="A284" s="66"/>
      <c r="B284" s="5" t="s">
        <v>9</v>
      </c>
      <c r="C284" s="5" t="s">
        <v>9</v>
      </c>
      <c r="D284" s="147" t="s">
        <v>1209</v>
      </c>
      <c r="E284" s="147" t="s">
        <v>363</v>
      </c>
      <c r="F284" s="65" t="s">
        <v>23</v>
      </c>
    </row>
    <row r="285" spans="1:6" x14ac:dyDescent="0.2">
      <c r="A285" s="5" t="s">
        <v>86</v>
      </c>
      <c r="B285" s="5" t="s">
        <v>7</v>
      </c>
      <c r="C285" s="5" t="s">
        <v>592</v>
      </c>
      <c r="D285" s="147">
        <v>46336231</v>
      </c>
      <c r="E285" s="147">
        <v>7707863484</v>
      </c>
      <c r="F285" s="65" t="s">
        <v>23</v>
      </c>
    </row>
    <row r="286" spans="1:6" x14ac:dyDescent="0.2">
      <c r="A286" s="66"/>
      <c r="B286" s="5" t="s">
        <v>10</v>
      </c>
      <c r="C286" s="5" t="s">
        <v>480</v>
      </c>
      <c r="D286" s="147" t="s">
        <v>593</v>
      </c>
      <c r="E286" s="147">
        <v>8663195397</v>
      </c>
      <c r="F286" s="65" t="s">
        <v>23</v>
      </c>
    </row>
    <row r="287" spans="1:6" x14ac:dyDescent="0.2">
      <c r="A287" s="66"/>
      <c r="B287" s="5" t="s">
        <v>13</v>
      </c>
      <c r="C287" s="5" t="s">
        <v>594</v>
      </c>
      <c r="D287" s="147">
        <v>131362</v>
      </c>
      <c r="E287" s="147">
        <v>7707871375</v>
      </c>
      <c r="F287" s="65" t="s">
        <v>23</v>
      </c>
    </row>
    <row r="288" spans="1:6" x14ac:dyDescent="0.2">
      <c r="A288" s="66"/>
      <c r="B288" s="5" t="s">
        <v>9</v>
      </c>
      <c r="C288" s="5" t="s">
        <v>9</v>
      </c>
      <c r="D288" s="147" t="s">
        <v>1210</v>
      </c>
      <c r="E288" s="147" t="s">
        <v>363</v>
      </c>
      <c r="F288" s="65" t="s">
        <v>23</v>
      </c>
    </row>
    <row r="289" spans="1:6" x14ac:dyDescent="0.2">
      <c r="A289" s="5" t="s">
        <v>87</v>
      </c>
      <c r="B289" s="5" t="s">
        <v>7</v>
      </c>
      <c r="C289" s="5" t="s">
        <v>595</v>
      </c>
      <c r="D289" s="147" t="s">
        <v>596</v>
      </c>
      <c r="E289" s="147">
        <v>2519896247</v>
      </c>
      <c r="F289" s="65" t="s">
        <v>23</v>
      </c>
    </row>
    <row r="290" spans="1:6" x14ac:dyDescent="0.2">
      <c r="A290" s="66"/>
      <c r="B290" s="5" t="s">
        <v>10</v>
      </c>
      <c r="C290" s="5" t="s">
        <v>597</v>
      </c>
      <c r="D290" s="147" t="s">
        <v>598</v>
      </c>
      <c r="E290" s="147">
        <v>2519431545</v>
      </c>
      <c r="F290" s="65" t="s">
        <v>23</v>
      </c>
    </row>
    <row r="291" spans="1:6" x14ac:dyDescent="0.2">
      <c r="A291" s="66"/>
      <c r="B291" s="5" t="s">
        <v>13</v>
      </c>
      <c r="C291" s="5" t="s">
        <v>599</v>
      </c>
      <c r="D291" s="147">
        <v>2000065498</v>
      </c>
      <c r="E291" s="147">
        <v>2519435001</v>
      </c>
      <c r="F291" s="65" t="s">
        <v>23</v>
      </c>
    </row>
    <row r="292" spans="1:6" x14ac:dyDescent="0.2">
      <c r="A292" s="66"/>
      <c r="B292" s="5" t="s">
        <v>9</v>
      </c>
      <c r="C292" s="5" t="s">
        <v>9</v>
      </c>
      <c r="D292" s="147" t="s">
        <v>1211</v>
      </c>
      <c r="E292" s="147" t="s">
        <v>363</v>
      </c>
      <c r="F292" s="65" t="s">
        <v>23</v>
      </c>
    </row>
    <row r="293" spans="1:6" x14ac:dyDescent="0.2">
      <c r="A293" s="5" t="s">
        <v>88</v>
      </c>
      <c r="B293" s="5" t="s">
        <v>7</v>
      </c>
      <c r="C293" s="5" t="s">
        <v>600</v>
      </c>
      <c r="D293" s="147">
        <v>2152352</v>
      </c>
      <c r="E293" s="147">
        <v>8442097166</v>
      </c>
      <c r="F293" s="65" t="s">
        <v>23</v>
      </c>
    </row>
    <row r="294" spans="1:6" x14ac:dyDescent="0.2">
      <c r="A294" s="66"/>
      <c r="B294" s="5" t="s">
        <v>10</v>
      </c>
      <c r="C294" s="5" t="s">
        <v>480</v>
      </c>
      <c r="D294" s="147" t="s">
        <v>601</v>
      </c>
      <c r="E294" s="147">
        <v>8002557172</v>
      </c>
      <c r="F294" s="65" t="s">
        <v>23</v>
      </c>
    </row>
    <row r="295" spans="1:6" x14ac:dyDescent="0.2">
      <c r="A295" s="66"/>
      <c r="B295" s="5" t="s">
        <v>13</v>
      </c>
      <c r="C295" s="5" t="s">
        <v>602</v>
      </c>
      <c r="D295" s="147">
        <v>1063680</v>
      </c>
      <c r="E295" s="147">
        <v>7278478131</v>
      </c>
      <c r="F295" s="65" t="s">
        <v>23</v>
      </c>
    </row>
    <row r="296" spans="1:6" x14ac:dyDescent="0.2">
      <c r="A296" s="66"/>
      <c r="B296" s="5" t="s">
        <v>14</v>
      </c>
      <c r="C296" s="5" t="s">
        <v>602</v>
      </c>
      <c r="D296" s="147">
        <v>1063685</v>
      </c>
      <c r="E296" s="147">
        <v>7278478131</v>
      </c>
      <c r="F296" s="65" t="s">
        <v>23</v>
      </c>
    </row>
    <row r="297" spans="1:6" x14ac:dyDescent="0.2">
      <c r="A297" s="66"/>
      <c r="B297" s="5" t="s">
        <v>9</v>
      </c>
      <c r="C297" s="5" t="s">
        <v>9</v>
      </c>
      <c r="D297" s="147" t="s">
        <v>1212</v>
      </c>
      <c r="E297" s="147" t="s">
        <v>363</v>
      </c>
      <c r="F297" s="65" t="s">
        <v>23</v>
      </c>
    </row>
    <row r="298" spans="1:6" x14ac:dyDescent="0.2">
      <c r="A298" s="5" t="s">
        <v>89</v>
      </c>
      <c r="B298" s="5" t="s">
        <v>7</v>
      </c>
      <c r="C298" s="5" t="s">
        <v>469</v>
      </c>
      <c r="D298" s="147">
        <v>1572291985</v>
      </c>
      <c r="E298" s="147">
        <v>8164715275</v>
      </c>
      <c r="F298" s="65" t="s">
        <v>23</v>
      </c>
    </row>
    <row r="299" spans="1:6" x14ac:dyDescent="0.2">
      <c r="A299" s="66"/>
      <c r="B299" s="5" t="s">
        <v>10</v>
      </c>
      <c r="C299" s="5" t="s">
        <v>480</v>
      </c>
      <c r="D299" s="147" t="s">
        <v>603</v>
      </c>
      <c r="E299" s="147">
        <v>8006313301</v>
      </c>
      <c r="F299" s="65" t="s">
        <v>23</v>
      </c>
    </row>
    <row r="300" spans="1:6" x14ac:dyDescent="0.2">
      <c r="A300" s="66"/>
      <c r="B300" s="5" t="s">
        <v>13</v>
      </c>
      <c r="C300" s="5" t="s">
        <v>535</v>
      </c>
      <c r="D300" s="147" t="s">
        <v>604</v>
      </c>
      <c r="E300" s="147">
        <v>9137158500</v>
      </c>
      <c r="F300" s="65" t="s">
        <v>23</v>
      </c>
    </row>
    <row r="301" spans="1:6" x14ac:dyDescent="0.2">
      <c r="A301" s="66"/>
      <c r="B301" s="5" t="s">
        <v>14</v>
      </c>
      <c r="C301" s="5" t="s">
        <v>537</v>
      </c>
      <c r="D301" s="147">
        <v>400104468995</v>
      </c>
      <c r="E301" s="147">
        <v>9138951800</v>
      </c>
      <c r="F301" s="65" t="s">
        <v>23</v>
      </c>
    </row>
    <row r="302" spans="1:6" x14ac:dyDescent="0.2">
      <c r="A302" s="66"/>
      <c r="B302" s="5" t="s">
        <v>9</v>
      </c>
      <c r="C302" s="5" t="s">
        <v>9</v>
      </c>
      <c r="D302" s="147" t="s">
        <v>1213</v>
      </c>
      <c r="E302" s="147" t="s">
        <v>363</v>
      </c>
      <c r="F302" s="65" t="s">
        <v>23</v>
      </c>
    </row>
    <row r="303" spans="1:6" x14ac:dyDescent="0.2">
      <c r="A303" s="5" t="s">
        <v>90</v>
      </c>
      <c r="B303" s="5" t="s">
        <v>7</v>
      </c>
      <c r="C303" s="5" t="s">
        <v>538</v>
      </c>
      <c r="D303" s="147" t="s">
        <v>605</v>
      </c>
      <c r="E303" s="147">
        <v>8325101030</v>
      </c>
      <c r="F303" s="65" t="s">
        <v>23</v>
      </c>
    </row>
    <row r="304" spans="1:6" x14ac:dyDescent="0.2">
      <c r="A304" s="66"/>
      <c r="B304" s="5" t="s">
        <v>10</v>
      </c>
      <c r="C304" s="5" t="s">
        <v>606</v>
      </c>
      <c r="D304" s="147" t="s">
        <v>607</v>
      </c>
      <c r="E304" s="147">
        <v>9365592593</v>
      </c>
      <c r="F304" s="65" t="s">
        <v>23</v>
      </c>
    </row>
    <row r="305" spans="1:6" x14ac:dyDescent="0.2">
      <c r="A305" s="66"/>
      <c r="B305" s="5" t="s">
        <v>13</v>
      </c>
      <c r="C305" s="5" t="s">
        <v>606</v>
      </c>
      <c r="D305" s="147" t="s">
        <v>608</v>
      </c>
      <c r="E305" s="147">
        <v>9365592593</v>
      </c>
      <c r="F305" s="65" t="s">
        <v>23</v>
      </c>
    </row>
    <row r="306" spans="1:6" x14ac:dyDescent="0.2">
      <c r="A306" s="66"/>
      <c r="B306" s="5" t="s">
        <v>9</v>
      </c>
      <c r="C306" s="5" t="s">
        <v>9</v>
      </c>
      <c r="D306" s="147" t="s">
        <v>1214</v>
      </c>
      <c r="E306" s="147" t="s">
        <v>363</v>
      </c>
      <c r="F306" s="65" t="s">
        <v>23</v>
      </c>
    </row>
    <row r="307" spans="1:6" x14ac:dyDescent="0.2">
      <c r="A307" s="5" t="s">
        <v>91</v>
      </c>
      <c r="B307" s="5" t="s">
        <v>7</v>
      </c>
      <c r="C307" s="5" t="s">
        <v>609</v>
      </c>
      <c r="D307" s="147" t="s">
        <v>610</v>
      </c>
      <c r="E307" s="147">
        <v>8663664357</v>
      </c>
      <c r="F307" s="65" t="s">
        <v>23</v>
      </c>
    </row>
    <row r="308" spans="1:6" x14ac:dyDescent="0.2">
      <c r="A308" s="66"/>
      <c r="B308" s="5" t="s">
        <v>10</v>
      </c>
      <c r="C308" s="5" t="s">
        <v>480</v>
      </c>
      <c r="D308" s="147" t="s">
        <v>611</v>
      </c>
      <c r="E308" s="147">
        <v>8008777531</v>
      </c>
      <c r="F308" s="65" t="s">
        <v>23</v>
      </c>
    </row>
    <row r="309" spans="1:6" x14ac:dyDescent="0.2">
      <c r="A309" s="66"/>
      <c r="B309" s="5" t="s">
        <v>13</v>
      </c>
      <c r="C309" s="5" t="s">
        <v>612</v>
      </c>
      <c r="D309" s="147" t="s">
        <v>613</v>
      </c>
      <c r="E309" s="147">
        <v>8046934044</v>
      </c>
      <c r="F309" s="65" t="s">
        <v>23</v>
      </c>
    </row>
    <row r="310" spans="1:6" x14ac:dyDescent="0.2">
      <c r="A310" s="66"/>
      <c r="B310" s="5" t="s">
        <v>14</v>
      </c>
      <c r="C310" s="5" t="s">
        <v>612</v>
      </c>
      <c r="D310" s="147" t="s">
        <v>614</v>
      </c>
      <c r="E310" s="147">
        <v>8046934044</v>
      </c>
      <c r="F310" s="65" t="s">
        <v>23</v>
      </c>
    </row>
    <row r="311" spans="1:6" x14ac:dyDescent="0.2">
      <c r="A311" s="66"/>
      <c r="B311" s="5" t="s">
        <v>15</v>
      </c>
      <c r="C311" s="5" t="s">
        <v>615</v>
      </c>
      <c r="D311" s="147">
        <v>4324095540</v>
      </c>
      <c r="E311" s="147">
        <v>7574602491</v>
      </c>
      <c r="F311" s="65" t="s">
        <v>23</v>
      </c>
    </row>
    <row r="312" spans="1:6" x14ac:dyDescent="0.2">
      <c r="A312" s="66"/>
      <c r="B312" s="5" t="s">
        <v>16</v>
      </c>
      <c r="C312" s="5" t="s">
        <v>615</v>
      </c>
      <c r="D312" s="147">
        <v>7362310600</v>
      </c>
      <c r="E312" s="147">
        <v>7574602491</v>
      </c>
      <c r="F312" s="65" t="s">
        <v>23</v>
      </c>
    </row>
    <row r="313" spans="1:6" x14ac:dyDescent="0.2">
      <c r="A313" s="66"/>
      <c r="B313" s="5" t="s">
        <v>9</v>
      </c>
      <c r="C313" s="5" t="s">
        <v>9</v>
      </c>
      <c r="D313" s="147" t="s">
        <v>1215</v>
      </c>
      <c r="E313" s="147" t="s">
        <v>363</v>
      </c>
      <c r="F313" s="65" t="s">
        <v>23</v>
      </c>
    </row>
    <row r="314" spans="1:6" x14ac:dyDescent="0.2">
      <c r="A314" s="5" t="s">
        <v>92</v>
      </c>
      <c r="B314" s="5" t="s">
        <v>7</v>
      </c>
      <c r="C314" s="5" t="s">
        <v>538</v>
      </c>
      <c r="D314" s="147" t="s">
        <v>616</v>
      </c>
      <c r="E314" s="147">
        <v>8325101030</v>
      </c>
      <c r="F314" s="65" t="s">
        <v>23</v>
      </c>
    </row>
    <row r="315" spans="1:6" x14ac:dyDescent="0.2">
      <c r="A315" s="66"/>
      <c r="B315" s="5" t="s">
        <v>10</v>
      </c>
      <c r="C315" s="5" t="s">
        <v>617</v>
      </c>
      <c r="D315" s="147">
        <v>43092</v>
      </c>
      <c r="E315" s="147">
        <v>9362589035</v>
      </c>
      <c r="F315" s="65" t="s">
        <v>23</v>
      </c>
    </row>
    <row r="316" spans="1:6" x14ac:dyDescent="0.2">
      <c r="A316" s="66"/>
      <c r="B316" s="5" t="s">
        <v>13</v>
      </c>
      <c r="C316" s="5" t="s">
        <v>618</v>
      </c>
      <c r="D316" s="147">
        <v>239023150</v>
      </c>
      <c r="E316" s="147">
        <v>2814206515</v>
      </c>
      <c r="F316" s="65" t="s">
        <v>23</v>
      </c>
    </row>
    <row r="317" spans="1:6" x14ac:dyDescent="0.2">
      <c r="A317" s="66"/>
      <c r="B317" s="5" t="s">
        <v>9</v>
      </c>
      <c r="C317" s="5" t="s">
        <v>9</v>
      </c>
      <c r="D317" s="147" t="s">
        <v>1216</v>
      </c>
      <c r="E317" s="147" t="s">
        <v>363</v>
      </c>
      <c r="F317" s="65" t="s">
        <v>23</v>
      </c>
    </row>
    <row r="318" spans="1:6" x14ac:dyDescent="0.2">
      <c r="A318" s="5" t="s">
        <v>93</v>
      </c>
      <c r="B318" s="5" t="s">
        <v>7</v>
      </c>
      <c r="C318" s="5" t="s">
        <v>492</v>
      </c>
      <c r="D318" s="147" t="s">
        <v>619</v>
      </c>
      <c r="E318" s="147">
        <v>7707945150</v>
      </c>
      <c r="F318" s="65" t="s">
        <v>23</v>
      </c>
    </row>
    <row r="319" spans="1:6" x14ac:dyDescent="0.2">
      <c r="A319" s="66"/>
      <c r="B319" s="5" t="s">
        <v>10</v>
      </c>
      <c r="C319" s="5" t="s">
        <v>480</v>
      </c>
      <c r="D319" s="147" t="s">
        <v>620</v>
      </c>
      <c r="E319" s="147">
        <v>8663195397</v>
      </c>
      <c r="F319" s="65" t="s">
        <v>23</v>
      </c>
    </row>
    <row r="320" spans="1:6" x14ac:dyDescent="0.2">
      <c r="A320" s="66"/>
      <c r="B320" s="5" t="s">
        <v>13</v>
      </c>
      <c r="C320" s="5" t="s">
        <v>492</v>
      </c>
      <c r="D320" s="147" t="s">
        <v>619</v>
      </c>
      <c r="E320" s="147">
        <v>7707945150</v>
      </c>
      <c r="F320" s="65" t="s">
        <v>23</v>
      </c>
    </row>
    <row r="321" spans="1:6" x14ac:dyDescent="0.2">
      <c r="A321" s="66"/>
      <c r="B321" s="5" t="s">
        <v>9</v>
      </c>
      <c r="C321" s="5" t="s">
        <v>9</v>
      </c>
      <c r="D321" s="147" t="s">
        <v>1217</v>
      </c>
      <c r="E321" s="147" t="s">
        <v>363</v>
      </c>
      <c r="F321" s="65" t="s">
        <v>23</v>
      </c>
    </row>
    <row r="322" spans="1:6" x14ac:dyDescent="0.2">
      <c r="A322" s="5" t="s">
        <v>94</v>
      </c>
      <c r="B322" s="5" t="s">
        <v>7</v>
      </c>
      <c r="C322" s="5" t="s">
        <v>609</v>
      </c>
      <c r="D322" s="147" t="s">
        <v>621</v>
      </c>
      <c r="E322" s="147">
        <v>8663664357</v>
      </c>
      <c r="F322" s="65" t="s">
        <v>23</v>
      </c>
    </row>
    <row r="323" spans="1:6" x14ac:dyDescent="0.2">
      <c r="A323" s="66"/>
      <c r="B323" s="5" t="s">
        <v>10</v>
      </c>
      <c r="C323" s="5" t="s">
        <v>480</v>
      </c>
      <c r="D323" s="147" t="s">
        <v>622</v>
      </c>
      <c r="E323" s="147">
        <v>8008777531</v>
      </c>
      <c r="F323" s="65" t="s">
        <v>23</v>
      </c>
    </row>
    <row r="324" spans="1:6" x14ac:dyDescent="0.2">
      <c r="A324" s="66"/>
      <c r="B324" s="5" t="s">
        <v>13</v>
      </c>
      <c r="C324" s="5" t="s">
        <v>615</v>
      </c>
      <c r="D324" s="147">
        <v>5805971340</v>
      </c>
      <c r="E324" s="147">
        <v>7574602261</v>
      </c>
      <c r="F324" s="65" t="s">
        <v>23</v>
      </c>
    </row>
    <row r="325" spans="1:6" x14ac:dyDescent="0.2">
      <c r="A325" s="66"/>
      <c r="B325" s="5" t="s">
        <v>14</v>
      </c>
      <c r="C325" s="5" t="s">
        <v>623</v>
      </c>
      <c r="D325" s="147">
        <v>220000118996</v>
      </c>
      <c r="E325" s="147">
        <v>7579261000</v>
      </c>
      <c r="F325" s="65" t="s">
        <v>23</v>
      </c>
    </row>
    <row r="326" spans="1:6" x14ac:dyDescent="0.2">
      <c r="A326" s="66"/>
      <c r="B326" s="5" t="s">
        <v>15</v>
      </c>
      <c r="C326" s="5" t="s">
        <v>624</v>
      </c>
      <c r="D326" s="147">
        <v>69702</v>
      </c>
      <c r="E326" s="147">
        <v>8776903729</v>
      </c>
      <c r="F326" s="65" t="s">
        <v>23</v>
      </c>
    </row>
    <row r="327" spans="1:6" x14ac:dyDescent="0.2">
      <c r="A327" s="66"/>
      <c r="B327" s="5" t="s">
        <v>16</v>
      </c>
      <c r="C327" s="5" t="s">
        <v>624</v>
      </c>
      <c r="D327" s="147">
        <v>1539</v>
      </c>
      <c r="E327" s="147">
        <v>7578903701</v>
      </c>
      <c r="F327" s="65" t="s">
        <v>23</v>
      </c>
    </row>
    <row r="328" spans="1:6" x14ac:dyDescent="0.2">
      <c r="A328" s="66"/>
      <c r="B328" s="5" t="s">
        <v>9</v>
      </c>
      <c r="C328" s="5" t="s">
        <v>9</v>
      </c>
      <c r="D328" s="147" t="s">
        <v>1218</v>
      </c>
      <c r="E328" s="147" t="s">
        <v>363</v>
      </c>
      <c r="F328" s="65" t="s">
        <v>23</v>
      </c>
    </row>
    <row r="329" spans="1:6" x14ac:dyDescent="0.2">
      <c r="A329" s="5" t="s">
        <v>95</v>
      </c>
      <c r="B329" s="5" t="s">
        <v>7</v>
      </c>
      <c r="C329" s="5" t="s">
        <v>625</v>
      </c>
      <c r="D329" s="147">
        <v>6226276518</v>
      </c>
      <c r="E329" s="147">
        <v>4025364131</v>
      </c>
      <c r="F329" s="65" t="s">
        <v>23</v>
      </c>
    </row>
    <row r="330" spans="1:6" x14ac:dyDescent="0.2">
      <c r="A330" s="66"/>
      <c r="B330" s="5" t="s">
        <v>10</v>
      </c>
      <c r="C330" s="5" t="s">
        <v>626</v>
      </c>
      <c r="D330" s="147" t="s">
        <v>627</v>
      </c>
      <c r="E330" s="147">
        <v>4023467800</v>
      </c>
      <c r="F330" s="65" t="s">
        <v>23</v>
      </c>
    </row>
    <row r="331" spans="1:6" x14ac:dyDescent="0.2">
      <c r="A331" s="66"/>
      <c r="B331" s="5" t="s">
        <v>13</v>
      </c>
      <c r="C331" s="5" t="s">
        <v>628</v>
      </c>
      <c r="D331" s="147">
        <v>110000505565</v>
      </c>
      <c r="E331" s="147">
        <v>4025546666</v>
      </c>
      <c r="F331" s="65" t="s">
        <v>23</v>
      </c>
    </row>
    <row r="332" spans="1:6" x14ac:dyDescent="0.2">
      <c r="A332" s="66"/>
      <c r="B332" s="5" t="s">
        <v>9</v>
      </c>
      <c r="C332" s="5" t="s">
        <v>9</v>
      </c>
      <c r="D332" s="147" t="s">
        <v>1219</v>
      </c>
      <c r="E332" s="147" t="s">
        <v>363</v>
      </c>
      <c r="F332" s="65" t="s">
        <v>23</v>
      </c>
    </row>
    <row r="333" spans="1:6" x14ac:dyDescent="0.2">
      <c r="A333" s="5" t="s">
        <v>96</v>
      </c>
      <c r="B333" s="5" t="s">
        <v>7</v>
      </c>
      <c r="C333" s="5" t="s">
        <v>629</v>
      </c>
      <c r="D333" s="147" t="s">
        <v>630</v>
      </c>
      <c r="E333" s="147">
        <v>3193771587</v>
      </c>
      <c r="F333" s="65" t="s">
        <v>23</v>
      </c>
    </row>
    <row r="334" spans="1:6" x14ac:dyDescent="0.2">
      <c r="A334" s="66"/>
      <c r="B334" s="5" t="s">
        <v>10</v>
      </c>
      <c r="C334" s="5" t="s">
        <v>480</v>
      </c>
      <c r="D334" s="147" t="s">
        <v>631</v>
      </c>
      <c r="E334" s="147">
        <v>8005428392</v>
      </c>
      <c r="F334" s="65" t="s">
        <v>23</v>
      </c>
    </row>
    <row r="335" spans="1:6" x14ac:dyDescent="0.2">
      <c r="A335" s="66"/>
      <c r="B335" s="5" t="s">
        <v>13</v>
      </c>
      <c r="C335" s="5" t="s">
        <v>632</v>
      </c>
      <c r="D335" s="147" t="s">
        <v>633</v>
      </c>
      <c r="E335" s="147">
        <v>3192481715</v>
      </c>
      <c r="F335" s="65" t="s">
        <v>23</v>
      </c>
    </row>
    <row r="336" spans="1:6" x14ac:dyDescent="0.2">
      <c r="A336" s="66"/>
      <c r="B336" s="5" t="s">
        <v>9</v>
      </c>
      <c r="C336" s="5" t="s">
        <v>9</v>
      </c>
      <c r="D336" s="147" t="s">
        <v>1220</v>
      </c>
      <c r="E336" s="147" t="s">
        <v>363</v>
      </c>
      <c r="F336" s="65" t="s">
        <v>23</v>
      </c>
    </row>
    <row r="337" spans="1:6" x14ac:dyDescent="0.2">
      <c r="A337" s="5" t="s">
        <v>97</v>
      </c>
      <c r="B337" s="5" t="s">
        <v>7</v>
      </c>
      <c r="C337" s="5" t="s">
        <v>609</v>
      </c>
      <c r="D337" s="147" t="s">
        <v>634</v>
      </c>
      <c r="E337" s="147">
        <v>8663664357</v>
      </c>
      <c r="F337" s="65" t="s">
        <v>23</v>
      </c>
    </row>
    <row r="338" spans="1:6" x14ac:dyDescent="0.2">
      <c r="A338" s="66"/>
      <c r="B338" s="5" t="s">
        <v>10</v>
      </c>
      <c r="C338" s="5" t="s">
        <v>480</v>
      </c>
      <c r="D338" s="147" t="s">
        <v>635</v>
      </c>
      <c r="E338" s="147">
        <v>8008777531</v>
      </c>
      <c r="F338" s="65" t="s">
        <v>23</v>
      </c>
    </row>
    <row r="339" spans="1:6" x14ac:dyDescent="0.2">
      <c r="A339" s="66"/>
      <c r="B339" s="5" t="s">
        <v>13</v>
      </c>
      <c r="C339" s="5" t="s">
        <v>636</v>
      </c>
      <c r="D339" s="147" t="s">
        <v>637</v>
      </c>
      <c r="E339" s="147">
        <v>7573826352</v>
      </c>
      <c r="F339" s="65" t="s">
        <v>23</v>
      </c>
    </row>
    <row r="340" spans="1:6" x14ac:dyDescent="0.2">
      <c r="A340" s="66"/>
      <c r="B340" s="5" t="s">
        <v>9</v>
      </c>
      <c r="C340" s="5" t="s">
        <v>9</v>
      </c>
      <c r="D340" s="147" t="s">
        <v>1221</v>
      </c>
      <c r="E340" s="147" t="s">
        <v>363</v>
      </c>
      <c r="F340" s="65" t="s">
        <v>23</v>
      </c>
    </row>
    <row r="341" spans="1:6" x14ac:dyDescent="0.2">
      <c r="A341" s="5" t="s">
        <v>98</v>
      </c>
      <c r="B341" s="5" t="s">
        <v>7</v>
      </c>
      <c r="C341" s="5" t="s">
        <v>360</v>
      </c>
      <c r="D341" s="147" t="s">
        <v>638</v>
      </c>
      <c r="E341" s="147">
        <v>8886555888</v>
      </c>
      <c r="F341" s="65" t="s">
        <v>23</v>
      </c>
    </row>
    <row r="342" spans="1:6" x14ac:dyDescent="0.2">
      <c r="A342" s="66"/>
      <c r="B342" s="5" t="s">
        <v>10</v>
      </c>
      <c r="C342" s="5" t="s">
        <v>639</v>
      </c>
      <c r="D342" s="147">
        <v>243916</v>
      </c>
      <c r="E342" s="147">
        <v>2299244411</v>
      </c>
      <c r="F342" s="65" t="s">
        <v>23</v>
      </c>
    </row>
    <row r="343" spans="1:6" x14ac:dyDescent="0.2">
      <c r="A343" s="66"/>
      <c r="B343" s="5" t="s">
        <v>13</v>
      </c>
      <c r="C343" s="5" t="s">
        <v>639</v>
      </c>
      <c r="D343" s="147">
        <v>243916</v>
      </c>
      <c r="E343" s="147">
        <v>2299244411</v>
      </c>
      <c r="F343" s="65" t="s">
        <v>23</v>
      </c>
    </row>
    <row r="344" spans="1:6" x14ac:dyDescent="0.2">
      <c r="A344" s="66"/>
      <c r="B344" s="5" t="s">
        <v>9</v>
      </c>
      <c r="C344" s="5" t="s">
        <v>9</v>
      </c>
      <c r="D344" s="147" t="s">
        <v>1222</v>
      </c>
      <c r="E344" s="147" t="s">
        <v>363</v>
      </c>
      <c r="F344" s="65" t="s">
        <v>23</v>
      </c>
    </row>
    <row r="345" spans="1:6" x14ac:dyDescent="0.2">
      <c r="A345" s="5" t="s">
        <v>99</v>
      </c>
      <c r="B345" s="5" t="s">
        <v>7</v>
      </c>
      <c r="C345" s="5" t="s">
        <v>515</v>
      </c>
      <c r="D345" s="147" t="s">
        <v>640</v>
      </c>
      <c r="E345" s="147">
        <v>8002255797</v>
      </c>
      <c r="F345" s="65" t="s">
        <v>23</v>
      </c>
    </row>
    <row r="346" spans="1:6" x14ac:dyDescent="0.2">
      <c r="A346" s="66"/>
      <c r="B346" s="5" t="s">
        <v>10</v>
      </c>
      <c r="C346" s="5" t="s">
        <v>641</v>
      </c>
      <c r="D346" s="147">
        <v>141491</v>
      </c>
      <c r="E346" s="147">
        <v>8508721800</v>
      </c>
      <c r="F346" s="65" t="s">
        <v>23</v>
      </c>
    </row>
    <row r="347" spans="1:6" x14ac:dyDescent="0.2">
      <c r="A347" s="66"/>
      <c r="B347" s="5" t="s">
        <v>13</v>
      </c>
      <c r="C347" s="5" t="s">
        <v>642</v>
      </c>
      <c r="D347" s="147" t="s">
        <v>643</v>
      </c>
      <c r="E347" s="147">
        <v>8502335100</v>
      </c>
      <c r="F347" s="65" t="s">
        <v>23</v>
      </c>
    </row>
    <row r="348" spans="1:6" x14ac:dyDescent="0.2">
      <c r="A348" s="66"/>
      <c r="B348" s="5" t="s">
        <v>9</v>
      </c>
      <c r="C348" s="5" t="s">
        <v>9</v>
      </c>
      <c r="D348" s="147" t="s">
        <v>1223</v>
      </c>
      <c r="E348" s="147" t="s">
        <v>363</v>
      </c>
      <c r="F348" s="65" t="s">
        <v>23</v>
      </c>
    </row>
    <row r="349" spans="1:6" x14ac:dyDescent="0.2">
      <c r="A349" s="5" t="s">
        <v>100</v>
      </c>
      <c r="B349" s="5" t="s">
        <v>7</v>
      </c>
      <c r="C349" s="5" t="s">
        <v>515</v>
      </c>
      <c r="D349" s="147" t="s">
        <v>644</v>
      </c>
      <c r="E349" s="147">
        <v>8002255797</v>
      </c>
      <c r="F349" s="65" t="s">
        <v>23</v>
      </c>
    </row>
    <row r="350" spans="1:6" x14ac:dyDescent="0.2">
      <c r="A350" s="66"/>
      <c r="B350" s="5" t="s">
        <v>10</v>
      </c>
      <c r="C350" s="5" t="s">
        <v>641</v>
      </c>
      <c r="D350" s="147">
        <v>141492</v>
      </c>
      <c r="E350" s="147">
        <v>8508721800</v>
      </c>
      <c r="F350" s="65" t="s">
        <v>23</v>
      </c>
    </row>
    <row r="351" spans="1:6" x14ac:dyDescent="0.2">
      <c r="A351" s="66"/>
      <c r="B351" s="5" t="s">
        <v>13</v>
      </c>
      <c r="C351" s="5" t="s">
        <v>645</v>
      </c>
      <c r="D351" s="147" t="s">
        <v>646</v>
      </c>
      <c r="E351" s="147">
        <v>8508716000</v>
      </c>
      <c r="F351" s="65" t="s">
        <v>23</v>
      </c>
    </row>
    <row r="352" spans="1:6" x14ac:dyDescent="0.2">
      <c r="A352" s="66"/>
      <c r="B352" s="5" t="s">
        <v>9</v>
      </c>
      <c r="C352" s="5" t="s">
        <v>9</v>
      </c>
      <c r="D352" s="147" t="s">
        <v>1224</v>
      </c>
      <c r="E352" s="147" t="s">
        <v>363</v>
      </c>
      <c r="F352" s="65" t="s">
        <v>23</v>
      </c>
    </row>
    <row r="353" spans="1:6" x14ac:dyDescent="0.2">
      <c r="A353" s="5" t="s">
        <v>101</v>
      </c>
      <c r="B353" s="5" t="s">
        <v>7</v>
      </c>
      <c r="C353" s="5" t="s">
        <v>647</v>
      </c>
      <c r="D353" s="147">
        <v>6734219061</v>
      </c>
      <c r="E353" s="147">
        <v>3192685280</v>
      </c>
      <c r="F353" s="65" t="s">
        <v>23</v>
      </c>
    </row>
    <row r="354" spans="1:6" x14ac:dyDescent="0.2">
      <c r="A354" s="66"/>
      <c r="B354" s="5" t="s">
        <v>10</v>
      </c>
      <c r="C354" s="5" t="s">
        <v>480</v>
      </c>
      <c r="D354" s="147" t="s">
        <v>648</v>
      </c>
      <c r="E354" s="147">
        <v>8889600008</v>
      </c>
      <c r="F354" s="65" t="s">
        <v>23</v>
      </c>
    </row>
    <row r="355" spans="1:6" x14ac:dyDescent="0.2">
      <c r="A355" s="66"/>
      <c r="B355" s="5" t="s">
        <v>13</v>
      </c>
      <c r="C355" s="5" t="s">
        <v>647</v>
      </c>
      <c r="D355" s="147">
        <v>6734219061</v>
      </c>
      <c r="E355" s="147">
        <v>3192685280</v>
      </c>
      <c r="F355" s="65" t="s">
        <v>23</v>
      </c>
    </row>
    <row r="356" spans="1:6" x14ac:dyDescent="0.2">
      <c r="A356" s="66"/>
      <c r="B356" s="5" t="s">
        <v>9</v>
      </c>
      <c r="C356" s="5" t="s">
        <v>9</v>
      </c>
      <c r="D356" s="147" t="s">
        <v>1225</v>
      </c>
      <c r="E356" s="147" t="s">
        <v>363</v>
      </c>
      <c r="F356" s="65" t="s">
        <v>23</v>
      </c>
    </row>
    <row r="357" spans="1:6" x14ac:dyDescent="0.2">
      <c r="A357" s="5" t="s">
        <v>102</v>
      </c>
      <c r="B357" s="5" t="s">
        <v>7</v>
      </c>
      <c r="C357" s="5" t="s">
        <v>649</v>
      </c>
      <c r="D357" s="147">
        <v>8742578121</v>
      </c>
      <c r="E357" s="147" t="s">
        <v>650</v>
      </c>
      <c r="F357" s="65" t="s">
        <v>124</v>
      </c>
    </row>
    <row r="358" spans="1:6" x14ac:dyDescent="0.2">
      <c r="A358" s="66"/>
      <c r="B358" s="5" t="s">
        <v>10</v>
      </c>
      <c r="C358" s="5" t="s">
        <v>480</v>
      </c>
      <c r="D358" s="147" t="s">
        <v>651</v>
      </c>
      <c r="E358" s="147">
        <v>8003336590</v>
      </c>
      <c r="F358" s="65" t="s">
        <v>124</v>
      </c>
    </row>
    <row r="359" spans="1:6" x14ac:dyDescent="0.2">
      <c r="A359" s="66"/>
      <c r="B359" s="5" t="s">
        <v>13</v>
      </c>
      <c r="C359" s="5" t="s">
        <v>652</v>
      </c>
      <c r="D359" s="147">
        <v>404050066004</v>
      </c>
      <c r="E359" s="147" t="s">
        <v>653</v>
      </c>
      <c r="F359" s="65" t="s">
        <v>124</v>
      </c>
    </row>
    <row r="360" spans="1:6" x14ac:dyDescent="0.2">
      <c r="A360" s="66"/>
      <c r="B360" s="5" t="s">
        <v>14</v>
      </c>
      <c r="C360" s="5" t="s">
        <v>652</v>
      </c>
      <c r="D360" s="147">
        <v>404050067004</v>
      </c>
      <c r="E360" s="147" t="s">
        <v>653</v>
      </c>
      <c r="F360" s="65" t="s">
        <v>124</v>
      </c>
    </row>
    <row r="361" spans="1:6" x14ac:dyDescent="0.2">
      <c r="A361" s="66"/>
      <c r="B361" s="5" t="s">
        <v>9</v>
      </c>
      <c r="C361" s="5" t="s">
        <v>9</v>
      </c>
      <c r="D361" s="147" t="s">
        <v>1226</v>
      </c>
      <c r="E361" s="147" t="s">
        <v>363</v>
      </c>
      <c r="F361" s="65" t="s">
        <v>124</v>
      </c>
    </row>
    <row r="362" spans="1:6" x14ac:dyDescent="0.2">
      <c r="A362" s="5" t="s">
        <v>103</v>
      </c>
      <c r="B362" s="5" t="s">
        <v>7</v>
      </c>
      <c r="C362" s="5" t="s">
        <v>649</v>
      </c>
      <c r="D362" s="147" t="s">
        <v>654</v>
      </c>
      <c r="E362" s="147">
        <v>8006646729</v>
      </c>
      <c r="F362" s="65" t="s">
        <v>23</v>
      </c>
    </row>
    <row r="363" spans="1:6" x14ac:dyDescent="0.2">
      <c r="A363" s="66"/>
      <c r="B363" s="5" t="s">
        <v>10</v>
      </c>
      <c r="C363" s="5" t="s">
        <v>655</v>
      </c>
      <c r="D363" s="147" t="s">
        <v>656</v>
      </c>
      <c r="E363" s="147">
        <v>5186395233</v>
      </c>
      <c r="F363" s="65" t="s">
        <v>23</v>
      </c>
    </row>
    <row r="364" spans="1:6" x14ac:dyDescent="0.2">
      <c r="A364" s="66"/>
      <c r="B364" s="5" t="s">
        <v>13</v>
      </c>
      <c r="C364" s="5" t="s">
        <v>657</v>
      </c>
      <c r="D364" s="147">
        <v>5029141</v>
      </c>
      <c r="E364" s="147">
        <v>5187931455</v>
      </c>
      <c r="F364" s="65" t="s">
        <v>23</v>
      </c>
    </row>
    <row r="365" spans="1:6" x14ac:dyDescent="0.2">
      <c r="A365" s="66"/>
      <c r="B365" s="5" t="s">
        <v>9</v>
      </c>
      <c r="C365" s="5" t="s">
        <v>9</v>
      </c>
      <c r="D365" s="147" t="s">
        <v>1227</v>
      </c>
      <c r="E365" s="147" t="s">
        <v>363</v>
      </c>
      <c r="F365" s="65" t="s">
        <v>23</v>
      </c>
    </row>
    <row r="366" spans="1:6" x14ac:dyDescent="0.2">
      <c r="A366" s="5" t="s">
        <v>104</v>
      </c>
      <c r="B366" s="5" t="s">
        <v>7</v>
      </c>
      <c r="C366" s="5" t="s">
        <v>658</v>
      </c>
      <c r="D366" s="147" t="s">
        <v>659</v>
      </c>
      <c r="E366" s="147">
        <v>3526292489</v>
      </c>
      <c r="F366" s="65" t="s">
        <v>23</v>
      </c>
    </row>
    <row r="367" spans="1:6" x14ac:dyDescent="0.2">
      <c r="A367" s="66"/>
      <c r="B367" s="5" t="s">
        <v>10</v>
      </c>
      <c r="C367" s="5" t="s">
        <v>658</v>
      </c>
      <c r="D367" s="147" t="s">
        <v>660</v>
      </c>
      <c r="E367" s="147">
        <v>3526292489</v>
      </c>
      <c r="F367" s="65" t="s">
        <v>23</v>
      </c>
    </row>
    <row r="368" spans="1:6" x14ac:dyDescent="0.2">
      <c r="A368" s="66"/>
      <c r="B368" s="5" t="s">
        <v>13</v>
      </c>
      <c r="C368" s="5" t="s">
        <v>658</v>
      </c>
      <c r="D368" s="147" t="s">
        <v>660</v>
      </c>
      <c r="E368" s="147">
        <v>3526292489</v>
      </c>
      <c r="F368" s="65" t="s">
        <v>23</v>
      </c>
    </row>
    <row r="369" spans="1:6" x14ac:dyDescent="0.2">
      <c r="A369" s="66"/>
      <c r="B369" s="5" t="s">
        <v>9</v>
      </c>
      <c r="C369" s="5" t="s">
        <v>9</v>
      </c>
      <c r="D369" s="147" t="s">
        <v>1228</v>
      </c>
      <c r="E369" s="147" t="s">
        <v>363</v>
      </c>
      <c r="F369" s="65" t="s">
        <v>23</v>
      </c>
    </row>
    <row r="370" spans="1:6" x14ac:dyDescent="0.2">
      <c r="A370" s="5" t="s">
        <v>105</v>
      </c>
      <c r="B370" s="5" t="s">
        <v>7</v>
      </c>
      <c r="C370" s="5" t="s">
        <v>661</v>
      </c>
      <c r="D370" s="147">
        <v>2000571</v>
      </c>
      <c r="E370" s="147">
        <v>9102761521</v>
      </c>
      <c r="F370" s="65" t="s">
        <v>23</v>
      </c>
    </row>
    <row r="371" spans="1:6" x14ac:dyDescent="0.2">
      <c r="A371" s="66"/>
      <c r="B371" s="5" t="s">
        <v>10</v>
      </c>
      <c r="C371" s="5" t="s">
        <v>661</v>
      </c>
      <c r="D371" s="147">
        <v>2000571</v>
      </c>
      <c r="E371" s="147">
        <v>9102761521</v>
      </c>
      <c r="F371" s="65" t="s">
        <v>23</v>
      </c>
    </row>
    <row r="372" spans="1:6" x14ac:dyDescent="0.2">
      <c r="A372" s="66"/>
      <c r="B372" s="5" t="s">
        <v>13</v>
      </c>
      <c r="C372" s="5" t="s">
        <v>661</v>
      </c>
      <c r="D372" s="147">
        <v>2000571</v>
      </c>
      <c r="E372" s="147">
        <v>9102761521</v>
      </c>
      <c r="F372" s="65" t="s">
        <v>23</v>
      </c>
    </row>
    <row r="373" spans="1:6" x14ac:dyDescent="0.2">
      <c r="A373" s="66"/>
      <c r="B373" s="5" t="s">
        <v>9</v>
      </c>
      <c r="C373" s="5" t="s">
        <v>9</v>
      </c>
      <c r="D373" s="147" t="s">
        <v>1229</v>
      </c>
      <c r="E373" s="147" t="s">
        <v>363</v>
      </c>
      <c r="F373" s="65" t="s">
        <v>23</v>
      </c>
    </row>
    <row r="374" spans="1:6" x14ac:dyDescent="0.2">
      <c r="A374" s="5" t="s">
        <v>106</v>
      </c>
      <c r="B374" s="5" t="s">
        <v>7</v>
      </c>
      <c r="C374" s="5" t="s">
        <v>625</v>
      </c>
      <c r="D374" s="147" t="s">
        <v>662</v>
      </c>
      <c r="E374" s="147">
        <v>4025364131</v>
      </c>
      <c r="F374" s="65" t="s">
        <v>23</v>
      </c>
    </row>
    <row r="375" spans="1:6" x14ac:dyDescent="0.2">
      <c r="A375" s="66"/>
      <c r="B375" s="5" t="s">
        <v>10</v>
      </c>
      <c r="C375" s="5" t="s">
        <v>480</v>
      </c>
      <c r="D375" s="147" t="s">
        <v>663</v>
      </c>
      <c r="E375" s="147">
        <v>8009892783</v>
      </c>
      <c r="F375" s="65" t="s">
        <v>23</v>
      </c>
    </row>
    <row r="376" spans="1:6" x14ac:dyDescent="0.2">
      <c r="A376" s="66"/>
      <c r="B376" s="5" t="s">
        <v>13</v>
      </c>
      <c r="C376" s="5" t="s">
        <v>628</v>
      </c>
      <c r="D376" s="147">
        <v>110000525049</v>
      </c>
      <c r="E376" s="147">
        <v>4025546666</v>
      </c>
      <c r="F376" s="65" t="s">
        <v>23</v>
      </c>
    </row>
    <row r="377" spans="1:6" x14ac:dyDescent="0.2">
      <c r="A377" s="66"/>
      <c r="B377" s="5" t="s">
        <v>9</v>
      </c>
      <c r="C377" s="5" t="s">
        <v>9</v>
      </c>
      <c r="D377" s="147" t="s">
        <v>1230</v>
      </c>
      <c r="E377" s="147" t="s">
        <v>363</v>
      </c>
      <c r="F377" s="65" t="s">
        <v>23</v>
      </c>
    </row>
    <row r="378" spans="1:6" x14ac:dyDescent="0.2">
      <c r="A378" s="5" t="s">
        <v>107</v>
      </c>
      <c r="B378" s="5" t="s">
        <v>7</v>
      </c>
      <c r="C378" s="5" t="s">
        <v>538</v>
      </c>
      <c r="D378" s="147" t="s">
        <v>664</v>
      </c>
      <c r="E378" s="147">
        <v>8325101030</v>
      </c>
      <c r="F378" s="65" t="s">
        <v>23</v>
      </c>
    </row>
    <row r="379" spans="1:6" x14ac:dyDescent="0.2">
      <c r="A379" s="66"/>
      <c r="B379" s="5" t="s">
        <v>10</v>
      </c>
      <c r="C379" s="5" t="s">
        <v>480</v>
      </c>
      <c r="D379" s="147" t="s">
        <v>665</v>
      </c>
      <c r="E379" s="147">
        <v>8008005804</v>
      </c>
      <c r="F379" s="65" t="s">
        <v>23</v>
      </c>
    </row>
    <row r="380" spans="1:6" x14ac:dyDescent="0.2">
      <c r="A380" s="66"/>
      <c r="B380" s="5" t="s">
        <v>13</v>
      </c>
      <c r="C380" s="5" t="s">
        <v>666</v>
      </c>
      <c r="D380" s="147" t="s">
        <v>667</v>
      </c>
      <c r="E380" s="147">
        <v>3614853400</v>
      </c>
      <c r="F380" s="65" t="s">
        <v>23</v>
      </c>
    </row>
    <row r="381" spans="1:6" x14ac:dyDescent="0.2">
      <c r="A381" s="66"/>
      <c r="B381" s="5" t="s">
        <v>9</v>
      </c>
      <c r="C381" s="5" t="s">
        <v>9</v>
      </c>
      <c r="D381" s="147" t="s">
        <v>1231</v>
      </c>
      <c r="E381" s="147" t="s">
        <v>363</v>
      </c>
      <c r="F381" s="65" t="s">
        <v>23</v>
      </c>
    </row>
    <row r="382" spans="1:6" x14ac:dyDescent="0.2">
      <c r="A382" s="5" t="s">
        <v>108</v>
      </c>
      <c r="B382" s="5" t="s">
        <v>7</v>
      </c>
      <c r="C382" s="5" t="s">
        <v>538</v>
      </c>
      <c r="D382" s="147" t="s">
        <v>664</v>
      </c>
      <c r="E382" s="147">
        <v>8325101030</v>
      </c>
      <c r="F382" s="65" t="s">
        <v>23</v>
      </c>
    </row>
    <row r="383" spans="1:6" x14ac:dyDescent="0.2">
      <c r="A383" s="66"/>
      <c r="B383" s="5" t="s">
        <v>10</v>
      </c>
      <c r="C383" s="5" t="s">
        <v>668</v>
      </c>
      <c r="D383" s="147" t="s">
        <v>669</v>
      </c>
      <c r="E383" s="147">
        <v>9037318400</v>
      </c>
      <c r="F383" s="65" t="s">
        <v>23</v>
      </c>
    </row>
    <row r="384" spans="1:6" x14ac:dyDescent="0.2">
      <c r="A384" s="66"/>
      <c r="B384" s="5" t="s">
        <v>13</v>
      </c>
      <c r="C384" s="5" t="s">
        <v>668</v>
      </c>
      <c r="D384" s="147" t="s">
        <v>669</v>
      </c>
      <c r="E384" s="147">
        <v>9037318400</v>
      </c>
      <c r="F384" s="65" t="s">
        <v>23</v>
      </c>
    </row>
    <row r="385" spans="1:6" x14ac:dyDescent="0.2">
      <c r="A385" s="66"/>
      <c r="B385" s="5" t="s">
        <v>9</v>
      </c>
      <c r="C385" s="5" t="s">
        <v>9</v>
      </c>
      <c r="D385" s="147" t="s">
        <v>1232</v>
      </c>
      <c r="E385" s="147" t="s">
        <v>363</v>
      </c>
      <c r="F385" s="65" t="s">
        <v>23</v>
      </c>
    </row>
    <row r="386" spans="1:6" x14ac:dyDescent="0.2">
      <c r="A386" s="5" t="s">
        <v>109</v>
      </c>
      <c r="B386" s="5" t="s">
        <v>7</v>
      </c>
      <c r="C386" s="5" t="s">
        <v>670</v>
      </c>
      <c r="D386" s="147" t="s">
        <v>671</v>
      </c>
      <c r="E386" s="147">
        <v>8004814700</v>
      </c>
      <c r="F386" s="65" t="s">
        <v>23</v>
      </c>
    </row>
    <row r="387" spans="1:6" x14ac:dyDescent="0.2">
      <c r="A387" s="66"/>
      <c r="B387" s="5" t="s">
        <v>10</v>
      </c>
      <c r="C387" s="5" t="s">
        <v>672</v>
      </c>
      <c r="D387" s="147" t="s">
        <v>673</v>
      </c>
      <c r="E387" s="147">
        <v>7017462670</v>
      </c>
      <c r="F387" s="65" t="s">
        <v>23</v>
      </c>
    </row>
    <row r="388" spans="1:6" x14ac:dyDescent="0.2">
      <c r="A388" s="66"/>
      <c r="B388" s="5" t="s">
        <v>13</v>
      </c>
      <c r="C388" s="5" t="s">
        <v>672</v>
      </c>
      <c r="D388" s="147" t="s">
        <v>673</v>
      </c>
      <c r="E388" s="147">
        <v>7017462670</v>
      </c>
      <c r="F388" s="65" t="s">
        <v>23</v>
      </c>
    </row>
    <row r="389" spans="1:6" x14ac:dyDescent="0.2">
      <c r="A389" s="66"/>
      <c r="B389" s="5" t="s">
        <v>14</v>
      </c>
      <c r="C389" s="5" t="s">
        <v>672</v>
      </c>
      <c r="D389" s="147" t="s">
        <v>674</v>
      </c>
      <c r="E389" s="147">
        <v>7017462670</v>
      </c>
      <c r="F389" s="65" t="s">
        <v>23</v>
      </c>
    </row>
    <row r="390" spans="1:6" x14ac:dyDescent="0.2">
      <c r="A390" s="66"/>
      <c r="B390" s="5" t="s">
        <v>9</v>
      </c>
      <c r="C390" s="5" t="s">
        <v>9</v>
      </c>
      <c r="D390" s="147" t="s">
        <v>1233</v>
      </c>
      <c r="E390" s="147" t="s">
        <v>363</v>
      </c>
      <c r="F390" s="65" t="s">
        <v>23</v>
      </c>
    </row>
    <row r="391" spans="1:6" x14ac:dyDescent="0.2">
      <c r="A391" s="5" t="s">
        <v>110</v>
      </c>
      <c r="B391" s="5" t="s">
        <v>7</v>
      </c>
      <c r="C391" s="5" t="s">
        <v>670</v>
      </c>
      <c r="D391" s="147" t="s">
        <v>675</v>
      </c>
      <c r="E391" s="147">
        <v>8004814700</v>
      </c>
      <c r="F391" s="65" t="s">
        <v>23</v>
      </c>
    </row>
    <row r="392" spans="1:6" x14ac:dyDescent="0.2">
      <c r="A392" s="66"/>
      <c r="B392" s="5" t="s">
        <v>10</v>
      </c>
      <c r="C392" s="5" t="s">
        <v>480</v>
      </c>
      <c r="D392" s="147" t="s">
        <v>676</v>
      </c>
      <c r="E392" s="147">
        <v>8889600008</v>
      </c>
      <c r="F392" s="65" t="s">
        <v>23</v>
      </c>
    </row>
    <row r="393" spans="1:6" x14ac:dyDescent="0.2">
      <c r="A393" s="66"/>
      <c r="B393" s="5" t="s">
        <v>13</v>
      </c>
      <c r="C393" s="5" t="s">
        <v>677</v>
      </c>
      <c r="D393" s="147">
        <v>992001562</v>
      </c>
      <c r="E393" s="147">
        <v>7012411324</v>
      </c>
      <c r="F393" s="65" t="s">
        <v>23</v>
      </c>
    </row>
    <row r="394" spans="1:6" x14ac:dyDescent="0.2">
      <c r="A394" s="66"/>
      <c r="B394" s="5" t="s">
        <v>9</v>
      </c>
      <c r="C394" s="5" t="s">
        <v>9</v>
      </c>
      <c r="D394" s="147" t="s">
        <v>1234</v>
      </c>
      <c r="E394" s="147" t="s">
        <v>363</v>
      </c>
      <c r="F394" s="65" t="s">
        <v>23</v>
      </c>
    </row>
    <row r="395" spans="1:6" x14ac:dyDescent="0.2">
      <c r="A395" s="5" t="s">
        <v>111</v>
      </c>
      <c r="B395" s="5" t="s">
        <v>7</v>
      </c>
      <c r="C395" s="5" t="s">
        <v>625</v>
      </c>
      <c r="D395" s="147" t="s">
        <v>662</v>
      </c>
      <c r="E395" s="147">
        <v>4025364131</v>
      </c>
      <c r="F395" s="65" t="s">
        <v>23</v>
      </c>
    </row>
    <row r="396" spans="1:6" x14ac:dyDescent="0.2">
      <c r="A396" s="66"/>
      <c r="B396" s="5" t="s">
        <v>10</v>
      </c>
      <c r="C396" s="5" t="s">
        <v>480</v>
      </c>
      <c r="D396" s="147" t="s">
        <v>678</v>
      </c>
      <c r="E396" s="147">
        <v>8009892783</v>
      </c>
      <c r="F396" s="65" t="s">
        <v>23</v>
      </c>
    </row>
    <row r="397" spans="1:6" x14ac:dyDescent="0.2">
      <c r="A397" s="66"/>
      <c r="B397" s="5" t="s">
        <v>13</v>
      </c>
      <c r="C397" s="5" t="s">
        <v>628</v>
      </c>
      <c r="D397" s="147">
        <v>110000516312</v>
      </c>
      <c r="E397" s="147">
        <v>4025546666</v>
      </c>
      <c r="F397" s="65" t="s">
        <v>23</v>
      </c>
    </row>
    <row r="398" spans="1:6" x14ac:dyDescent="0.2">
      <c r="A398" s="66"/>
      <c r="B398" s="5" t="s">
        <v>9</v>
      </c>
      <c r="C398" s="5" t="s">
        <v>9</v>
      </c>
      <c r="D398" s="147" t="s">
        <v>1235</v>
      </c>
      <c r="E398" s="147" t="s">
        <v>363</v>
      </c>
      <c r="F398" s="65" t="s">
        <v>23</v>
      </c>
    </row>
    <row r="399" spans="1:6" x14ac:dyDescent="0.2">
      <c r="A399" s="5" t="s">
        <v>112</v>
      </c>
      <c r="B399" s="5" t="s">
        <v>7</v>
      </c>
      <c r="C399" s="5" t="s">
        <v>670</v>
      </c>
      <c r="D399" s="147" t="s">
        <v>679</v>
      </c>
      <c r="E399" s="147">
        <v>8004814700</v>
      </c>
      <c r="F399" s="65" t="s">
        <v>23</v>
      </c>
    </row>
    <row r="400" spans="1:6" x14ac:dyDescent="0.2">
      <c r="A400" s="66"/>
      <c r="B400" s="5" t="s">
        <v>10</v>
      </c>
      <c r="C400" s="5" t="s">
        <v>480</v>
      </c>
      <c r="D400" s="147" t="s">
        <v>680</v>
      </c>
      <c r="E400" s="147">
        <v>8889600008</v>
      </c>
      <c r="F400" s="65" t="s">
        <v>23</v>
      </c>
    </row>
    <row r="401" spans="1:6" x14ac:dyDescent="0.2">
      <c r="A401" s="66"/>
      <c r="B401" s="5" t="s">
        <v>13</v>
      </c>
      <c r="C401" s="5" t="s">
        <v>681</v>
      </c>
      <c r="D401" s="147">
        <v>21962</v>
      </c>
      <c r="E401" s="147">
        <v>7018574777</v>
      </c>
      <c r="F401" s="65" t="s">
        <v>23</v>
      </c>
    </row>
    <row r="402" spans="1:6" x14ac:dyDescent="0.2">
      <c r="A402" s="66"/>
      <c r="B402" s="5" t="s">
        <v>9</v>
      </c>
      <c r="C402" s="5" t="s">
        <v>9</v>
      </c>
      <c r="D402" s="147" t="s">
        <v>1236</v>
      </c>
      <c r="E402" s="147" t="s">
        <v>363</v>
      </c>
      <c r="F402" s="65" t="s">
        <v>23</v>
      </c>
    </row>
    <row r="403" spans="1:6" x14ac:dyDescent="0.2">
      <c r="A403" s="5" t="s">
        <v>113</v>
      </c>
      <c r="B403" s="5" t="s">
        <v>7</v>
      </c>
      <c r="C403" s="5" t="s">
        <v>670</v>
      </c>
      <c r="D403" s="147" t="s">
        <v>682</v>
      </c>
      <c r="E403" s="147">
        <v>8004814700</v>
      </c>
      <c r="F403" s="65" t="s">
        <v>23</v>
      </c>
    </row>
    <row r="404" spans="1:6" x14ac:dyDescent="0.2">
      <c r="A404" s="66"/>
      <c r="B404" s="5" t="s">
        <v>10</v>
      </c>
      <c r="C404" s="5" t="s">
        <v>404</v>
      </c>
      <c r="D404" s="147" t="s">
        <v>684</v>
      </c>
      <c r="E404" s="147">
        <v>9529415174</v>
      </c>
      <c r="F404" s="65" t="s">
        <v>23</v>
      </c>
    </row>
    <row r="405" spans="1:6" x14ac:dyDescent="0.2">
      <c r="A405" s="66"/>
      <c r="B405" s="5" t="s">
        <v>13</v>
      </c>
      <c r="C405" s="5" t="s">
        <v>685</v>
      </c>
      <c r="D405" s="147" t="s">
        <v>686</v>
      </c>
      <c r="E405" s="147">
        <v>6512666350</v>
      </c>
      <c r="F405" s="65" t="s">
        <v>23</v>
      </c>
    </row>
    <row r="406" spans="1:6" x14ac:dyDescent="0.2">
      <c r="A406" s="66"/>
      <c r="B406" s="5" t="s">
        <v>8</v>
      </c>
      <c r="C406" s="5" t="s">
        <v>670</v>
      </c>
      <c r="D406" s="147" t="s">
        <v>683</v>
      </c>
      <c r="E406" s="147">
        <v>8004814700</v>
      </c>
      <c r="F406" s="65" t="s">
        <v>23</v>
      </c>
    </row>
    <row r="407" spans="1:6" x14ac:dyDescent="0.2">
      <c r="A407" s="66"/>
      <c r="B407" s="5" t="s">
        <v>9</v>
      </c>
      <c r="C407" s="5" t="s">
        <v>9</v>
      </c>
      <c r="D407" s="147" t="s">
        <v>1237</v>
      </c>
      <c r="E407" s="147" t="s">
        <v>363</v>
      </c>
      <c r="F407" s="65" t="s">
        <v>23</v>
      </c>
    </row>
    <row r="408" spans="1:6" x14ac:dyDescent="0.2">
      <c r="A408" s="5" t="s">
        <v>114</v>
      </c>
      <c r="B408" s="5" t="s">
        <v>7</v>
      </c>
      <c r="C408" s="5" t="s">
        <v>360</v>
      </c>
      <c r="D408" s="147" t="s">
        <v>687</v>
      </c>
      <c r="E408" s="147">
        <v>8886555888</v>
      </c>
      <c r="F408" s="65" t="s">
        <v>23</v>
      </c>
    </row>
    <row r="409" spans="1:6" x14ac:dyDescent="0.2">
      <c r="A409" s="66"/>
      <c r="B409" s="5" t="s">
        <v>10</v>
      </c>
      <c r="C409" s="5" t="s">
        <v>688</v>
      </c>
      <c r="D409" s="147" t="s">
        <v>689</v>
      </c>
      <c r="E409" s="147">
        <v>2297596056</v>
      </c>
      <c r="F409" s="65" t="s">
        <v>23</v>
      </c>
    </row>
    <row r="410" spans="1:6" x14ac:dyDescent="0.2">
      <c r="A410" s="66"/>
      <c r="B410" s="5" t="s">
        <v>13</v>
      </c>
      <c r="C410" s="5" t="s">
        <v>688</v>
      </c>
      <c r="D410" s="147" t="s">
        <v>690</v>
      </c>
      <c r="E410" s="147">
        <v>2297596056</v>
      </c>
      <c r="F410" s="65" t="s">
        <v>23</v>
      </c>
    </row>
    <row r="411" spans="1:6" x14ac:dyDescent="0.2">
      <c r="A411" s="66"/>
      <c r="B411" s="5" t="s">
        <v>9</v>
      </c>
      <c r="C411" s="5" t="s">
        <v>9</v>
      </c>
      <c r="D411" s="147" t="s">
        <v>1238</v>
      </c>
      <c r="E411" s="147" t="s">
        <v>363</v>
      </c>
      <c r="F411" s="65" t="s">
        <v>23</v>
      </c>
    </row>
    <row r="412" spans="1:6" x14ac:dyDescent="0.2">
      <c r="A412" s="5" t="s">
        <v>115</v>
      </c>
      <c r="B412" s="5" t="s">
        <v>7</v>
      </c>
      <c r="C412" s="5" t="s">
        <v>691</v>
      </c>
      <c r="D412" s="147">
        <v>1201106743</v>
      </c>
      <c r="E412" s="147">
        <v>2565351200</v>
      </c>
      <c r="F412" s="65" t="s">
        <v>23</v>
      </c>
    </row>
    <row r="413" spans="1:6" x14ac:dyDescent="0.2">
      <c r="A413" s="66"/>
      <c r="B413" s="5" t="s">
        <v>10</v>
      </c>
      <c r="C413" s="5" t="s">
        <v>480</v>
      </c>
      <c r="D413" s="147" t="s">
        <v>692</v>
      </c>
      <c r="E413" s="147">
        <v>2568510067</v>
      </c>
      <c r="F413" s="65" t="s">
        <v>23</v>
      </c>
    </row>
    <row r="414" spans="1:6" x14ac:dyDescent="0.2">
      <c r="A414" s="66"/>
      <c r="B414" s="5" t="s">
        <v>13</v>
      </c>
      <c r="C414" s="5" t="s">
        <v>691</v>
      </c>
      <c r="D414" s="147">
        <v>1201106743</v>
      </c>
      <c r="E414" s="147">
        <v>2565351200</v>
      </c>
      <c r="F414" s="65" t="s">
        <v>23</v>
      </c>
    </row>
    <row r="415" spans="1:6" x14ac:dyDescent="0.2">
      <c r="A415" s="66"/>
      <c r="B415" s="5" t="s">
        <v>9</v>
      </c>
      <c r="C415" s="5" t="s">
        <v>9</v>
      </c>
      <c r="D415" s="147" t="s">
        <v>1239</v>
      </c>
      <c r="E415" s="147" t="s">
        <v>363</v>
      </c>
      <c r="F415" s="65" t="s">
        <v>23</v>
      </c>
    </row>
    <row r="416" spans="1:6" x14ac:dyDescent="0.2">
      <c r="A416" s="5" t="s">
        <v>116</v>
      </c>
      <c r="B416" s="5" t="s">
        <v>7</v>
      </c>
      <c r="C416" s="5" t="s">
        <v>360</v>
      </c>
      <c r="D416" s="147" t="s">
        <v>693</v>
      </c>
      <c r="E416" s="147">
        <v>8886555888</v>
      </c>
      <c r="F416" s="65" t="s">
        <v>23</v>
      </c>
    </row>
    <row r="417" spans="1:6" x14ac:dyDescent="0.2">
      <c r="A417" s="66"/>
      <c r="B417" s="5" t="s">
        <v>10</v>
      </c>
      <c r="C417" s="5" t="s">
        <v>694</v>
      </c>
      <c r="D417" s="147" t="s">
        <v>695</v>
      </c>
      <c r="E417" s="147">
        <v>9127645468</v>
      </c>
      <c r="F417" s="65" t="s">
        <v>23</v>
      </c>
    </row>
    <row r="418" spans="1:6" x14ac:dyDescent="0.2">
      <c r="A418" s="66"/>
      <c r="B418" s="5" t="s">
        <v>13</v>
      </c>
      <c r="C418" s="5" t="s">
        <v>694</v>
      </c>
      <c r="D418" s="147" t="s">
        <v>695</v>
      </c>
      <c r="E418" s="147">
        <v>9127645468</v>
      </c>
      <c r="F418" s="65" t="s">
        <v>23</v>
      </c>
    </row>
    <row r="419" spans="1:6" x14ac:dyDescent="0.2">
      <c r="A419" s="66"/>
      <c r="B419" s="5" t="s">
        <v>9</v>
      </c>
      <c r="C419" s="5" t="s">
        <v>9</v>
      </c>
      <c r="D419" s="147" t="s">
        <v>1240</v>
      </c>
      <c r="E419" s="147" t="s">
        <v>363</v>
      </c>
      <c r="F419" s="65" t="s">
        <v>23</v>
      </c>
    </row>
    <row r="420" spans="1:6" x14ac:dyDescent="0.2">
      <c r="A420" s="5" t="s">
        <v>117</v>
      </c>
      <c r="B420" s="5" t="s">
        <v>7</v>
      </c>
      <c r="C420" s="5" t="s">
        <v>360</v>
      </c>
      <c r="D420" s="147" t="s">
        <v>696</v>
      </c>
      <c r="E420" s="147">
        <v>8886555888</v>
      </c>
      <c r="F420" s="65" t="s">
        <v>23</v>
      </c>
    </row>
    <row r="421" spans="1:6" x14ac:dyDescent="0.2">
      <c r="A421" s="66"/>
      <c r="B421" s="5" t="s">
        <v>10</v>
      </c>
      <c r="C421" s="5" t="s">
        <v>697</v>
      </c>
      <c r="D421" s="147" t="s">
        <v>698</v>
      </c>
      <c r="E421" s="147">
        <v>7062823867</v>
      </c>
      <c r="F421" s="65" t="s">
        <v>23</v>
      </c>
    </row>
    <row r="422" spans="1:6" x14ac:dyDescent="0.2">
      <c r="A422" s="66"/>
      <c r="B422" s="5" t="s">
        <v>13</v>
      </c>
      <c r="C422" s="5" t="s">
        <v>699</v>
      </c>
      <c r="D422" s="147">
        <v>101306</v>
      </c>
      <c r="E422" s="147">
        <v>7066200510</v>
      </c>
      <c r="F422" s="65" t="s">
        <v>23</v>
      </c>
    </row>
    <row r="423" spans="1:6" x14ac:dyDescent="0.2">
      <c r="A423" s="66"/>
      <c r="B423" s="5" t="s">
        <v>14</v>
      </c>
      <c r="C423" s="5" t="s">
        <v>699</v>
      </c>
      <c r="D423" s="147">
        <v>101307</v>
      </c>
      <c r="E423" s="147">
        <v>7066200510</v>
      </c>
      <c r="F423" s="65" t="s">
        <v>23</v>
      </c>
    </row>
    <row r="424" spans="1:6" x14ac:dyDescent="0.2">
      <c r="A424" s="66"/>
      <c r="B424" s="5" t="s">
        <v>9</v>
      </c>
      <c r="C424" s="5" t="s">
        <v>9</v>
      </c>
      <c r="D424" s="147" t="s">
        <v>1241</v>
      </c>
      <c r="E424" s="147" t="s">
        <v>363</v>
      </c>
      <c r="F424" s="65" t="s">
        <v>23</v>
      </c>
    </row>
    <row r="425" spans="1:6" x14ac:dyDescent="0.2">
      <c r="A425" s="5" t="s">
        <v>118</v>
      </c>
      <c r="B425" s="5" t="s">
        <v>7</v>
      </c>
      <c r="C425" s="5" t="s">
        <v>360</v>
      </c>
      <c r="D425" s="147" t="s">
        <v>700</v>
      </c>
      <c r="E425" s="147">
        <v>8886555888</v>
      </c>
      <c r="F425" s="65" t="s">
        <v>23</v>
      </c>
    </row>
    <row r="426" spans="1:6" x14ac:dyDescent="0.2">
      <c r="A426" s="66"/>
      <c r="B426" s="5" t="s">
        <v>10</v>
      </c>
      <c r="C426" s="5" t="s">
        <v>701</v>
      </c>
      <c r="D426" s="147">
        <v>17455</v>
      </c>
      <c r="E426" s="147">
        <v>7707257655</v>
      </c>
      <c r="F426" s="65" t="s">
        <v>23</v>
      </c>
    </row>
    <row r="427" spans="1:6" x14ac:dyDescent="0.2">
      <c r="A427" s="66"/>
      <c r="B427" s="5" t="s">
        <v>13</v>
      </c>
      <c r="C427" s="5" t="s">
        <v>702</v>
      </c>
      <c r="D427" s="147" t="s">
        <v>703</v>
      </c>
      <c r="E427" s="147">
        <v>7066133500</v>
      </c>
      <c r="F427" s="65" t="s">
        <v>23</v>
      </c>
    </row>
    <row r="428" spans="1:6" x14ac:dyDescent="0.2">
      <c r="A428" s="66"/>
      <c r="B428" s="5" t="s">
        <v>9</v>
      </c>
      <c r="C428" s="5" t="s">
        <v>9</v>
      </c>
      <c r="D428" s="147" t="s">
        <v>1242</v>
      </c>
      <c r="E428" s="147" t="s">
        <v>363</v>
      </c>
      <c r="F428" s="65" t="s">
        <v>23</v>
      </c>
    </row>
    <row r="429" spans="1:6" x14ac:dyDescent="0.2">
      <c r="A429" s="5" t="s">
        <v>119</v>
      </c>
      <c r="B429" s="5" t="s">
        <v>7</v>
      </c>
      <c r="C429" s="5" t="s">
        <v>378</v>
      </c>
      <c r="D429" s="147">
        <v>910033530007</v>
      </c>
      <c r="E429" s="147">
        <v>8006535307</v>
      </c>
      <c r="F429" s="65" t="s">
        <v>23</v>
      </c>
    </row>
    <row r="430" spans="1:6" x14ac:dyDescent="0.2">
      <c r="A430" s="66"/>
      <c r="B430" s="5" t="s">
        <v>10</v>
      </c>
      <c r="C430" s="5" t="s">
        <v>704</v>
      </c>
      <c r="D430" s="147">
        <v>3817</v>
      </c>
      <c r="E430" s="147">
        <v>8287434243</v>
      </c>
      <c r="F430" s="65" t="s">
        <v>23</v>
      </c>
    </row>
    <row r="431" spans="1:6" x14ac:dyDescent="0.2">
      <c r="A431" s="66"/>
      <c r="B431" s="5" t="s">
        <v>13</v>
      </c>
      <c r="C431" s="5" t="s">
        <v>705</v>
      </c>
      <c r="D431" s="147">
        <v>31248</v>
      </c>
      <c r="E431" s="147">
        <v>8288855600</v>
      </c>
      <c r="F431" s="65" t="s">
        <v>23</v>
      </c>
    </row>
    <row r="432" spans="1:6" x14ac:dyDescent="0.2">
      <c r="A432" s="66"/>
      <c r="B432" s="5" t="s">
        <v>9</v>
      </c>
      <c r="C432" s="5" t="s">
        <v>9</v>
      </c>
      <c r="D432" s="147" t="s">
        <v>1243</v>
      </c>
      <c r="E432" s="147" t="s">
        <v>363</v>
      </c>
      <c r="F432" s="65" t="s">
        <v>23</v>
      </c>
    </row>
    <row r="433" spans="1:6" x14ac:dyDescent="0.2">
      <c r="A433" s="5" t="s">
        <v>120</v>
      </c>
      <c r="B433" s="5" t="s">
        <v>7</v>
      </c>
      <c r="C433" s="5" t="s">
        <v>422</v>
      </c>
      <c r="D433" s="147">
        <v>1081714</v>
      </c>
      <c r="E433" s="147">
        <v>8004623691</v>
      </c>
      <c r="F433" s="65" t="s">
        <v>23</v>
      </c>
    </row>
    <row r="434" spans="1:6" x14ac:dyDescent="0.2">
      <c r="A434" s="66"/>
      <c r="B434" s="5" t="s">
        <v>10</v>
      </c>
      <c r="C434" s="5" t="s">
        <v>701</v>
      </c>
      <c r="D434" s="147" t="s">
        <v>706</v>
      </c>
      <c r="E434" s="147">
        <v>777257655</v>
      </c>
      <c r="F434" s="65" t="s">
        <v>23</v>
      </c>
    </row>
    <row r="435" spans="1:6" x14ac:dyDescent="0.2">
      <c r="A435" s="66"/>
      <c r="B435" s="5" t="s">
        <v>13</v>
      </c>
      <c r="C435" s="5" t="s">
        <v>707</v>
      </c>
      <c r="D435" s="147" t="s">
        <v>708</v>
      </c>
      <c r="E435" s="147">
        <v>7708673106</v>
      </c>
      <c r="F435" s="65" t="s">
        <v>23</v>
      </c>
    </row>
    <row r="436" spans="1:6" x14ac:dyDescent="0.2">
      <c r="A436" s="66"/>
      <c r="B436" s="5" t="s">
        <v>9</v>
      </c>
      <c r="C436" s="5" t="s">
        <v>9</v>
      </c>
      <c r="D436" s="147" t="s">
        <v>1244</v>
      </c>
      <c r="E436" s="147" t="s">
        <v>363</v>
      </c>
      <c r="F436" s="65" t="s">
        <v>23</v>
      </c>
    </row>
    <row r="437" spans="1:6" x14ac:dyDescent="0.2">
      <c r="A437" s="5" t="s">
        <v>121</v>
      </c>
      <c r="B437" s="5" t="s">
        <v>7</v>
      </c>
      <c r="C437" s="5" t="s">
        <v>378</v>
      </c>
      <c r="D437" s="147">
        <v>910119675756</v>
      </c>
      <c r="E437" s="147">
        <v>8007741202</v>
      </c>
      <c r="F437" s="65" t="s">
        <v>23</v>
      </c>
    </row>
    <row r="438" spans="1:6" x14ac:dyDescent="0.2">
      <c r="A438" s="66"/>
      <c r="B438" s="5" t="s">
        <v>10</v>
      </c>
      <c r="C438" s="5" t="s">
        <v>709</v>
      </c>
      <c r="D438" s="147">
        <v>4102670847</v>
      </c>
      <c r="E438" s="147">
        <v>8008288171</v>
      </c>
      <c r="F438" s="65" t="s">
        <v>23</v>
      </c>
    </row>
    <row r="439" spans="1:6" x14ac:dyDescent="0.2">
      <c r="A439" s="66"/>
      <c r="B439" s="5" t="s">
        <v>13</v>
      </c>
      <c r="C439" s="5" t="s">
        <v>710</v>
      </c>
      <c r="D439" s="147" t="s">
        <v>711</v>
      </c>
      <c r="E439" s="147">
        <v>8595789898</v>
      </c>
      <c r="F439" s="65" t="s">
        <v>23</v>
      </c>
    </row>
    <row r="440" spans="1:6" x14ac:dyDescent="0.2">
      <c r="A440" s="66"/>
      <c r="B440" s="5" t="s">
        <v>8</v>
      </c>
      <c r="C440" s="5" t="s">
        <v>378</v>
      </c>
      <c r="D440" s="147">
        <v>910119675839</v>
      </c>
      <c r="E440" s="147">
        <v>8007741202</v>
      </c>
      <c r="F440" s="65" t="s">
        <v>23</v>
      </c>
    </row>
    <row r="441" spans="1:6" x14ac:dyDescent="0.2">
      <c r="A441" s="66"/>
      <c r="B441" s="5" t="s">
        <v>14</v>
      </c>
      <c r="C441" s="5" t="s">
        <v>712</v>
      </c>
      <c r="D441" s="147" t="s">
        <v>713</v>
      </c>
      <c r="E441" s="147">
        <v>8595787450</v>
      </c>
      <c r="F441" s="65" t="s">
        <v>23</v>
      </c>
    </row>
    <row r="442" spans="1:6" x14ac:dyDescent="0.2">
      <c r="A442" s="66"/>
      <c r="B442" s="5" t="s">
        <v>9</v>
      </c>
      <c r="C442" s="5" t="s">
        <v>9</v>
      </c>
      <c r="D442" s="147" t="s">
        <v>1245</v>
      </c>
      <c r="E442" s="147" t="s">
        <v>363</v>
      </c>
      <c r="F442" s="65" t="s">
        <v>23</v>
      </c>
    </row>
    <row r="443" spans="1:6" x14ac:dyDescent="0.2">
      <c r="A443" s="5" t="s">
        <v>122</v>
      </c>
      <c r="B443" s="5" t="s">
        <v>7</v>
      </c>
      <c r="C443" s="5" t="s">
        <v>714</v>
      </c>
      <c r="D443" s="147" t="s">
        <v>715</v>
      </c>
      <c r="E443" s="147">
        <v>8003835582</v>
      </c>
      <c r="F443" s="65" t="s">
        <v>23</v>
      </c>
    </row>
    <row r="444" spans="1:6" x14ac:dyDescent="0.2">
      <c r="A444" s="66"/>
      <c r="B444" s="5" t="s">
        <v>10</v>
      </c>
      <c r="C444" s="5" t="s">
        <v>709</v>
      </c>
      <c r="D444" s="147">
        <v>4002155063</v>
      </c>
      <c r="E444" s="147">
        <v>8008288171</v>
      </c>
      <c r="F444" s="65" t="s">
        <v>23</v>
      </c>
    </row>
    <row r="445" spans="1:6" x14ac:dyDescent="0.2">
      <c r="A445" s="66"/>
      <c r="B445" s="5" t="s">
        <v>13</v>
      </c>
      <c r="C445" s="5" t="s">
        <v>716</v>
      </c>
      <c r="D445" s="147">
        <v>1818910097</v>
      </c>
      <c r="E445" s="147">
        <v>8596232323</v>
      </c>
      <c r="F445" s="65" t="s">
        <v>23</v>
      </c>
    </row>
    <row r="446" spans="1:6" x14ac:dyDescent="0.2">
      <c r="A446" s="66"/>
      <c r="B446" s="5" t="s">
        <v>9</v>
      </c>
      <c r="C446" s="5" t="s">
        <v>9</v>
      </c>
      <c r="D446" s="147" t="s">
        <v>1246</v>
      </c>
      <c r="E446" s="147" t="s">
        <v>363</v>
      </c>
      <c r="F446" s="65" t="s">
        <v>23</v>
      </c>
    </row>
    <row r="447" spans="1:6" x14ac:dyDescent="0.2">
      <c r="A447" s="5" t="s">
        <v>123</v>
      </c>
      <c r="B447" s="5" t="s">
        <v>7</v>
      </c>
      <c r="C447" s="5" t="s">
        <v>360</v>
      </c>
      <c r="D447" s="147" t="s">
        <v>717</v>
      </c>
      <c r="E447" s="147">
        <v>8886555888</v>
      </c>
      <c r="F447" s="65" t="s">
        <v>1247</v>
      </c>
    </row>
    <row r="448" spans="1:6" x14ac:dyDescent="0.2">
      <c r="A448" s="66"/>
      <c r="B448" s="5" t="s">
        <v>10</v>
      </c>
      <c r="C448" s="5" t="s">
        <v>404</v>
      </c>
      <c r="D448" s="147" t="s">
        <v>719</v>
      </c>
      <c r="E448" s="147">
        <v>9129642211</v>
      </c>
      <c r="F448" s="65" t="s">
        <v>1247</v>
      </c>
    </row>
    <row r="449" spans="1:6" x14ac:dyDescent="0.2">
      <c r="A449" s="66"/>
      <c r="B449" s="5" t="s">
        <v>13</v>
      </c>
      <c r="C449" s="5" t="s">
        <v>720</v>
      </c>
      <c r="D449" s="147" t="s">
        <v>721</v>
      </c>
      <c r="E449" s="147">
        <v>9126516714</v>
      </c>
      <c r="F449" s="65" t="s">
        <v>1247</v>
      </c>
    </row>
    <row r="450" spans="1:6" x14ac:dyDescent="0.2">
      <c r="A450" s="66"/>
      <c r="B450" s="5" t="s">
        <v>8</v>
      </c>
      <c r="C450" s="5" t="s">
        <v>360</v>
      </c>
      <c r="D450" s="147" t="s">
        <v>718</v>
      </c>
      <c r="E450" s="147">
        <v>8886555888</v>
      </c>
      <c r="F450" s="65" t="s">
        <v>1247</v>
      </c>
    </row>
    <row r="451" spans="1:6" x14ac:dyDescent="0.2">
      <c r="A451" s="66"/>
      <c r="B451" s="5" t="s">
        <v>9</v>
      </c>
      <c r="C451" s="5" t="s">
        <v>9</v>
      </c>
      <c r="D451" s="147" t="s">
        <v>1248</v>
      </c>
      <c r="E451" s="147" t="s">
        <v>363</v>
      </c>
      <c r="F451" s="65" t="s">
        <v>1247</v>
      </c>
    </row>
    <row r="452" spans="1:6" x14ac:dyDescent="0.2">
      <c r="A452" s="5" t="s">
        <v>125</v>
      </c>
      <c r="B452" s="5" t="s">
        <v>7</v>
      </c>
      <c r="C452" s="5" t="s">
        <v>722</v>
      </c>
      <c r="D452" s="147">
        <v>268359001</v>
      </c>
      <c r="E452" s="147">
        <v>8437052003</v>
      </c>
      <c r="F452" s="65" t="s">
        <v>23</v>
      </c>
    </row>
    <row r="453" spans="1:6" x14ac:dyDescent="0.2">
      <c r="A453" s="66"/>
      <c r="B453" s="5" t="s">
        <v>10</v>
      </c>
      <c r="C453" s="5" t="s">
        <v>723</v>
      </c>
      <c r="D453" s="147" t="s">
        <v>724</v>
      </c>
      <c r="E453" s="147">
        <v>8436454100</v>
      </c>
      <c r="F453" s="65" t="s">
        <v>23</v>
      </c>
    </row>
    <row r="454" spans="1:6" x14ac:dyDescent="0.2">
      <c r="A454" s="66"/>
      <c r="B454" s="5" t="s">
        <v>13</v>
      </c>
      <c r="C454" s="5" t="s">
        <v>435</v>
      </c>
      <c r="D454" s="147">
        <v>621592</v>
      </c>
      <c r="E454" s="147">
        <v>8439879200</v>
      </c>
      <c r="F454" s="65" t="s">
        <v>23</v>
      </c>
    </row>
    <row r="455" spans="1:6" x14ac:dyDescent="0.2">
      <c r="A455" s="66"/>
      <c r="B455" s="5" t="s">
        <v>9</v>
      </c>
      <c r="C455" s="5" t="s">
        <v>9</v>
      </c>
      <c r="D455" s="147" t="s">
        <v>1249</v>
      </c>
      <c r="E455" s="147" t="s">
        <v>363</v>
      </c>
      <c r="F455" s="65" t="s">
        <v>23</v>
      </c>
    </row>
    <row r="456" spans="1:6" x14ac:dyDescent="0.2">
      <c r="A456" s="5" t="s">
        <v>126</v>
      </c>
      <c r="B456" s="5" t="s">
        <v>7</v>
      </c>
      <c r="C456" s="5" t="s">
        <v>360</v>
      </c>
      <c r="D456" s="147" t="s">
        <v>725</v>
      </c>
      <c r="E456" s="147">
        <v>8886555888</v>
      </c>
      <c r="F456" s="65" t="s">
        <v>23</v>
      </c>
    </row>
    <row r="457" spans="1:6" x14ac:dyDescent="0.2">
      <c r="A457" s="66"/>
      <c r="B457" s="5" t="s">
        <v>10</v>
      </c>
      <c r="C457" s="5" t="s">
        <v>701</v>
      </c>
      <c r="D457" s="147" t="s">
        <v>706</v>
      </c>
      <c r="E457" s="147">
        <v>7707257655</v>
      </c>
      <c r="F457" s="65" t="s">
        <v>23</v>
      </c>
    </row>
    <row r="458" spans="1:6" x14ac:dyDescent="0.2">
      <c r="A458" s="66"/>
      <c r="B458" s="5" t="s">
        <v>13</v>
      </c>
      <c r="C458" s="5" t="s">
        <v>726</v>
      </c>
      <c r="D458" s="147">
        <v>1377172</v>
      </c>
      <c r="E458" s="147">
        <v>7064841922</v>
      </c>
      <c r="F458" s="65" t="s">
        <v>23</v>
      </c>
    </row>
    <row r="459" spans="1:6" x14ac:dyDescent="0.2">
      <c r="A459" s="66"/>
      <c r="B459" s="5" t="s">
        <v>9</v>
      </c>
      <c r="C459" s="5" t="s">
        <v>9</v>
      </c>
      <c r="D459" s="147" t="s">
        <v>1250</v>
      </c>
      <c r="E459" s="147" t="s">
        <v>363</v>
      </c>
      <c r="F459" s="65" t="s">
        <v>23</v>
      </c>
    </row>
    <row r="460" spans="1:6" x14ac:dyDescent="0.2">
      <c r="A460" s="5" t="s">
        <v>127</v>
      </c>
      <c r="B460" s="5" t="s">
        <v>7</v>
      </c>
      <c r="C460" s="5" t="s">
        <v>378</v>
      </c>
      <c r="D460" s="147">
        <v>910123658178</v>
      </c>
      <c r="E460" s="147">
        <v>8773728477</v>
      </c>
      <c r="F460" s="65" t="s">
        <v>23</v>
      </c>
    </row>
    <row r="461" spans="1:6" x14ac:dyDescent="0.2">
      <c r="A461" s="66"/>
      <c r="B461" s="5" t="s">
        <v>10</v>
      </c>
      <c r="C461" s="5" t="s">
        <v>480</v>
      </c>
      <c r="D461" s="147" t="s">
        <v>727</v>
      </c>
      <c r="E461" s="147">
        <v>8002557172</v>
      </c>
      <c r="F461" s="65" t="s">
        <v>23</v>
      </c>
    </row>
    <row r="462" spans="1:6" x14ac:dyDescent="0.2">
      <c r="A462" s="66"/>
      <c r="B462" s="5" t="s">
        <v>13</v>
      </c>
      <c r="C462" s="5" t="s">
        <v>602</v>
      </c>
      <c r="D462" s="147" t="s">
        <v>728</v>
      </c>
      <c r="E462" s="147">
        <v>7278478131</v>
      </c>
      <c r="F462" s="65" t="s">
        <v>23</v>
      </c>
    </row>
    <row r="463" spans="1:6" x14ac:dyDescent="0.2">
      <c r="A463" s="66"/>
      <c r="B463" s="5" t="s">
        <v>9</v>
      </c>
      <c r="C463" s="5" t="s">
        <v>9</v>
      </c>
      <c r="D463" s="147" t="s">
        <v>1251</v>
      </c>
      <c r="E463" s="147" t="s">
        <v>363</v>
      </c>
      <c r="F463" s="65" t="s">
        <v>23</v>
      </c>
    </row>
    <row r="464" spans="1:6" x14ac:dyDescent="0.2">
      <c r="A464" s="5" t="s">
        <v>128</v>
      </c>
      <c r="B464" s="5" t="s">
        <v>7</v>
      </c>
      <c r="C464" s="5" t="s">
        <v>515</v>
      </c>
      <c r="D464" s="147" t="s">
        <v>729</v>
      </c>
      <c r="E464" s="147">
        <v>8003752434</v>
      </c>
      <c r="F464" s="65" t="s">
        <v>23</v>
      </c>
    </row>
    <row r="465" spans="1:6" x14ac:dyDescent="0.2">
      <c r="A465" s="66"/>
      <c r="B465" s="5" t="s">
        <v>10</v>
      </c>
      <c r="C465" s="5" t="s">
        <v>480</v>
      </c>
      <c r="D465" s="147" t="s">
        <v>730</v>
      </c>
      <c r="E465" s="147">
        <v>9048271005</v>
      </c>
      <c r="F465" s="65" t="s">
        <v>23</v>
      </c>
    </row>
    <row r="466" spans="1:6" x14ac:dyDescent="0.2">
      <c r="A466" s="66"/>
      <c r="B466" s="5" t="s">
        <v>13</v>
      </c>
      <c r="C466" s="5" t="s">
        <v>731</v>
      </c>
      <c r="D466" s="147" t="s">
        <v>732</v>
      </c>
      <c r="E466" s="147">
        <v>9042092700</v>
      </c>
      <c r="F466" s="65" t="s">
        <v>23</v>
      </c>
    </row>
    <row r="467" spans="1:6" x14ac:dyDescent="0.2">
      <c r="A467" s="66"/>
      <c r="B467" s="5" t="s">
        <v>9</v>
      </c>
      <c r="C467" s="5" t="s">
        <v>9</v>
      </c>
      <c r="D467" s="147" t="s">
        <v>1252</v>
      </c>
      <c r="E467" s="147" t="s">
        <v>363</v>
      </c>
      <c r="F467" s="65" t="s">
        <v>23</v>
      </c>
    </row>
    <row r="468" spans="1:6" x14ac:dyDescent="0.2">
      <c r="A468" s="5" t="s">
        <v>129</v>
      </c>
      <c r="B468" s="5" t="s">
        <v>7</v>
      </c>
      <c r="C468" s="5" t="s">
        <v>515</v>
      </c>
      <c r="D468" s="147" t="s">
        <v>733</v>
      </c>
      <c r="E468" s="147">
        <v>8002255797</v>
      </c>
      <c r="F468" s="65" t="s">
        <v>23</v>
      </c>
    </row>
    <row r="469" spans="1:6" x14ac:dyDescent="0.2">
      <c r="A469" s="66"/>
      <c r="B469" s="5" t="s">
        <v>10</v>
      </c>
      <c r="C469" s="5" t="s">
        <v>480</v>
      </c>
      <c r="D469" s="147" t="s">
        <v>734</v>
      </c>
      <c r="E469" s="147">
        <v>8002842451</v>
      </c>
      <c r="F469" s="65" t="s">
        <v>23</v>
      </c>
    </row>
    <row r="470" spans="1:6" x14ac:dyDescent="0.2">
      <c r="A470" s="66"/>
      <c r="B470" s="5" t="s">
        <v>13</v>
      </c>
      <c r="C470" s="5" t="s">
        <v>735</v>
      </c>
      <c r="D470" s="147" t="s">
        <v>736</v>
      </c>
      <c r="E470" s="147">
        <v>8504760480</v>
      </c>
      <c r="F470" s="65" t="s">
        <v>23</v>
      </c>
    </row>
    <row r="471" spans="1:6" x14ac:dyDescent="0.2">
      <c r="A471" s="66"/>
      <c r="B471" s="5" t="s">
        <v>9</v>
      </c>
      <c r="C471" s="5" t="s">
        <v>9</v>
      </c>
      <c r="D471" s="147" t="s">
        <v>1253</v>
      </c>
      <c r="E471" s="147" t="s">
        <v>363</v>
      </c>
      <c r="F471" s="65" t="s">
        <v>23</v>
      </c>
    </row>
    <row r="472" spans="1:6" ht="13.5" thickBot="1" x14ac:dyDescent="0.25">
      <c r="A472" s="5" t="s">
        <v>130</v>
      </c>
      <c r="B472" s="5" t="s">
        <v>7</v>
      </c>
      <c r="C472" s="5" t="s">
        <v>360</v>
      </c>
      <c r="D472" s="147" t="s">
        <v>737</v>
      </c>
      <c r="E472" s="147">
        <v>8886555888</v>
      </c>
      <c r="F472" s="65" t="s">
        <v>23</v>
      </c>
    </row>
    <row r="473" spans="1:6" x14ac:dyDescent="0.2">
      <c r="A473" s="66"/>
      <c r="B473" s="5" t="s">
        <v>10</v>
      </c>
      <c r="C473" s="5" t="s">
        <v>701</v>
      </c>
      <c r="D473" s="147" t="s">
        <v>706</v>
      </c>
      <c r="E473" s="147">
        <v>7707257655</v>
      </c>
      <c r="F473" s="65" t="s">
        <v>23</v>
      </c>
    </row>
    <row r="474" spans="1:6" x14ac:dyDescent="0.2">
      <c r="A474" s="66"/>
      <c r="B474" s="5" t="s">
        <v>13</v>
      </c>
      <c r="C474" s="5" t="s">
        <v>577</v>
      </c>
      <c r="D474" s="147">
        <v>121189</v>
      </c>
      <c r="E474" s="147">
        <v>7705356878</v>
      </c>
      <c r="F474" s="65" t="s">
        <v>23</v>
      </c>
    </row>
    <row r="475" spans="1:6" x14ac:dyDescent="0.2">
      <c r="A475" s="66"/>
      <c r="B475" s="5" t="s">
        <v>8</v>
      </c>
      <c r="C475" s="5" t="s">
        <v>360</v>
      </c>
      <c r="D475" s="147" t="s">
        <v>738</v>
      </c>
      <c r="E475" s="147">
        <v>8886555888</v>
      </c>
      <c r="F475" s="65" t="s">
        <v>23</v>
      </c>
    </row>
    <row r="476" spans="1:6" x14ac:dyDescent="0.2">
      <c r="A476" s="66"/>
      <c r="B476" s="5" t="s">
        <v>9</v>
      </c>
      <c r="C476" s="5" t="s">
        <v>9</v>
      </c>
      <c r="D476" s="147" t="s">
        <v>1254</v>
      </c>
      <c r="E476" s="147" t="s">
        <v>363</v>
      </c>
      <c r="F476" s="65" t="s">
        <v>23</v>
      </c>
    </row>
    <row r="477" spans="1:6" x14ac:dyDescent="0.2">
      <c r="A477" s="5" t="s">
        <v>131</v>
      </c>
      <c r="B477" s="5" t="s">
        <v>7</v>
      </c>
      <c r="C477" s="5" t="s">
        <v>739</v>
      </c>
      <c r="D477" s="147">
        <v>939362</v>
      </c>
      <c r="E477" s="147">
        <v>2562498501</v>
      </c>
      <c r="F477" s="65" t="s">
        <v>23</v>
      </c>
    </row>
    <row r="478" spans="1:6" x14ac:dyDescent="0.2">
      <c r="A478" s="66"/>
      <c r="B478" s="5" t="s">
        <v>10</v>
      </c>
      <c r="C478" s="5" t="s">
        <v>480</v>
      </c>
      <c r="D478" s="147" t="s">
        <v>740</v>
      </c>
      <c r="E478" s="147">
        <v>8006079509</v>
      </c>
      <c r="F478" s="65" t="s">
        <v>23</v>
      </c>
    </row>
    <row r="479" spans="1:6" x14ac:dyDescent="0.2">
      <c r="A479" s="66"/>
      <c r="B479" s="5" t="s">
        <v>13</v>
      </c>
      <c r="C479" s="5" t="s">
        <v>739</v>
      </c>
      <c r="D479" s="147">
        <v>939353</v>
      </c>
      <c r="E479" s="147">
        <v>2562498501</v>
      </c>
      <c r="F479" s="65" t="s">
        <v>23</v>
      </c>
    </row>
    <row r="480" spans="1:6" x14ac:dyDescent="0.2">
      <c r="A480" s="66"/>
      <c r="B480" s="5" t="s">
        <v>9</v>
      </c>
      <c r="C480" s="5" t="s">
        <v>9</v>
      </c>
      <c r="D480" s="147" t="s">
        <v>1255</v>
      </c>
      <c r="E480" s="147" t="s">
        <v>363</v>
      </c>
      <c r="F480" s="65" t="s">
        <v>23</v>
      </c>
    </row>
    <row r="481" spans="1:6" x14ac:dyDescent="0.2">
      <c r="A481" s="5" t="s">
        <v>132</v>
      </c>
      <c r="B481" s="5" t="s">
        <v>7</v>
      </c>
      <c r="C481" s="5" t="s">
        <v>741</v>
      </c>
      <c r="D481" s="147" t="s">
        <v>742</v>
      </c>
      <c r="E481" s="147">
        <v>8887104237</v>
      </c>
      <c r="F481" s="65" t="s">
        <v>23</v>
      </c>
    </row>
    <row r="482" spans="1:6" x14ac:dyDescent="0.2">
      <c r="A482" s="66"/>
      <c r="B482" s="5" t="s">
        <v>10</v>
      </c>
      <c r="C482" s="5" t="s">
        <v>410</v>
      </c>
      <c r="D482" s="147" t="s">
        <v>743</v>
      </c>
      <c r="E482" s="147">
        <v>4345285540</v>
      </c>
      <c r="F482" s="65" t="s">
        <v>23</v>
      </c>
    </row>
    <row r="483" spans="1:6" x14ac:dyDescent="0.2">
      <c r="A483" s="66"/>
      <c r="B483" s="5" t="s">
        <v>13</v>
      </c>
      <c r="C483" s="5" t="s">
        <v>744</v>
      </c>
      <c r="D483" s="147" t="s">
        <v>745</v>
      </c>
      <c r="E483" s="147">
        <v>4348451605</v>
      </c>
      <c r="F483" s="65" t="s">
        <v>23</v>
      </c>
    </row>
    <row r="484" spans="1:6" x14ac:dyDescent="0.2">
      <c r="A484" s="66"/>
      <c r="B484" s="5" t="s">
        <v>14</v>
      </c>
      <c r="C484" s="5" t="s">
        <v>744</v>
      </c>
      <c r="D484" s="147" t="s">
        <v>746</v>
      </c>
      <c r="E484" s="147">
        <v>4348451605</v>
      </c>
      <c r="F484" s="65" t="s">
        <v>23</v>
      </c>
    </row>
    <row r="485" spans="1:6" x14ac:dyDescent="0.2">
      <c r="A485" s="66"/>
      <c r="B485" s="5" t="s">
        <v>9</v>
      </c>
      <c r="C485" s="5" t="s">
        <v>9</v>
      </c>
      <c r="D485" s="147" t="s">
        <v>1256</v>
      </c>
      <c r="E485" s="147" t="s">
        <v>363</v>
      </c>
      <c r="F485" s="65" t="s">
        <v>23</v>
      </c>
    </row>
    <row r="486" spans="1:6" x14ac:dyDescent="0.2">
      <c r="A486" s="5" t="s">
        <v>133</v>
      </c>
      <c r="B486" s="5" t="s">
        <v>7</v>
      </c>
      <c r="C486" s="5" t="s">
        <v>609</v>
      </c>
      <c r="D486" s="147" t="s">
        <v>747</v>
      </c>
      <c r="E486" s="147">
        <v>8663664357</v>
      </c>
      <c r="F486" s="65" t="s">
        <v>23</v>
      </c>
    </row>
    <row r="487" spans="1:6" x14ac:dyDescent="0.2">
      <c r="A487" s="66"/>
      <c r="B487" s="5" t="s">
        <v>10</v>
      </c>
      <c r="C487" s="5" t="s">
        <v>480</v>
      </c>
      <c r="D487" s="147" t="s">
        <v>748</v>
      </c>
      <c r="E487" s="147">
        <v>8008342805</v>
      </c>
      <c r="F487" s="65" t="s">
        <v>23</v>
      </c>
    </row>
    <row r="488" spans="1:6" x14ac:dyDescent="0.2">
      <c r="A488" s="66"/>
      <c r="B488" s="5" t="s">
        <v>13</v>
      </c>
      <c r="C488" s="5" t="s">
        <v>749</v>
      </c>
      <c r="D488" s="147" t="s">
        <v>750</v>
      </c>
      <c r="E488" s="147">
        <v>8047481291</v>
      </c>
      <c r="F488" s="65" t="s">
        <v>23</v>
      </c>
    </row>
    <row r="489" spans="1:6" x14ac:dyDescent="0.2">
      <c r="A489" s="66"/>
      <c r="B489" s="5" t="s">
        <v>9</v>
      </c>
      <c r="C489" s="5" t="s">
        <v>9</v>
      </c>
      <c r="D489" s="147" t="s">
        <v>1257</v>
      </c>
      <c r="E489" s="147" t="s">
        <v>363</v>
      </c>
      <c r="F489" s="65" t="s">
        <v>23</v>
      </c>
    </row>
    <row r="490" spans="1:6" x14ac:dyDescent="0.2">
      <c r="A490" s="5" t="s">
        <v>134</v>
      </c>
      <c r="B490" s="5" t="s">
        <v>7</v>
      </c>
      <c r="C490" s="5" t="s">
        <v>360</v>
      </c>
      <c r="D490" s="147" t="s">
        <v>751</v>
      </c>
      <c r="E490" s="147">
        <v>8886555888</v>
      </c>
      <c r="F490" s="65" t="s">
        <v>23</v>
      </c>
    </row>
    <row r="491" spans="1:6" x14ac:dyDescent="0.2">
      <c r="A491" s="66"/>
      <c r="B491" s="5" t="s">
        <v>10</v>
      </c>
      <c r="C491" s="5" t="s">
        <v>752</v>
      </c>
      <c r="D491" s="147" t="s">
        <v>753</v>
      </c>
      <c r="E491" s="147">
        <v>2292482000</v>
      </c>
      <c r="F491" s="65" t="s">
        <v>23</v>
      </c>
    </row>
    <row r="492" spans="1:6" x14ac:dyDescent="0.2">
      <c r="A492" s="66"/>
      <c r="B492" s="5" t="s">
        <v>13</v>
      </c>
      <c r="C492" s="5" t="s">
        <v>752</v>
      </c>
      <c r="D492" s="147" t="s">
        <v>753</v>
      </c>
      <c r="E492" s="147">
        <v>2292482000</v>
      </c>
      <c r="F492" s="65" t="s">
        <v>23</v>
      </c>
    </row>
    <row r="493" spans="1:6" x14ac:dyDescent="0.2">
      <c r="A493" s="66"/>
      <c r="B493" s="5" t="s">
        <v>9</v>
      </c>
      <c r="C493" s="5" t="s">
        <v>9</v>
      </c>
      <c r="D493" s="147" t="s">
        <v>1258</v>
      </c>
      <c r="E493" s="147" t="s">
        <v>363</v>
      </c>
      <c r="F493" s="65" t="s">
        <v>23</v>
      </c>
    </row>
    <row r="494" spans="1:6" x14ac:dyDescent="0.2">
      <c r="A494" s="5" t="s">
        <v>135</v>
      </c>
      <c r="B494" s="5" t="s">
        <v>7</v>
      </c>
      <c r="C494" s="5" t="s">
        <v>754</v>
      </c>
      <c r="D494" s="147" t="s">
        <v>755</v>
      </c>
      <c r="E494" s="147">
        <v>2565742680</v>
      </c>
      <c r="F494" s="65" t="s">
        <v>23</v>
      </c>
    </row>
    <row r="495" spans="1:6" x14ac:dyDescent="0.2">
      <c r="A495" s="66"/>
      <c r="B495" s="5" t="s">
        <v>10</v>
      </c>
      <c r="C495" s="5" t="s">
        <v>756</v>
      </c>
      <c r="D495" s="147" t="s">
        <v>757</v>
      </c>
      <c r="E495" s="147">
        <v>2565741515</v>
      </c>
      <c r="F495" s="65" t="s">
        <v>23</v>
      </c>
    </row>
    <row r="496" spans="1:6" x14ac:dyDescent="0.2">
      <c r="A496" s="66"/>
      <c r="B496" s="5" t="s">
        <v>13</v>
      </c>
      <c r="C496" s="5" t="s">
        <v>756</v>
      </c>
      <c r="D496" s="147" t="s">
        <v>757</v>
      </c>
      <c r="E496" s="147">
        <v>2565741515</v>
      </c>
      <c r="F496" s="65" t="s">
        <v>23</v>
      </c>
    </row>
    <row r="497" spans="1:6" x14ac:dyDescent="0.2">
      <c r="A497" s="66"/>
      <c r="B497" s="5" t="s">
        <v>9</v>
      </c>
      <c r="C497" s="5" t="s">
        <v>9</v>
      </c>
      <c r="D497" s="147" t="s">
        <v>1259</v>
      </c>
      <c r="E497" s="147" t="s">
        <v>363</v>
      </c>
      <c r="F497" s="65" t="s">
        <v>23</v>
      </c>
    </row>
    <row r="498" spans="1:6" x14ac:dyDescent="0.2">
      <c r="A498" s="5" t="s">
        <v>136</v>
      </c>
      <c r="B498" s="5" t="s">
        <v>7</v>
      </c>
      <c r="C498" s="5" t="s">
        <v>758</v>
      </c>
      <c r="D498" s="147">
        <v>587659001</v>
      </c>
      <c r="E498" s="147">
        <v>2708862555</v>
      </c>
      <c r="F498" s="65" t="s">
        <v>23</v>
      </c>
    </row>
    <row r="499" spans="1:6" x14ac:dyDescent="0.2">
      <c r="A499" s="66"/>
      <c r="B499" s="5" t="s">
        <v>10</v>
      </c>
      <c r="C499" s="5" t="s">
        <v>759</v>
      </c>
      <c r="D499" s="147" t="s">
        <v>760</v>
      </c>
      <c r="E499" s="147">
        <v>2708874246</v>
      </c>
      <c r="F499" s="65" t="s">
        <v>23</v>
      </c>
    </row>
    <row r="500" spans="1:6" x14ac:dyDescent="0.2">
      <c r="A500" s="66"/>
      <c r="B500" s="5" t="s">
        <v>13</v>
      </c>
      <c r="C500" s="5" t="s">
        <v>759</v>
      </c>
      <c r="D500" s="147" t="s">
        <v>761</v>
      </c>
      <c r="E500" s="147">
        <v>2708874246</v>
      </c>
      <c r="F500" s="65" t="s">
        <v>23</v>
      </c>
    </row>
    <row r="501" spans="1:6" x14ac:dyDescent="0.2">
      <c r="A501" s="66"/>
      <c r="B501" s="5" t="s">
        <v>9</v>
      </c>
      <c r="C501" s="5" t="s">
        <v>9</v>
      </c>
      <c r="D501" s="147" t="s">
        <v>1260</v>
      </c>
      <c r="E501" s="147" t="s">
        <v>363</v>
      </c>
      <c r="F501" s="65" t="s">
        <v>23</v>
      </c>
    </row>
    <row r="502" spans="1:6" x14ac:dyDescent="0.2">
      <c r="A502" s="5" t="s">
        <v>137</v>
      </c>
      <c r="B502" s="5" t="s">
        <v>7</v>
      </c>
      <c r="C502" s="5" t="s">
        <v>762</v>
      </c>
      <c r="D502" s="147">
        <v>312375001</v>
      </c>
      <c r="E502" s="147">
        <v>7316421322</v>
      </c>
      <c r="F502" s="65" t="s">
        <v>23</v>
      </c>
    </row>
    <row r="503" spans="1:6" x14ac:dyDescent="0.2">
      <c r="A503" s="66"/>
      <c r="B503" s="5" t="s">
        <v>10</v>
      </c>
      <c r="C503" s="5" t="s">
        <v>762</v>
      </c>
      <c r="D503" s="147">
        <v>312375001</v>
      </c>
      <c r="E503" s="147">
        <v>7316421322</v>
      </c>
      <c r="F503" s="65" t="s">
        <v>23</v>
      </c>
    </row>
    <row r="504" spans="1:6" x14ac:dyDescent="0.2">
      <c r="A504" s="66"/>
      <c r="B504" s="5" t="s">
        <v>13</v>
      </c>
      <c r="C504" s="5" t="s">
        <v>762</v>
      </c>
      <c r="D504" s="147">
        <v>312375001</v>
      </c>
      <c r="E504" s="147">
        <v>7316421322</v>
      </c>
      <c r="F504" s="65" t="s">
        <v>23</v>
      </c>
    </row>
    <row r="505" spans="1:6" x14ac:dyDescent="0.2">
      <c r="A505" s="66"/>
      <c r="B505" s="5" t="s">
        <v>9</v>
      </c>
      <c r="C505" s="5" t="s">
        <v>9</v>
      </c>
      <c r="D505" s="147" t="s">
        <v>1261</v>
      </c>
      <c r="E505" s="147" t="s">
        <v>363</v>
      </c>
      <c r="F505" s="65" t="s">
        <v>23</v>
      </c>
    </row>
    <row r="506" spans="1:6" x14ac:dyDescent="0.2">
      <c r="A506" s="5" t="s">
        <v>138</v>
      </c>
      <c r="B506" s="5" t="s">
        <v>7</v>
      </c>
      <c r="C506" s="5" t="s">
        <v>763</v>
      </c>
      <c r="D506" s="147">
        <v>192844447</v>
      </c>
      <c r="E506" s="147">
        <v>8773872499</v>
      </c>
      <c r="F506" s="65" t="s">
        <v>23</v>
      </c>
    </row>
    <row r="507" spans="1:6" x14ac:dyDescent="0.2">
      <c r="A507" s="66"/>
      <c r="B507" s="5" t="s">
        <v>10</v>
      </c>
      <c r="C507" s="5" t="s">
        <v>764</v>
      </c>
      <c r="D507" s="147" t="s">
        <v>765</v>
      </c>
      <c r="E507" s="147">
        <v>5013216880</v>
      </c>
      <c r="F507" s="65" t="s">
        <v>23</v>
      </c>
    </row>
    <row r="508" spans="1:6" x14ac:dyDescent="0.2">
      <c r="A508" s="66"/>
      <c r="B508" s="5" t="s">
        <v>13</v>
      </c>
      <c r="C508" s="5" t="s">
        <v>766</v>
      </c>
      <c r="D508" s="147" t="s">
        <v>767</v>
      </c>
      <c r="E508" s="147">
        <v>5013216880</v>
      </c>
      <c r="F508" s="65" t="s">
        <v>23</v>
      </c>
    </row>
    <row r="509" spans="1:6" x14ac:dyDescent="0.2">
      <c r="A509" s="66"/>
      <c r="B509" s="5" t="s">
        <v>8</v>
      </c>
      <c r="C509" s="5" t="s">
        <v>763</v>
      </c>
      <c r="D509" s="147">
        <v>195245790</v>
      </c>
      <c r="E509" s="147">
        <v>8773872499</v>
      </c>
      <c r="F509" s="65" t="s">
        <v>23</v>
      </c>
    </row>
    <row r="510" spans="1:6" x14ac:dyDescent="0.2">
      <c r="A510" s="66"/>
      <c r="B510" s="5" t="s">
        <v>9</v>
      </c>
      <c r="C510" s="5" t="s">
        <v>9</v>
      </c>
      <c r="D510" s="147" t="s">
        <v>1262</v>
      </c>
      <c r="E510" s="147" t="s">
        <v>363</v>
      </c>
      <c r="F510" s="65" t="s">
        <v>23</v>
      </c>
    </row>
    <row r="511" spans="1:6" x14ac:dyDescent="0.2">
      <c r="A511" s="5" t="s">
        <v>139</v>
      </c>
      <c r="B511" s="5" t="s">
        <v>7</v>
      </c>
      <c r="C511" s="5" t="s">
        <v>768</v>
      </c>
      <c r="D511" s="147" t="s">
        <v>769</v>
      </c>
      <c r="E511" s="147">
        <v>8003296261</v>
      </c>
      <c r="F511" s="65" t="s">
        <v>23</v>
      </c>
    </row>
    <row r="512" spans="1:6" x14ac:dyDescent="0.2">
      <c r="A512" s="66"/>
      <c r="B512" s="5" t="s">
        <v>10</v>
      </c>
      <c r="C512" s="5" t="s">
        <v>480</v>
      </c>
      <c r="D512" s="147" t="s">
        <v>770</v>
      </c>
      <c r="E512" s="147">
        <v>8009892783</v>
      </c>
      <c r="F512" s="65" t="s">
        <v>23</v>
      </c>
    </row>
    <row r="513" spans="1:6" x14ac:dyDescent="0.2">
      <c r="A513" s="66"/>
      <c r="B513" s="5" t="s">
        <v>13</v>
      </c>
      <c r="C513" s="5" t="s">
        <v>771</v>
      </c>
      <c r="D513" s="147" t="s">
        <v>772</v>
      </c>
      <c r="E513" s="147">
        <v>5158675199</v>
      </c>
      <c r="F513" s="65" t="s">
        <v>23</v>
      </c>
    </row>
    <row r="514" spans="1:6" x14ac:dyDescent="0.2">
      <c r="A514" s="66"/>
      <c r="B514" s="5" t="s">
        <v>9</v>
      </c>
      <c r="C514" s="5" t="s">
        <v>9</v>
      </c>
      <c r="D514" s="147" t="s">
        <v>1263</v>
      </c>
      <c r="E514" s="147" t="s">
        <v>363</v>
      </c>
      <c r="F514" s="65" t="s">
        <v>23</v>
      </c>
    </row>
    <row r="515" spans="1:6" x14ac:dyDescent="0.2">
      <c r="A515" s="5" t="s">
        <v>140</v>
      </c>
      <c r="B515" s="5" t="s">
        <v>7</v>
      </c>
      <c r="C515" s="5" t="s">
        <v>773</v>
      </c>
      <c r="D515" s="147">
        <v>339832001</v>
      </c>
      <c r="E515" s="147">
        <v>8005216144</v>
      </c>
      <c r="F515" s="65" t="s">
        <v>23</v>
      </c>
    </row>
    <row r="516" spans="1:6" x14ac:dyDescent="0.2">
      <c r="A516" s="66"/>
      <c r="B516" s="5" t="s">
        <v>10</v>
      </c>
      <c r="C516" s="5" t="s">
        <v>480</v>
      </c>
      <c r="D516" s="147" t="s">
        <v>774</v>
      </c>
      <c r="E516" s="147">
        <v>8006079509</v>
      </c>
      <c r="F516" s="65" t="s">
        <v>23</v>
      </c>
    </row>
    <row r="517" spans="1:6" x14ac:dyDescent="0.2">
      <c r="A517" s="66"/>
      <c r="B517" s="5" t="s">
        <v>13</v>
      </c>
      <c r="C517" s="5" t="s">
        <v>775</v>
      </c>
      <c r="D517" s="147" t="s">
        <v>776</v>
      </c>
      <c r="E517" s="147">
        <v>4797515751</v>
      </c>
      <c r="F517" s="65" t="s">
        <v>23</v>
      </c>
    </row>
    <row r="518" spans="1:6" x14ac:dyDescent="0.2">
      <c r="A518" s="66"/>
      <c r="B518" s="5" t="s">
        <v>9</v>
      </c>
      <c r="C518" s="5" t="s">
        <v>9</v>
      </c>
      <c r="D518" s="147" t="s">
        <v>1264</v>
      </c>
      <c r="E518" s="147" t="s">
        <v>363</v>
      </c>
      <c r="F518" s="65" t="s">
        <v>23</v>
      </c>
    </row>
    <row r="519" spans="1:6" x14ac:dyDescent="0.2">
      <c r="A519" s="5" t="s">
        <v>141</v>
      </c>
      <c r="B519" s="5" t="s">
        <v>7</v>
      </c>
      <c r="C519" s="5" t="s">
        <v>609</v>
      </c>
      <c r="D519" s="147" t="s">
        <v>777</v>
      </c>
      <c r="E519" s="147">
        <v>8663664357</v>
      </c>
      <c r="F519" s="65" t="s">
        <v>23</v>
      </c>
    </row>
    <row r="520" spans="1:6" x14ac:dyDescent="0.2">
      <c r="A520" s="66"/>
      <c r="B520" s="5" t="s">
        <v>10</v>
      </c>
      <c r="C520" s="5" t="s">
        <v>480</v>
      </c>
      <c r="D520" s="147" t="s">
        <v>778</v>
      </c>
      <c r="E520" s="147">
        <v>8005537771</v>
      </c>
      <c r="F520" s="65" t="s">
        <v>23</v>
      </c>
    </row>
    <row r="521" spans="1:6" x14ac:dyDescent="0.2">
      <c r="A521" s="66"/>
      <c r="B521" s="5" t="s">
        <v>13</v>
      </c>
      <c r="C521" s="5" t="s">
        <v>779</v>
      </c>
      <c r="D521" s="147" t="s">
        <v>780</v>
      </c>
      <c r="E521" s="147">
        <v>5403323860</v>
      </c>
      <c r="F521" s="65" t="s">
        <v>23</v>
      </c>
    </row>
    <row r="522" spans="1:6" x14ac:dyDescent="0.2">
      <c r="A522" s="66"/>
      <c r="B522" s="5" t="s">
        <v>9</v>
      </c>
      <c r="C522" s="5" t="s">
        <v>9</v>
      </c>
      <c r="D522" s="147" t="s">
        <v>1265</v>
      </c>
      <c r="E522" s="147" t="s">
        <v>363</v>
      </c>
      <c r="F522" s="65" t="s">
        <v>23</v>
      </c>
    </row>
    <row r="523" spans="1:6" x14ac:dyDescent="0.2">
      <c r="A523" s="5" t="s">
        <v>142</v>
      </c>
      <c r="B523" s="5" t="s">
        <v>7</v>
      </c>
      <c r="C523" s="5" t="s">
        <v>781</v>
      </c>
      <c r="D523" s="147" t="s">
        <v>782</v>
      </c>
      <c r="E523" s="147">
        <v>4237454501</v>
      </c>
      <c r="F523" s="65" t="s">
        <v>23</v>
      </c>
    </row>
    <row r="524" spans="1:6" x14ac:dyDescent="0.2">
      <c r="A524" s="66"/>
      <c r="B524" s="5" t="s">
        <v>10</v>
      </c>
      <c r="C524" s="5" t="s">
        <v>783</v>
      </c>
      <c r="D524" s="147">
        <v>59275</v>
      </c>
      <c r="E524" s="147">
        <v>4237442713</v>
      </c>
      <c r="F524" s="65" t="s">
        <v>23</v>
      </c>
    </row>
    <row r="525" spans="1:6" x14ac:dyDescent="0.2">
      <c r="A525" s="66"/>
      <c r="B525" s="5" t="s">
        <v>13</v>
      </c>
      <c r="C525" s="5" t="s">
        <v>781</v>
      </c>
      <c r="D525" s="147" t="s">
        <v>782</v>
      </c>
      <c r="E525" s="147">
        <v>4237454501</v>
      </c>
      <c r="F525" s="65" t="s">
        <v>23</v>
      </c>
    </row>
    <row r="526" spans="1:6" x14ac:dyDescent="0.2">
      <c r="A526" s="66"/>
      <c r="B526" s="5" t="s">
        <v>9</v>
      </c>
      <c r="C526" s="5" t="s">
        <v>9</v>
      </c>
      <c r="D526" s="147" t="s">
        <v>1266</v>
      </c>
      <c r="E526" s="147" t="s">
        <v>363</v>
      </c>
      <c r="F526" s="65" t="s">
        <v>23</v>
      </c>
    </row>
    <row r="527" spans="1:6" x14ac:dyDescent="0.2">
      <c r="A527" s="5" t="s">
        <v>2</v>
      </c>
      <c r="B527" s="5" t="s">
        <v>7</v>
      </c>
      <c r="C527" s="5" t="s">
        <v>784</v>
      </c>
      <c r="D527" s="147">
        <v>9096967324</v>
      </c>
      <c r="E527" s="147" t="s">
        <v>785</v>
      </c>
      <c r="F527" s="65" t="s">
        <v>23</v>
      </c>
    </row>
    <row r="528" spans="1:6" x14ac:dyDescent="0.2">
      <c r="A528" s="66"/>
      <c r="B528" s="5" t="s">
        <v>10</v>
      </c>
      <c r="C528" s="5" t="s">
        <v>786</v>
      </c>
      <c r="D528" s="147" t="s">
        <v>4379</v>
      </c>
      <c r="E528" s="147" t="s">
        <v>787</v>
      </c>
      <c r="F528" s="65" t="s">
        <v>23</v>
      </c>
    </row>
    <row r="529" spans="1:6" x14ac:dyDescent="0.2">
      <c r="A529" s="66"/>
      <c r="B529" s="5" t="s">
        <v>13</v>
      </c>
      <c r="C529" s="5" t="s">
        <v>786</v>
      </c>
      <c r="D529" s="147">
        <v>22378</v>
      </c>
      <c r="E529" s="147" t="s">
        <v>787</v>
      </c>
      <c r="F529" s="65" t="s">
        <v>23</v>
      </c>
    </row>
    <row r="530" spans="1:6" x14ac:dyDescent="0.2">
      <c r="A530" s="66"/>
      <c r="B530" s="5" t="s">
        <v>9</v>
      </c>
      <c r="C530" s="5" t="s">
        <v>9</v>
      </c>
      <c r="D530" s="147" t="s">
        <v>1267</v>
      </c>
      <c r="E530" s="147" t="s">
        <v>363</v>
      </c>
      <c r="F530" s="65" t="s">
        <v>23</v>
      </c>
    </row>
    <row r="531" spans="1:6" x14ac:dyDescent="0.2">
      <c r="A531" s="5" t="s">
        <v>143</v>
      </c>
      <c r="B531" s="5" t="s">
        <v>7</v>
      </c>
      <c r="C531" s="5" t="s">
        <v>722</v>
      </c>
      <c r="D531" s="147">
        <v>278982001</v>
      </c>
      <c r="E531" s="147">
        <v>7066470414</v>
      </c>
      <c r="F531" s="65" t="s">
        <v>23</v>
      </c>
    </row>
    <row r="532" spans="1:6" x14ac:dyDescent="0.2">
      <c r="A532" s="66"/>
      <c r="B532" s="5" t="s">
        <v>10</v>
      </c>
      <c r="C532" s="5" t="s">
        <v>480</v>
      </c>
      <c r="D532" s="147" t="s">
        <v>788</v>
      </c>
      <c r="E532" s="147">
        <v>8663195397</v>
      </c>
      <c r="F532" s="65" t="s">
        <v>23</v>
      </c>
    </row>
    <row r="533" spans="1:6" x14ac:dyDescent="0.2">
      <c r="A533" s="66"/>
      <c r="B533" s="5" t="s">
        <v>13</v>
      </c>
      <c r="C533" s="5" t="s">
        <v>789</v>
      </c>
      <c r="D533" s="147">
        <v>55620</v>
      </c>
      <c r="E533" s="147">
        <v>8436815525</v>
      </c>
      <c r="F533" s="65" t="s">
        <v>23</v>
      </c>
    </row>
    <row r="534" spans="1:6" x14ac:dyDescent="0.2">
      <c r="A534" s="66"/>
      <c r="B534" s="5" t="s">
        <v>9</v>
      </c>
      <c r="C534" s="5" t="s">
        <v>9</v>
      </c>
      <c r="D534" s="147" t="s">
        <v>1268</v>
      </c>
      <c r="E534" s="147" t="s">
        <v>363</v>
      </c>
      <c r="F534" s="65" t="s">
        <v>23</v>
      </c>
    </row>
    <row r="535" spans="1:6" x14ac:dyDescent="0.2">
      <c r="A535" s="5" t="s">
        <v>144</v>
      </c>
      <c r="B535" s="5" t="s">
        <v>7</v>
      </c>
      <c r="C535" s="5" t="s">
        <v>790</v>
      </c>
      <c r="D535" s="147">
        <v>56833002</v>
      </c>
      <c r="E535" s="147">
        <v>9317627161</v>
      </c>
      <c r="F535" s="65" t="s">
        <v>23</v>
      </c>
    </row>
    <row r="536" spans="1:6" x14ac:dyDescent="0.2">
      <c r="A536" s="66"/>
      <c r="B536" s="5" t="s">
        <v>10</v>
      </c>
      <c r="C536" s="5" t="s">
        <v>790</v>
      </c>
      <c r="D536" s="147">
        <v>56833002</v>
      </c>
      <c r="E536" s="147">
        <v>9317627161</v>
      </c>
      <c r="F536" s="65" t="s">
        <v>23</v>
      </c>
    </row>
    <row r="537" spans="1:6" x14ac:dyDescent="0.2">
      <c r="A537" s="66"/>
      <c r="B537" s="5" t="s">
        <v>13</v>
      </c>
      <c r="C537" s="5" t="s">
        <v>790</v>
      </c>
      <c r="D537" s="147">
        <v>56833002</v>
      </c>
      <c r="E537" s="147">
        <v>9317627161</v>
      </c>
      <c r="F537" s="65" t="s">
        <v>23</v>
      </c>
    </row>
    <row r="538" spans="1:6" x14ac:dyDescent="0.2">
      <c r="A538" s="66"/>
      <c r="B538" s="5" t="s">
        <v>9</v>
      </c>
      <c r="C538" s="5" t="s">
        <v>9</v>
      </c>
      <c r="D538" s="147" t="s">
        <v>1269</v>
      </c>
      <c r="E538" s="147" t="s">
        <v>363</v>
      </c>
      <c r="F538" s="65" t="s">
        <v>23</v>
      </c>
    </row>
    <row r="539" spans="1:6" x14ac:dyDescent="0.2">
      <c r="A539" s="5" t="s">
        <v>145</v>
      </c>
      <c r="B539" s="5" t="s">
        <v>7</v>
      </c>
      <c r="C539" s="5" t="s">
        <v>791</v>
      </c>
      <c r="D539" s="147" t="s">
        <v>792</v>
      </c>
      <c r="E539" s="147">
        <v>9316847171</v>
      </c>
      <c r="F539" s="65" t="s">
        <v>23</v>
      </c>
    </row>
    <row r="540" spans="1:6" x14ac:dyDescent="0.2">
      <c r="A540" s="66"/>
      <c r="B540" s="5" t="s">
        <v>10</v>
      </c>
      <c r="C540" s="5" t="s">
        <v>480</v>
      </c>
      <c r="D540" s="147" t="s">
        <v>793</v>
      </c>
      <c r="E540" s="147">
        <v>6158319600</v>
      </c>
      <c r="F540" s="65" t="s">
        <v>23</v>
      </c>
    </row>
    <row r="541" spans="1:6" x14ac:dyDescent="0.2">
      <c r="A541" s="66"/>
      <c r="B541" s="5" t="s">
        <v>13</v>
      </c>
      <c r="C541" s="5" t="s">
        <v>791</v>
      </c>
      <c r="D541" s="147" t="s">
        <v>792</v>
      </c>
      <c r="E541" s="147">
        <v>9316847171</v>
      </c>
      <c r="F541" s="65" t="s">
        <v>23</v>
      </c>
    </row>
    <row r="542" spans="1:6" x14ac:dyDescent="0.2">
      <c r="A542" s="66"/>
      <c r="B542" s="5" t="s">
        <v>9</v>
      </c>
      <c r="C542" s="5" t="s">
        <v>9</v>
      </c>
      <c r="D542" s="147" t="s">
        <v>1270</v>
      </c>
      <c r="E542" s="147" t="s">
        <v>363</v>
      </c>
      <c r="F542" s="65" t="s">
        <v>23</v>
      </c>
    </row>
    <row r="543" spans="1:6" x14ac:dyDescent="0.2">
      <c r="A543" s="5" t="s">
        <v>146</v>
      </c>
      <c r="B543" s="5" t="s">
        <v>7</v>
      </c>
      <c r="C543" s="5" t="s">
        <v>794</v>
      </c>
      <c r="D543" s="147" t="s">
        <v>795</v>
      </c>
      <c r="E543" s="147">
        <v>6058826233</v>
      </c>
      <c r="F543" s="65" t="s">
        <v>23</v>
      </c>
    </row>
    <row r="544" spans="1:6" x14ac:dyDescent="0.2">
      <c r="A544" s="66"/>
      <c r="B544" s="5" t="s">
        <v>10</v>
      </c>
      <c r="C544" s="5" t="s">
        <v>796</v>
      </c>
      <c r="D544" s="147" t="s">
        <v>414</v>
      </c>
      <c r="E544" s="147">
        <v>6058863161</v>
      </c>
      <c r="F544" s="65" t="s">
        <v>23</v>
      </c>
    </row>
    <row r="545" spans="1:6" x14ac:dyDescent="0.2">
      <c r="A545" s="66"/>
      <c r="B545" s="5" t="s">
        <v>13</v>
      </c>
      <c r="C545" s="5" t="s">
        <v>794</v>
      </c>
      <c r="D545" s="147" t="s">
        <v>797</v>
      </c>
      <c r="E545" s="147">
        <v>6058826233</v>
      </c>
      <c r="F545" s="65" t="s">
        <v>23</v>
      </c>
    </row>
    <row r="546" spans="1:6" x14ac:dyDescent="0.2">
      <c r="A546" s="66"/>
      <c r="B546" s="5" t="s">
        <v>9</v>
      </c>
      <c r="C546" s="5" t="s">
        <v>9</v>
      </c>
      <c r="D546" s="147" t="s">
        <v>1271</v>
      </c>
      <c r="E546" s="147" t="s">
        <v>363</v>
      </c>
      <c r="F546" s="65" t="s">
        <v>23</v>
      </c>
    </row>
    <row r="547" spans="1:6" x14ac:dyDescent="0.2">
      <c r="A547" s="5" t="s">
        <v>147</v>
      </c>
      <c r="B547" s="5" t="s">
        <v>7</v>
      </c>
      <c r="C547" s="5" t="s">
        <v>538</v>
      </c>
      <c r="D547" s="147" t="s">
        <v>664</v>
      </c>
      <c r="E547" s="147">
        <v>8325101030</v>
      </c>
      <c r="F547" s="65" t="s">
        <v>23</v>
      </c>
    </row>
    <row r="548" spans="1:6" x14ac:dyDescent="0.2">
      <c r="A548" s="66"/>
      <c r="B548" s="5" t="s">
        <v>10</v>
      </c>
      <c r="C548" s="5" t="s">
        <v>798</v>
      </c>
      <c r="D548" s="147" t="s">
        <v>799</v>
      </c>
      <c r="E548" s="147">
        <v>8173172085</v>
      </c>
      <c r="F548" s="65" t="s">
        <v>23</v>
      </c>
    </row>
    <row r="549" spans="1:6" x14ac:dyDescent="0.2">
      <c r="A549" s="66"/>
      <c r="B549" s="5" t="s">
        <v>13</v>
      </c>
      <c r="C549" s="5" t="s">
        <v>798</v>
      </c>
      <c r="D549" s="147" t="s">
        <v>800</v>
      </c>
      <c r="E549" s="147">
        <v>8174276200</v>
      </c>
      <c r="F549" s="65" t="s">
        <v>23</v>
      </c>
    </row>
    <row r="550" spans="1:6" x14ac:dyDescent="0.2">
      <c r="A550" s="66"/>
      <c r="B550" s="5" t="s">
        <v>9</v>
      </c>
      <c r="C550" s="5" t="s">
        <v>9</v>
      </c>
      <c r="D550" s="147" t="s">
        <v>1272</v>
      </c>
      <c r="E550" s="147" t="s">
        <v>363</v>
      </c>
      <c r="F550" s="65" t="s">
        <v>23</v>
      </c>
    </row>
    <row r="551" spans="1:6" x14ac:dyDescent="0.2">
      <c r="A551" s="5" t="s">
        <v>148</v>
      </c>
      <c r="B551" s="5" t="s">
        <v>7</v>
      </c>
      <c r="C551" s="5" t="s">
        <v>609</v>
      </c>
      <c r="D551" s="147" t="s">
        <v>801</v>
      </c>
      <c r="E551" s="147">
        <v>8663664357</v>
      </c>
      <c r="F551" s="65" t="s">
        <v>23</v>
      </c>
    </row>
    <row r="552" spans="1:6" x14ac:dyDescent="0.2">
      <c r="A552" s="66"/>
      <c r="B552" s="5" t="s">
        <v>10</v>
      </c>
      <c r="C552" s="5" t="s">
        <v>480</v>
      </c>
      <c r="D552" s="147" t="s">
        <v>802</v>
      </c>
      <c r="E552" s="147">
        <v>8005537771</v>
      </c>
      <c r="F552" s="65" t="s">
        <v>23</v>
      </c>
    </row>
    <row r="553" spans="1:6" x14ac:dyDescent="0.2">
      <c r="A553" s="66"/>
      <c r="B553" s="5" t="s">
        <v>13</v>
      </c>
      <c r="C553" s="5" t="s">
        <v>803</v>
      </c>
      <c r="D553" s="147" t="s">
        <v>804</v>
      </c>
      <c r="E553" s="147">
        <v>4349774511</v>
      </c>
      <c r="F553" s="65" t="s">
        <v>23</v>
      </c>
    </row>
    <row r="554" spans="1:6" x14ac:dyDescent="0.2">
      <c r="A554" s="66"/>
      <c r="B554" s="5" t="s">
        <v>9</v>
      </c>
      <c r="C554" s="5" t="s">
        <v>9</v>
      </c>
      <c r="D554" s="147" t="s">
        <v>1273</v>
      </c>
      <c r="E554" s="147" t="s">
        <v>363</v>
      </c>
      <c r="F554" s="65" t="s">
        <v>23</v>
      </c>
    </row>
    <row r="555" spans="1:6" x14ac:dyDescent="0.2">
      <c r="A555" s="5" t="s">
        <v>149</v>
      </c>
      <c r="B555" s="5" t="s">
        <v>7</v>
      </c>
      <c r="C555" s="5" t="s">
        <v>805</v>
      </c>
      <c r="D555" s="147" t="s">
        <v>806</v>
      </c>
      <c r="E555" s="147">
        <v>7066470414</v>
      </c>
      <c r="F555" s="65" t="s">
        <v>23</v>
      </c>
    </row>
    <row r="556" spans="1:6" x14ac:dyDescent="0.2">
      <c r="A556" s="66"/>
      <c r="B556" s="5" t="s">
        <v>10</v>
      </c>
      <c r="C556" s="5" t="s">
        <v>480</v>
      </c>
      <c r="D556" s="147" t="s">
        <v>807</v>
      </c>
      <c r="E556" s="147">
        <v>8005939529</v>
      </c>
      <c r="F556" s="65" t="s">
        <v>23</v>
      </c>
    </row>
    <row r="557" spans="1:6" x14ac:dyDescent="0.2">
      <c r="A557" s="66"/>
      <c r="B557" s="5" t="s">
        <v>13</v>
      </c>
      <c r="C557" s="5" t="s">
        <v>808</v>
      </c>
      <c r="D557" s="147" t="s">
        <v>809</v>
      </c>
      <c r="E557" s="147">
        <v>5407731358</v>
      </c>
      <c r="F557" s="65" t="s">
        <v>23</v>
      </c>
    </row>
    <row r="558" spans="1:6" x14ac:dyDescent="0.2">
      <c r="A558" s="66"/>
      <c r="B558" s="5" t="s">
        <v>14</v>
      </c>
      <c r="C558" s="5" t="s">
        <v>808</v>
      </c>
      <c r="D558" s="147" t="s">
        <v>810</v>
      </c>
      <c r="E558" s="147">
        <v>5407731358</v>
      </c>
      <c r="F558" s="65" t="s">
        <v>23</v>
      </c>
    </row>
    <row r="559" spans="1:6" x14ac:dyDescent="0.2">
      <c r="A559" s="66"/>
      <c r="B559" s="5" t="s">
        <v>9</v>
      </c>
      <c r="C559" s="5" t="s">
        <v>9</v>
      </c>
      <c r="D559" s="147" t="s">
        <v>1274</v>
      </c>
      <c r="E559" s="147" t="s">
        <v>363</v>
      </c>
      <c r="F559" s="65" t="s">
        <v>23</v>
      </c>
    </row>
    <row r="560" spans="1:6" x14ac:dyDescent="0.2">
      <c r="A560" s="5" t="s">
        <v>150</v>
      </c>
      <c r="B560" s="5" t="s">
        <v>7</v>
      </c>
      <c r="C560" s="5" t="s">
        <v>360</v>
      </c>
      <c r="D560" s="147" t="s">
        <v>811</v>
      </c>
      <c r="E560" s="147">
        <v>8886555888</v>
      </c>
      <c r="F560" s="65" t="s">
        <v>23</v>
      </c>
    </row>
    <row r="561" spans="1:6" x14ac:dyDescent="0.2">
      <c r="A561" s="66"/>
      <c r="B561" s="5" t="s">
        <v>10</v>
      </c>
      <c r="C561" s="5" t="s">
        <v>480</v>
      </c>
      <c r="D561" s="147" t="s">
        <v>813</v>
      </c>
      <c r="E561" s="147">
        <v>8663195397</v>
      </c>
      <c r="F561" s="65" t="s">
        <v>23</v>
      </c>
    </row>
    <row r="562" spans="1:6" x14ac:dyDescent="0.2">
      <c r="A562" s="66"/>
      <c r="B562" s="5" t="s">
        <v>13</v>
      </c>
      <c r="C562" s="5" t="s">
        <v>814</v>
      </c>
      <c r="D562" s="147" t="s">
        <v>815</v>
      </c>
      <c r="E562" s="147">
        <v>2292593510</v>
      </c>
      <c r="F562" s="65" t="s">
        <v>23</v>
      </c>
    </row>
    <row r="563" spans="1:6" x14ac:dyDescent="0.2">
      <c r="A563" s="66"/>
      <c r="B563" s="5" t="s">
        <v>8</v>
      </c>
      <c r="C563" s="5" t="s">
        <v>360</v>
      </c>
      <c r="D563" s="147" t="s">
        <v>812</v>
      </c>
      <c r="E563" s="147">
        <v>8886555888</v>
      </c>
      <c r="F563" s="65" t="s">
        <v>23</v>
      </c>
    </row>
    <row r="564" spans="1:6" x14ac:dyDescent="0.2">
      <c r="A564" s="66"/>
      <c r="B564" s="5" t="s">
        <v>14</v>
      </c>
      <c r="C564" s="5" t="s">
        <v>814</v>
      </c>
      <c r="D564" s="147" t="s">
        <v>816</v>
      </c>
      <c r="E564" s="147">
        <v>2292593510</v>
      </c>
      <c r="F564" s="65" t="s">
        <v>23</v>
      </c>
    </row>
    <row r="565" spans="1:6" x14ac:dyDescent="0.2">
      <c r="A565" s="66"/>
      <c r="B565" s="5" t="s">
        <v>9</v>
      </c>
      <c r="C565" s="5" t="s">
        <v>9</v>
      </c>
      <c r="D565" s="147" t="s">
        <v>1275</v>
      </c>
      <c r="E565" s="147" t="s">
        <v>363</v>
      </c>
      <c r="F565" s="65" t="s">
        <v>23</v>
      </c>
    </row>
    <row r="566" spans="1:6" x14ac:dyDescent="0.2">
      <c r="A566" s="5" t="s">
        <v>151</v>
      </c>
      <c r="B566" s="5" t="s">
        <v>7</v>
      </c>
      <c r="C566" s="5" t="s">
        <v>378</v>
      </c>
      <c r="D566" s="147">
        <v>910132383535</v>
      </c>
      <c r="E566" s="147">
        <v>8007741202</v>
      </c>
      <c r="F566" s="65" t="s">
        <v>23</v>
      </c>
    </row>
    <row r="567" spans="1:6" x14ac:dyDescent="0.2">
      <c r="A567" s="66"/>
      <c r="B567" s="5" t="s">
        <v>10</v>
      </c>
      <c r="C567" s="5" t="s">
        <v>709</v>
      </c>
      <c r="D567" s="147">
        <v>4102819485</v>
      </c>
      <c r="E567" s="147">
        <v>8008288171</v>
      </c>
      <c r="F567" s="65" t="s">
        <v>23</v>
      </c>
    </row>
    <row r="568" spans="1:6" x14ac:dyDescent="0.2">
      <c r="A568" s="66"/>
      <c r="B568" s="5" t="s">
        <v>13</v>
      </c>
      <c r="C568" s="5" t="s">
        <v>710</v>
      </c>
      <c r="D568" s="147">
        <v>1000118045</v>
      </c>
      <c r="E568" s="147">
        <v>8595789898</v>
      </c>
      <c r="F568" s="65" t="s">
        <v>23</v>
      </c>
    </row>
    <row r="569" spans="1:6" x14ac:dyDescent="0.2">
      <c r="A569" s="66"/>
      <c r="B569" s="5" t="s">
        <v>8</v>
      </c>
      <c r="C569" s="5" t="s">
        <v>378</v>
      </c>
      <c r="D569" s="147">
        <v>910132486094</v>
      </c>
      <c r="E569" s="147">
        <v>8007741202</v>
      </c>
      <c r="F569" s="65" t="s">
        <v>23</v>
      </c>
    </row>
    <row r="570" spans="1:6" x14ac:dyDescent="0.2">
      <c r="A570" s="66"/>
      <c r="B570" s="5" t="s">
        <v>14</v>
      </c>
      <c r="C570" s="5" t="s">
        <v>712</v>
      </c>
      <c r="D570" s="147" t="s">
        <v>817</v>
      </c>
      <c r="E570" s="147">
        <v>8595787450</v>
      </c>
      <c r="F570" s="65" t="s">
        <v>23</v>
      </c>
    </row>
    <row r="571" spans="1:6" x14ac:dyDescent="0.2">
      <c r="A571" s="66"/>
      <c r="B571" s="5" t="s">
        <v>9</v>
      </c>
      <c r="C571" s="5" t="s">
        <v>9</v>
      </c>
      <c r="D571" s="147" t="s">
        <v>1276</v>
      </c>
      <c r="E571" s="147" t="s">
        <v>363</v>
      </c>
      <c r="F571" s="65" t="s">
        <v>23</v>
      </c>
    </row>
    <row r="572" spans="1:6" x14ac:dyDescent="0.2">
      <c r="A572" s="5" t="s">
        <v>152</v>
      </c>
      <c r="B572" s="5" t="s">
        <v>7</v>
      </c>
      <c r="C572" s="5" t="s">
        <v>519</v>
      </c>
      <c r="D572" s="147" t="s">
        <v>818</v>
      </c>
      <c r="E572" s="147">
        <v>8884305787</v>
      </c>
      <c r="F572" s="65" t="s">
        <v>23</v>
      </c>
    </row>
    <row r="573" spans="1:6" x14ac:dyDescent="0.2">
      <c r="A573" s="66"/>
      <c r="B573" s="5" t="s">
        <v>10</v>
      </c>
      <c r="C573" s="5" t="s">
        <v>480</v>
      </c>
      <c r="D573" s="147" t="s">
        <v>819</v>
      </c>
      <c r="E573" s="147">
        <v>8002842451</v>
      </c>
      <c r="F573" s="65" t="s">
        <v>23</v>
      </c>
    </row>
    <row r="574" spans="1:6" x14ac:dyDescent="0.2">
      <c r="A574" s="66"/>
      <c r="B574" s="5" t="s">
        <v>13</v>
      </c>
      <c r="C574" s="5" t="s">
        <v>820</v>
      </c>
      <c r="D574" s="147" t="s">
        <v>821</v>
      </c>
      <c r="E574" s="147">
        <v>2516943100</v>
      </c>
      <c r="F574" s="65" t="s">
        <v>23</v>
      </c>
    </row>
    <row r="575" spans="1:6" x14ac:dyDescent="0.2">
      <c r="A575" s="66"/>
      <c r="B575" s="5" t="s">
        <v>9</v>
      </c>
      <c r="C575" s="5" t="s">
        <v>9</v>
      </c>
      <c r="D575" s="147" t="s">
        <v>1277</v>
      </c>
      <c r="E575" s="147" t="s">
        <v>363</v>
      </c>
      <c r="F575" s="65" t="s">
        <v>23</v>
      </c>
    </row>
    <row r="576" spans="1:6" x14ac:dyDescent="0.2">
      <c r="A576" s="5" t="s">
        <v>153</v>
      </c>
      <c r="B576" s="5" t="s">
        <v>7</v>
      </c>
      <c r="C576" s="5" t="s">
        <v>625</v>
      </c>
      <c r="D576" s="147" t="s">
        <v>662</v>
      </c>
      <c r="E576" s="147">
        <v>4025364131</v>
      </c>
      <c r="F576" s="65" t="s">
        <v>23</v>
      </c>
    </row>
    <row r="577" spans="1:6" x14ac:dyDescent="0.2">
      <c r="A577" s="66"/>
      <c r="B577" s="5" t="s">
        <v>10</v>
      </c>
      <c r="C577" s="5" t="s">
        <v>480</v>
      </c>
      <c r="D577" s="147" t="s">
        <v>822</v>
      </c>
      <c r="E577" s="147">
        <v>8009892783</v>
      </c>
      <c r="F577" s="65" t="s">
        <v>23</v>
      </c>
    </row>
    <row r="578" spans="1:6" x14ac:dyDescent="0.2">
      <c r="A578" s="66"/>
      <c r="B578" s="5" t="s">
        <v>13</v>
      </c>
      <c r="C578" s="5" t="s">
        <v>628</v>
      </c>
      <c r="D578" s="147">
        <v>110000547833</v>
      </c>
      <c r="E578" s="147">
        <v>4025446666</v>
      </c>
      <c r="F578" s="65" t="s">
        <v>23</v>
      </c>
    </row>
    <row r="579" spans="1:6" x14ac:dyDescent="0.2">
      <c r="A579" s="66"/>
      <c r="B579" s="5" t="s">
        <v>9</v>
      </c>
      <c r="C579" s="5" t="s">
        <v>9</v>
      </c>
      <c r="D579" s="147" t="s">
        <v>1278</v>
      </c>
      <c r="E579" s="147" t="s">
        <v>363</v>
      </c>
      <c r="F579" s="65" t="s">
        <v>23</v>
      </c>
    </row>
    <row r="580" spans="1:6" x14ac:dyDescent="0.2">
      <c r="A580" s="5" t="s">
        <v>154</v>
      </c>
      <c r="B580" s="5" t="s">
        <v>7</v>
      </c>
      <c r="C580" s="5" t="s">
        <v>823</v>
      </c>
      <c r="D580" s="147" t="s">
        <v>824</v>
      </c>
      <c r="E580" s="147">
        <v>8774263736</v>
      </c>
      <c r="F580" s="65" t="s">
        <v>23</v>
      </c>
    </row>
    <row r="581" spans="1:6" x14ac:dyDescent="0.2">
      <c r="A581" s="66"/>
      <c r="B581" s="5" t="s">
        <v>10</v>
      </c>
      <c r="C581" s="5" t="s">
        <v>480</v>
      </c>
      <c r="D581" s="147" t="s">
        <v>825</v>
      </c>
      <c r="E581" s="147">
        <v>8007787652</v>
      </c>
      <c r="F581" s="65" t="s">
        <v>23</v>
      </c>
    </row>
    <row r="582" spans="1:6" x14ac:dyDescent="0.2">
      <c r="A582" s="66"/>
      <c r="B582" s="5" t="s">
        <v>13</v>
      </c>
      <c r="C582" s="5" t="s">
        <v>826</v>
      </c>
      <c r="D582" s="147">
        <v>279113</v>
      </c>
      <c r="E582" s="147">
        <v>6609564008</v>
      </c>
      <c r="F582" s="65" t="s">
        <v>23</v>
      </c>
    </row>
    <row r="583" spans="1:6" x14ac:dyDescent="0.2">
      <c r="A583" s="66"/>
      <c r="B583" s="5" t="s">
        <v>9</v>
      </c>
      <c r="C583" s="5" t="s">
        <v>9</v>
      </c>
      <c r="D583" s="147" t="s">
        <v>1279</v>
      </c>
      <c r="E583" s="147" t="s">
        <v>363</v>
      </c>
      <c r="F583" s="65" t="s">
        <v>23</v>
      </c>
    </row>
    <row r="584" spans="1:6" x14ac:dyDescent="0.2">
      <c r="A584" s="5" t="s">
        <v>155</v>
      </c>
      <c r="B584" s="5" t="s">
        <v>7</v>
      </c>
      <c r="C584" s="5" t="s">
        <v>378</v>
      </c>
      <c r="D584" s="147">
        <v>910136251902</v>
      </c>
      <c r="E584" s="147">
        <v>8006535307</v>
      </c>
      <c r="F584" s="65" t="s">
        <v>23</v>
      </c>
    </row>
    <row r="585" spans="1:6" x14ac:dyDescent="0.2">
      <c r="A585" s="66"/>
      <c r="B585" s="5" t="s">
        <v>10</v>
      </c>
      <c r="C585" s="5" t="s">
        <v>480</v>
      </c>
      <c r="D585" s="147" t="s">
        <v>827</v>
      </c>
      <c r="E585" s="147">
        <v>8649492600</v>
      </c>
      <c r="F585" s="65" t="s">
        <v>23</v>
      </c>
    </row>
    <row r="586" spans="1:6" x14ac:dyDescent="0.2">
      <c r="A586" s="66"/>
      <c r="B586" s="5" t="s">
        <v>13</v>
      </c>
      <c r="C586" s="5" t="s">
        <v>828</v>
      </c>
      <c r="D586" s="147" t="s">
        <v>829</v>
      </c>
      <c r="E586" s="147">
        <v>8648784085</v>
      </c>
      <c r="F586" s="65" t="s">
        <v>23</v>
      </c>
    </row>
    <row r="587" spans="1:6" x14ac:dyDescent="0.2">
      <c r="A587" s="66"/>
      <c r="B587" s="5" t="s">
        <v>14</v>
      </c>
      <c r="C587" s="5" t="s">
        <v>828</v>
      </c>
      <c r="D587" s="147" t="s">
        <v>830</v>
      </c>
      <c r="E587" s="147">
        <v>8648784085</v>
      </c>
      <c r="F587" s="65" t="s">
        <v>23</v>
      </c>
    </row>
    <row r="588" spans="1:6" x14ac:dyDescent="0.2">
      <c r="A588" s="66"/>
      <c r="B588" s="5" t="s">
        <v>9</v>
      </c>
      <c r="C588" s="5" t="s">
        <v>9</v>
      </c>
      <c r="D588" s="147" t="s">
        <v>1280</v>
      </c>
      <c r="E588" s="147" t="s">
        <v>363</v>
      </c>
      <c r="F588" s="65" t="s">
        <v>23</v>
      </c>
    </row>
    <row r="589" spans="1:6" x14ac:dyDescent="0.2">
      <c r="A589" s="5" t="s">
        <v>156</v>
      </c>
      <c r="B589" s="5" t="s">
        <v>7</v>
      </c>
      <c r="C589" s="5" t="s">
        <v>831</v>
      </c>
      <c r="D589" s="147">
        <v>5742888812</v>
      </c>
      <c r="E589" s="147">
        <v>8002554268</v>
      </c>
      <c r="F589" s="65" t="s">
        <v>23</v>
      </c>
    </row>
    <row r="590" spans="1:6" x14ac:dyDescent="0.2">
      <c r="A590" s="66"/>
      <c r="B590" s="5" t="s">
        <v>10</v>
      </c>
      <c r="C590" s="5" t="s">
        <v>404</v>
      </c>
      <c r="D590" s="147" t="s">
        <v>832</v>
      </c>
      <c r="E590" s="147">
        <v>5635565393</v>
      </c>
      <c r="F590" s="65" t="s">
        <v>23</v>
      </c>
    </row>
    <row r="591" spans="1:6" x14ac:dyDescent="0.2">
      <c r="A591" s="66"/>
      <c r="B591" s="5" t="s">
        <v>13</v>
      </c>
      <c r="C591" s="5" t="s">
        <v>833</v>
      </c>
      <c r="D591" s="147">
        <v>26384</v>
      </c>
      <c r="E591" s="147">
        <v>5635894144</v>
      </c>
      <c r="F591" s="65" t="s">
        <v>23</v>
      </c>
    </row>
    <row r="592" spans="1:6" x14ac:dyDescent="0.2">
      <c r="A592" s="66"/>
      <c r="B592" s="5" t="s">
        <v>9</v>
      </c>
      <c r="C592" s="5" t="s">
        <v>9</v>
      </c>
      <c r="D592" s="147" t="s">
        <v>1281</v>
      </c>
      <c r="E592" s="147" t="s">
        <v>363</v>
      </c>
      <c r="F592" s="65" t="s">
        <v>23</v>
      </c>
    </row>
    <row r="593" spans="1:6" x14ac:dyDescent="0.2">
      <c r="A593" s="5" t="s">
        <v>157</v>
      </c>
      <c r="B593" s="5" t="s">
        <v>7</v>
      </c>
      <c r="C593" s="5" t="s">
        <v>589</v>
      </c>
      <c r="D593" s="147">
        <v>2624388340</v>
      </c>
      <c r="E593" s="147">
        <v>8888905554</v>
      </c>
      <c r="F593" s="65" t="s">
        <v>23</v>
      </c>
    </row>
    <row r="594" spans="1:6" x14ac:dyDescent="0.2">
      <c r="A594" s="66"/>
      <c r="B594" s="5" t="s">
        <v>10</v>
      </c>
      <c r="C594" s="5" t="s">
        <v>480</v>
      </c>
      <c r="D594" s="147" t="s">
        <v>834</v>
      </c>
      <c r="E594" s="147">
        <v>8009892783</v>
      </c>
      <c r="F594" s="65" t="s">
        <v>23</v>
      </c>
    </row>
    <row r="595" spans="1:6" x14ac:dyDescent="0.2">
      <c r="A595" s="66"/>
      <c r="B595" s="5" t="s">
        <v>13</v>
      </c>
      <c r="C595" s="5" t="s">
        <v>628</v>
      </c>
      <c r="D595" s="147">
        <v>110000588362</v>
      </c>
      <c r="E595" s="147">
        <v>4025547777</v>
      </c>
      <c r="F595" s="65" t="s">
        <v>23</v>
      </c>
    </row>
    <row r="596" spans="1:6" x14ac:dyDescent="0.2">
      <c r="A596" s="66"/>
      <c r="B596" s="5" t="s">
        <v>8</v>
      </c>
      <c r="C596" s="5" t="s">
        <v>625</v>
      </c>
      <c r="D596" s="147" t="s">
        <v>662</v>
      </c>
      <c r="E596" s="147">
        <v>4025364131</v>
      </c>
      <c r="F596" s="65" t="s">
        <v>23</v>
      </c>
    </row>
    <row r="597" spans="1:6" x14ac:dyDescent="0.2">
      <c r="A597" s="66"/>
      <c r="B597" s="5" t="s">
        <v>9</v>
      </c>
      <c r="C597" s="5" t="s">
        <v>9</v>
      </c>
      <c r="D597" s="147" t="s">
        <v>1282</v>
      </c>
      <c r="E597" s="147" t="s">
        <v>363</v>
      </c>
      <c r="F597" s="65" t="s">
        <v>23</v>
      </c>
    </row>
    <row r="598" spans="1:6" x14ac:dyDescent="0.2">
      <c r="A598" s="5" t="s">
        <v>158</v>
      </c>
      <c r="B598" s="5" t="s">
        <v>7</v>
      </c>
      <c r="C598" s="5" t="s">
        <v>835</v>
      </c>
      <c r="D598" s="147" t="s">
        <v>836</v>
      </c>
      <c r="E598" s="147">
        <v>4052729741</v>
      </c>
      <c r="F598" s="65" t="s">
        <v>23</v>
      </c>
    </row>
    <row r="599" spans="1:6" x14ac:dyDescent="0.2">
      <c r="A599" s="66"/>
      <c r="B599" s="5" t="s">
        <v>10</v>
      </c>
      <c r="C599" s="5" t="s">
        <v>838</v>
      </c>
      <c r="D599" s="147" t="s">
        <v>839</v>
      </c>
      <c r="E599" s="147">
        <v>4057935032</v>
      </c>
      <c r="F599" s="65" t="s">
        <v>23</v>
      </c>
    </row>
    <row r="600" spans="1:6" x14ac:dyDescent="0.2">
      <c r="A600" s="66"/>
      <c r="B600" s="5" t="s">
        <v>13</v>
      </c>
      <c r="C600" s="5" t="s">
        <v>838</v>
      </c>
      <c r="D600" s="147" t="s">
        <v>839</v>
      </c>
      <c r="E600" s="147">
        <v>4057935032</v>
      </c>
      <c r="F600" s="65" t="s">
        <v>23</v>
      </c>
    </row>
    <row r="601" spans="1:6" x14ac:dyDescent="0.2">
      <c r="A601" s="66"/>
      <c r="B601" s="5" t="s">
        <v>8</v>
      </c>
      <c r="C601" s="5" t="s">
        <v>835</v>
      </c>
      <c r="D601" s="147" t="s">
        <v>837</v>
      </c>
      <c r="E601" s="147">
        <v>4052729741</v>
      </c>
      <c r="F601" s="65" t="s">
        <v>23</v>
      </c>
    </row>
    <row r="602" spans="1:6" x14ac:dyDescent="0.2">
      <c r="A602" s="66"/>
      <c r="B602" s="5" t="s">
        <v>9</v>
      </c>
      <c r="C602" s="5" t="s">
        <v>9</v>
      </c>
      <c r="D602" s="147" t="s">
        <v>1283</v>
      </c>
      <c r="E602" s="147" t="s">
        <v>363</v>
      </c>
      <c r="F602" s="65" t="s">
        <v>23</v>
      </c>
    </row>
    <row r="603" spans="1:6" x14ac:dyDescent="0.2">
      <c r="A603" s="5" t="s">
        <v>159</v>
      </c>
      <c r="B603" s="5" t="s">
        <v>7</v>
      </c>
      <c r="C603" s="5" t="s">
        <v>840</v>
      </c>
      <c r="D603" s="147">
        <v>221010128338</v>
      </c>
      <c r="E603" s="147">
        <v>8772756773</v>
      </c>
      <c r="F603" s="65" t="s">
        <v>23</v>
      </c>
    </row>
    <row r="604" spans="1:6" x14ac:dyDescent="0.2">
      <c r="A604" s="66"/>
      <c r="B604" s="5" t="s">
        <v>10</v>
      </c>
      <c r="C604" s="5" t="s">
        <v>841</v>
      </c>
      <c r="D604" s="147" t="s">
        <v>842</v>
      </c>
      <c r="E604" s="147" t="s">
        <v>843</v>
      </c>
      <c r="F604" s="65" t="s">
        <v>23</v>
      </c>
    </row>
    <row r="605" spans="1:6" x14ac:dyDescent="0.2">
      <c r="A605" s="66"/>
      <c r="B605" s="5" t="s">
        <v>13</v>
      </c>
      <c r="C605" s="5" t="s">
        <v>844</v>
      </c>
      <c r="D605" s="147" t="s">
        <v>842</v>
      </c>
      <c r="E605" s="147">
        <v>3086324136</v>
      </c>
      <c r="F605" s="65" t="s">
        <v>23</v>
      </c>
    </row>
    <row r="606" spans="1:6" x14ac:dyDescent="0.2">
      <c r="A606" s="66"/>
      <c r="B606" s="5" t="s">
        <v>9</v>
      </c>
      <c r="C606" s="5" t="s">
        <v>9</v>
      </c>
      <c r="D606" s="147" t="s">
        <v>1284</v>
      </c>
      <c r="E606" s="147" t="s">
        <v>363</v>
      </c>
      <c r="F606" s="65" t="s">
        <v>23</v>
      </c>
    </row>
    <row r="607" spans="1:6" x14ac:dyDescent="0.2">
      <c r="A607" s="5" t="s">
        <v>160</v>
      </c>
      <c r="B607" s="5" t="s">
        <v>7</v>
      </c>
      <c r="C607" s="5" t="s">
        <v>845</v>
      </c>
      <c r="D607" s="147" t="s">
        <v>846</v>
      </c>
      <c r="E607" s="147">
        <v>2766694114</v>
      </c>
      <c r="F607" s="65" t="s">
        <v>23</v>
      </c>
    </row>
    <row r="608" spans="1:6" x14ac:dyDescent="0.2">
      <c r="A608" s="66"/>
      <c r="B608" s="5" t="s">
        <v>10</v>
      </c>
      <c r="C608" s="5" t="s">
        <v>480</v>
      </c>
      <c r="D608" s="147" t="s">
        <v>847</v>
      </c>
      <c r="E608" s="147">
        <v>4233237143</v>
      </c>
      <c r="F608" s="65" t="s">
        <v>23</v>
      </c>
    </row>
    <row r="609" spans="1:6" x14ac:dyDescent="0.2">
      <c r="A609" s="66"/>
      <c r="B609" s="5" t="s">
        <v>13</v>
      </c>
      <c r="C609" s="5" t="s">
        <v>845</v>
      </c>
      <c r="D609" s="147" t="s">
        <v>848</v>
      </c>
      <c r="E609" s="147">
        <v>2766694114</v>
      </c>
      <c r="F609" s="65" t="s">
        <v>23</v>
      </c>
    </row>
    <row r="610" spans="1:6" x14ac:dyDescent="0.2">
      <c r="A610" s="66"/>
      <c r="B610" s="5" t="s">
        <v>9</v>
      </c>
      <c r="C610" s="5" t="s">
        <v>9</v>
      </c>
      <c r="D610" s="147" t="s">
        <v>1285</v>
      </c>
      <c r="E610" s="147" t="s">
        <v>363</v>
      </c>
      <c r="F610" s="65" t="s">
        <v>23</v>
      </c>
    </row>
    <row r="611" spans="1:6" x14ac:dyDescent="0.2">
      <c r="A611" s="5" t="s">
        <v>161</v>
      </c>
      <c r="B611" s="5" t="s">
        <v>7</v>
      </c>
      <c r="C611" s="5" t="s">
        <v>849</v>
      </c>
      <c r="D611" s="147">
        <v>33225002</v>
      </c>
      <c r="E611" s="147">
        <v>5074338886</v>
      </c>
      <c r="F611" s="65" t="s">
        <v>23</v>
      </c>
    </row>
    <row r="612" spans="1:6" x14ac:dyDescent="0.2">
      <c r="A612" s="66"/>
      <c r="B612" s="5" t="s">
        <v>10</v>
      </c>
      <c r="C612" s="5" t="s">
        <v>480</v>
      </c>
      <c r="D612" s="147" t="s">
        <v>850</v>
      </c>
      <c r="E612" s="147">
        <v>8889600008</v>
      </c>
      <c r="F612" s="65" t="s">
        <v>23</v>
      </c>
    </row>
    <row r="613" spans="1:6" x14ac:dyDescent="0.2">
      <c r="A613" s="66"/>
      <c r="B613" s="5" t="s">
        <v>13</v>
      </c>
      <c r="C613" s="5" t="s">
        <v>849</v>
      </c>
      <c r="D613" s="147">
        <v>33225002</v>
      </c>
      <c r="E613" s="147">
        <v>5074338886</v>
      </c>
      <c r="F613" s="65" t="s">
        <v>23</v>
      </c>
    </row>
    <row r="614" spans="1:6" x14ac:dyDescent="0.2">
      <c r="A614" s="66"/>
      <c r="B614" s="5" t="s">
        <v>9</v>
      </c>
      <c r="C614" s="5" t="s">
        <v>9</v>
      </c>
      <c r="D614" s="147" t="s">
        <v>1286</v>
      </c>
      <c r="E614" s="147" t="s">
        <v>363</v>
      </c>
      <c r="F614" s="65" t="s">
        <v>23</v>
      </c>
    </row>
    <row r="615" spans="1:6" x14ac:dyDescent="0.2">
      <c r="A615" s="5" t="s">
        <v>162</v>
      </c>
      <c r="B615" s="5" t="s">
        <v>7</v>
      </c>
      <c r="C615" s="5" t="s">
        <v>851</v>
      </c>
      <c r="D615" s="147">
        <v>77715</v>
      </c>
      <c r="E615" s="147">
        <v>2294265400</v>
      </c>
      <c r="F615" s="65" t="s">
        <v>23</v>
      </c>
    </row>
    <row r="616" spans="1:6" x14ac:dyDescent="0.2">
      <c r="A616" s="66"/>
      <c r="B616" s="5" t="s">
        <v>10</v>
      </c>
      <c r="C616" s="5" t="s">
        <v>851</v>
      </c>
      <c r="D616" s="147">
        <v>77715</v>
      </c>
      <c r="E616" s="147">
        <v>2294265400</v>
      </c>
      <c r="F616" s="65" t="s">
        <v>23</v>
      </c>
    </row>
    <row r="617" spans="1:6" x14ac:dyDescent="0.2">
      <c r="A617" s="66"/>
      <c r="B617" s="5" t="s">
        <v>13</v>
      </c>
      <c r="C617" s="5" t="s">
        <v>851</v>
      </c>
      <c r="D617" s="147">
        <v>77715</v>
      </c>
      <c r="E617" s="147">
        <v>2294265400</v>
      </c>
      <c r="F617" s="65" t="s">
        <v>23</v>
      </c>
    </row>
    <row r="618" spans="1:6" x14ac:dyDescent="0.2">
      <c r="A618" s="66"/>
      <c r="B618" s="5" t="s">
        <v>9</v>
      </c>
      <c r="C618" s="5" t="s">
        <v>9</v>
      </c>
      <c r="D618" s="147" t="s">
        <v>1287</v>
      </c>
      <c r="E618" s="147" t="s">
        <v>363</v>
      </c>
      <c r="F618" s="65" t="s">
        <v>23</v>
      </c>
    </row>
    <row r="619" spans="1:6" x14ac:dyDescent="0.2">
      <c r="A619" s="5" t="s">
        <v>163</v>
      </c>
      <c r="B619" s="5" t="s">
        <v>7</v>
      </c>
      <c r="C619" s="5" t="s">
        <v>852</v>
      </c>
      <c r="D619" s="147">
        <v>106388001</v>
      </c>
      <c r="E619" s="147">
        <v>9313632522</v>
      </c>
      <c r="F619" s="65" t="s">
        <v>23</v>
      </c>
    </row>
    <row r="620" spans="1:6" x14ac:dyDescent="0.2">
      <c r="A620" s="66"/>
      <c r="B620" s="5" t="s">
        <v>10</v>
      </c>
      <c r="C620" s="5" t="s">
        <v>480</v>
      </c>
      <c r="D620" s="147" t="s">
        <v>853</v>
      </c>
      <c r="E620" s="147">
        <v>6158319600</v>
      </c>
      <c r="F620" s="65" t="s">
        <v>23</v>
      </c>
    </row>
    <row r="621" spans="1:6" x14ac:dyDescent="0.2">
      <c r="A621" s="66"/>
      <c r="B621" s="5" t="s">
        <v>13</v>
      </c>
      <c r="C621" s="5" t="s">
        <v>854</v>
      </c>
      <c r="D621" s="147" t="s">
        <v>855</v>
      </c>
      <c r="E621" s="147">
        <v>9313631209</v>
      </c>
      <c r="F621" s="65" t="s">
        <v>23</v>
      </c>
    </row>
    <row r="622" spans="1:6" x14ac:dyDescent="0.2">
      <c r="A622" s="66"/>
      <c r="B622" s="5" t="s">
        <v>9</v>
      </c>
      <c r="C622" s="5" t="s">
        <v>9</v>
      </c>
      <c r="D622" s="147" t="s">
        <v>1288</v>
      </c>
      <c r="E622" s="147" t="s">
        <v>363</v>
      </c>
      <c r="F622" s="65" t="s">
        <v>23</v>
      </c>
    </row>
    <row r="623" spans="1:6" x14ac:dyDescent="0.2">
      <c r="A623" s="5" t="s">
        <v>164</v>
      </c>
      <c r="B623" s="5" t="s">
        <v>7</v>
      </c>
      <c r="C623" s="5" t="s">
        <v>566</v>
      </c>
      <c r="D623" s="147">
        <v>244230</v>
      </c>
      <c r="E623" s="147">
        <v>5037574584</v>
      </c>
      <c r="F623" s="65" t="s">
        <v>23</v>
      </c>
    </row>
    <row r="624" spans="1:6" x14ac:dyDescent="0.2">
      <c r="A624" s="66"/>
      <c r="B624" s="5" t="s">
        <v>10</v>
      </c>
      <c r="C624" s="5" t="s">
        <v>480</v>
      </c>
      <c r="D624" s="147" t="s">
        <v>856</v>
      </c>
      <c r="E624" s="147">
        <v>8663195397</v>
      </c>
      <c r="F624" s="65" t="s">
        <v>23</v>
      </c>
    </row>
    <row r="625" spans="1:6" x14ac:dyDescent="0.2">
      <c r="A625" s="66"/>
      <c r="B625" s="5" t="s">
        <v>13</v>
      </c>
      <c r="C625" s="5" t="s">
        <v>566</v>
      </c>
      <c r="D625" s="147">
        <v>244798</v>
      </c>
      <c r="E625" s="147">
        <v>5037574584</v>
      </c>
      <c r="F625" s="65" t="s">
        <v>23</v>
      </c>
    </row>
    <row r="626" spans="1:6" x14ac:dyDescent="0.2">
      <c r="A626" s="66"/>
      <c r="B626" s="5" t="s">
        <v>9</v>
      </c>
      <c r="C626" s="5" t="s">
        <v>9</v>
      </c>
      <c r="D626" s="147" t="s">
        <v>1289</v>
      </c>
      <c r="E626" s="147" t="s">
        <v>363</v>
      </c>
      <c r="F626" s="65" t="s">
        <v>23</v>
      </c>
    </row>
    <row r="627" spans="1:6" x14ac:dyDescent="0.2">
      <c r="A627" s="5" t="s">
        <v>165</v>
      </c>
      <c r="B627" s="5" t="s">
        <v>7</v>
      </c>
      <c r="C627" s="5" t="s">
        <v>670</v>
      </c>
      <c r="D627" s="147" t="s">
        <v>857</v>
      </c>
      <c r="E627" s="147">
        <v>8004814700</v>
      </c>
      <c r="F627" s="65" t="s">
        <v>23</v>
      </c>
    </row>
    <row r="628" spans="1:6" x14ac:dyDescent="0.2">
      <c r="A628" s="66"/>
      <c r="B628" s="5" t="s">
        <v>10</v>
      </c>
      <c r="C628" s="5" t="s">
        <v>480</v>
      </c>
      <c r="D628" s="147" t="s">
        <v>858</v>
      </c>
      <c r="E628" s="147">
        <v>8889600008</v>
      </c>
      <c r="F628" s="65" t="s">
        <v>23</v>
      </c>
    </row>
    <row r="629" spans="1:6" x14ac:dyDescent="0.2">
      <c r="A629" s="66"/>
      <c r="B629" s="5" t="s">
        <v>13</v>
      </c>
      <c r="C629" s="5" t="s">
        <v>4404</v>
      </c>
      <c r="D629" s="147" t="s">
        <v>859</v>
      </c>
      <c r="E629" s="147">
        <v>5074578272</v>
      </c>
      <c r="F629" s="65" t="s">
        <v>23</v>
      </c>
    </row>
    <row r="630" spans="1:6" x14ac:dyDescent="0.2">
      <c r="A630" s="66"/>
      <c r="B630" s="5" t="s">
        <v>14</v>
      </c>
      <c r="C630" s="5" t="s">
        <v>4404</v>
      </c>
      <c r="D630" s="147" t="s">
        <v>860</v>
      </c>
      <c r="E630" s="147">
        <v>5074578272</v>
      </c>
      <c r="F630" s="65" t="s">
        <v>23</v>
      </c>
    </row>
    <row r="631" spans="1:6" x14ac:dyDescent="0.2">
      <c r="A631" s="66"/>
      <c r="B631" s="5" t="s">
        <v>9</v>
      </c>
      <c r="C631" s="5" t="s">
        <v>9</v>
      </c>
      <c r="D631" s="147" t="s">
        <v>1290</v>
      </c>
      <c r="E631" s="147" t="s">
        <v>363</v>
      </c>
      <c r="F631" s="65" t="s">
        <v>23</v>
      </c>
    </row>
    <row r="632" spans="1:6" x14ac:dyDescent="0.2">
      <c r="A632" s="5" t="s">
        <v>166</v>
      </c>
      <c r="B632" s="5" t="s">
        <v>7</v>
      </c>
      <c r="C632" s="5" t="s">
        <v>861</v>
      </c>
      <c r="D632" s="147" t="s">
        <v>862</v>
      </c>
      <c r="E632" s="147">
        <v>8882163523</v>
      </c>
      <c r="F632" s="65" t="s">
        <v>23</v>
      </c>
    </row>
    <row r="633" spans="1:6" x14ac:dyDescent="0.2">
      <c r="A633" s="66"/>
      <c r="B633" s="5" t="s">
        <v>10</v>
      </c>
      <c r="C633" s="5" t="s">
        <v>863</v>
      </c>
      <c r="D633" s="147" t="s">
        <v>864</v>
      </c>
      <c r="E633" s="147">
        <v>9039354435</v>
      </c>
      <c r="F633" s="65" t="s">
        <v>23</v>
      </c>
    </row>
    <row r="634" spans="1:6" x14ac:dyDescent="0.2">
      <c r="A634" s="66"/>
      <c r="B634" s="5" t="s">
        <v>13</v>
      </c>
      <c r="C634" s="5" t="s">
        <v>863</v>
      </c>
      <c r="D634" s="147" t="s">
        <v>864</v>
      </c>
      <c r="E634" s="147">
        <v>9039354435</v>
      </c>
      <c r="F634" s="65" t="s">
        <v>23</v>
      </c>
    </row>
    <row r="635" spans="1:6" x14ac:dyDescent="0.2">
      <c r="A635" s="66"/>
      <c r="B635" s="5" t="s">
        <v>9</v>
      </c>
      <c r="C635" s="5" t="s">
        <v>9</v>
      </c>
      <c r="D635" s="147" t="s">
        <v>1291</v>
      </c>
      <c r="E635" s="147" t="s">
        <v>363</v>
      </c>
      <c r="F635" s="65" t="s">
        <v>23</v>
      </c>
    </row>
    <row r="636" spans="1:6" x14ac:dyDescent="0.2">
      <c r="A636" s="5" t="s">
        <v>167</v>
      </c>
      <c r="B636" s="5" t="s">
        <v>7</v>
      </c>
      <c r="C636" s="5" t="s">
        <v>714</v>
      </c>
      <c r="D636" s="147" t="s">
        <v>865</v>
      </c>
      <c r="E636" s="147">
        <v>8003835582</v>
      </c>
      <c r="F636" s="65" t="s">
        <v>23</v>
      </c>
    </row>
    <row r="637" spans="1:6" x14ac:dyDescent="0.2">
      <c r="A637" s="66"/>
      <c r="B637" s="5" t="s">
        <v>10</v>
      </c>
      <c r="C637" s="5" t="s">
        <v>480</v>
      </c>
      <c r="D637" s="147" t="s">
        <v>866</v>
      </c>
      <c r="E637" s="147">
        <v>2707261300</v>
      </c>
      <c r="F637" s="65" t="s">
        <v>23</v>
      </c>
    </row>
    <row r="638" spans="1:6" x14ac:dyDescent="0.2">
      <c r="A638" s="66"/>
      <c r="B638" s="5" t="s">
        <v>13</v>
      </c>
      <c r="C638" s="5" t="s">
        <v>867</v>
      </c>
      <c r="D638" s="147" t="s">
        <v>868</v>
      </c>
      <c r="E638" s="147">
        <v>2703513222</v>
      </c>
      <c r="F638" s="65" t="s">
        <v>23</v>
      </c>
    </row>
    <row r="639" spans="1:6" x14ac:dyDescent="0.2">
      <c r="A639" s="66"/>
      <c r="B639" s="5" t="s">
        <v>14</v>
      </c>
      <c r="C639" s="5" t="s">
        <v>867</v>
      </c>
      <c r="D639" s="147" t="s">
        <v>869</v>
      </c>
      <c r="E639" s="147">
        <v>2703513222</v>
      </c>
      <c r="F639" s="65" t="s">
        <v>23</v>
      </c>
    </row>
    <row r="640" spans="1:6" x14ac:dyDescent="0.2">
      <c r="A640" s="66"/>
      <c r="B640" s="5" t="s">
        <v>15</v>
      </c>
      <c r="C640" s="5" t="s">
        <v>867</v>
      </c>
      <c r="D640" s="147" t="s">
        <v>870</v>
      </c>
      <c r="E640" s="147">
        <v>2703513222</v>
      </c>
      <c r="F640" s="65" t="s">
        <v>23</v>
      </c>
    </row>
    <row r="641" spans="1:6" x14ac:dyDescent="0.2">
      <c r="A641" s="66"/>
      <c r="B641" s="5" t="s">
        <v>9</v>
      </c>
      <c r="C641" s="5" t="s">
        <v>9</v>
      </c>
      <c r="D641" s="147" t="s">
        <v>1292</v>
      </c>
      <c r="E641" s="147" t="s">
        <v>363</v>
      </c>
      <c r="F641" s="65" t="s">
        <v>23</v>
      </c>
    </row>
    <row r="642" spans="1:6" x14ac:dyDescent="0.2">
      <c r="A642" s="5" t="s">
        <v>168</v>
      </c>
      <c r="B642" s="5" t="s">
        <v>7</v>
      </c>
      <c r="C642" s="5" t="s">
        <v>871</v>
      </c>
      <c r="D642" s="147">
        <v>5000545173</v>
      </c>
      <c r="E642" s="147">
        <v>9103531940</v>
      </c>
      <c r="F642" s="65" t="s">
        <v>23</v>
      </c>
    </row>
    <row r="643" spans="1:6" x14ac:dyDescent="0.2">
      <c r="A643" s="66"/>
      <c r="B643" s="5" t="s">
        <v>10</v>
      </c>
      <c r="C643" s="5" t="s">
        <v>480</v>
      </c>
      <c r="D643" s="147" t="s">
        <v>872</v>
      </c>
      <c r="E643" s="147">
        <v>8663195397</v>
      </c>
      <c r="F643" s="65" t="s">
        <v>23</v>
      </c>
    </row>
    <row r="644" spans="1:6" x14ac:dyDescent="0.2">
      <c r="A644" s="66"/>
      <c r="B644" s="5" t="s">
        <v>13</v>
      </c>
      <c r="C644" s="5" t="s">
        <v>873</v>
      </c>
      <c r="D644" s="147" t="s">
        <v>874</v>
      </c>
      <c r="E644" s="147">
        <v>9103284131</v>
      </c>
      <c r="F644" s="65" t="s">
        <v>23</v>
      </c>
    </row>
    <row r="645" spans="1:6" x14ac:dyDescent="0.2">
      <c r="A645" s="66"/>
      <c r="B645" s="5" t="s">
        <v>14</v>
      </c>
      <c r="C645" s="5" t="s">
        <v>873</v>
      </c>
      <c r="D645" s="147" t="s">
        <v>875</v>
      </c>
      <c r="E645" s="147">
        <v>9103284131</v>
      </c>
      <c r="F645" s="65" t="s">
        <v>23</v>
      </c>
    </row>
    <row r="646" spans="1:6" x14ac:dyDescent="0.2">
      <c r="A646" s="66"/>
      <c r="B646" s="5" t="s">
        <v>9</v>
      </c>
      <c r="C646" s="5" t="s">
        <v>9</v>
      </c>
      <c r="D646" s="147" t="s">
        <v>1293</v>
      </c>
      <c r="E646" s="147" t="s">
        <v>363</v>
      </c>
      <c r="F646" s="65" t="s">
        <v>23</v>
      </c>
    </row>
    <row r="647" spans="1:6" x14ac:dyDescent="0.2">
      <c r="A647" s="5" t="s">
        <v>169</v>
      </c>
      <c r="B647" s="5" t="s">
        <v>7</v>
      </c>
      <c r="C647" s="5" t="s">
        <v>519</v>
      </c>
      <c r="D647" s="147" t="s">
        <v>876</v>
      </c>
      <c r="E647" s="147">
        <v>8884305787</v>
      </c>
      <c r="F647" s="65" t="s">
        <v>23</v>
      </c>
    </row>
    <row r="648" spans="1:6" x14ac:dyDescent="0.2">
      <c r="A648" s="66"/>
      <c r="B648" s="5" t="s">
        <v>10</v>
      </c>
      <c r="C648" s="5" t="s">
        <v>480</v>
      </c>
      <c r="D648" s="147" t="s">
        <v>877</v>
      </c>
      <c r="E648" s="147">
        <v>2058412740</v>
      </c>
      <c r="F648" s="65" t="s">
        <v>23</v>
      </c>
    </row>
    <row r="649" spans="1:6" x14ac:dyDescent="0.2">
      <c r="A649" s="66"/>
      <c r="B649" s="5" t="s">
        <v>13</v>
      </c>
      <c r="C649" s="5" t="s">
        <v>878</v>
      </c>
      <c r="D649" s="147" t="s">
        <v>879</v>
      </c>
      <c r="E649" s="147">
        <v>7056631670</v>
      </c>
      <c r="F649" s="65" t="s">
        <v>23</v>
      </c>
    </row>
    <row r="650" spans="1:6" x14ac:dyDescent="0.2">
      <c r="A650" s="66"/>
      <c r="B650" s="5" t="s">
        <v>9</v>
      </c>
      <c r="C650" s="5" t="s">
        <v>9</v>
      </c>
      <c r="D650" s="147" t="s">
        <v>1294</v>
      </c>
      <c r="E650" s="147" t="s">
        <v>363</v>
      </c>
      <c r="F650" s="65" t="s">
        <v>23</v>
      </c>
    </row>
    <row r="651" spans="1:6" x14ac:dyDescent="0.2">
      <c r="A651" s="5" t="s">
        <v>170</v>
      </c>
      <c r="B651" s="5" t="s">
        <v>7</v>
      </c>
      <c r="C651" s="5" t="s">
        <v>386</v>
      </c>
      <c r="D651" s="147" t="s">
        <v>880</v>
      </c>
      <c r="E651" s="147">
        <v>8665438234</v>
      </c>
      <c r="F651" s="65" t="s">
        <v>23</v>
      </c>
    </row>
    <row r="652" spans="1:6" x14ac:dyDescent="0.2">
      <c r="A652" s="66"/>
      <c r="B652" s="5" t="s">
        <v>10</v>
      </c>
      <c r="C652" s="5" t="s">
        <v>881</v>
      </c>
      <c r="D652" s="147" t="s">
        <v>882</v>
      </c>
      <c r="E652" s="147">
        <v>8435765050</v>
      </c>
      <c r="F652" s="65" t="s">
        <v>23</v>
      </c>
    </row>
    <row r="653" spans="1:6" x14ac:dyDescent="0.2">
      <c r="A653" s="66"/>
      <c r="B653" s="5" t="s">
        <v>13</v>
      </c>
      <c r="C653" s="5" t="s">
        <v>883</v>
      </c>
      <c r="D653" s="147" t="s">
        <v>884</v>
      </c>
      <c r="E653" s="147">
        <v>8437276800</v>
      </c>
      <c r="F653" s="65" t="s">
        <v>23</v>
      </c>
    </row>
    <row r="654" spans="1:6" x14ac:dyDescent="0.2">
      <c r="A654" s="66"/>
      <c r="B654" s="5" t="s">
        <v>14</v>
      </c>
      <c r="C654" s="5" t="s">
        <v>883</v>
      </c>
      <c r="D654" s="147" t="s">
        <v>885</v>
      </c>
      <c r="E654" s="147">
        <v>8437276800</v>
      </c>
      <c r="F654" s="65" t="s">
        <v>23</v>
      </c>
    </row>
    <row r="655" spans="1:6" x14ac:dyDescent="0.2">
      <c r="A655" s="66"/>
      <c r="B655" s="5" t="s">
        <v>9</v>
      </c>
      <c r="C655" s="5" t="s">
        <v>9</v>
      </c>
      <c r="D655" s="147" t="s">
        <v>1295</v>
      </c>
      <c r="E655" s="147" t="s">
        <v>363</v>
      </c>
      <c r="F655" s="65" t="s">
        <v>23</v>
      </c>
    </row>
    <row r="656" spans="1:6" x14ac:dyDescent="0.2">
      <c r="A656" s="5" t="s">
        <v>171</v>
      </c>
      <c r="B656" s="5" t="s">
        <v>7</v>
      </c>
      <c r="C656" s="5" t="s">
        <v>886</v>
      </c>
      <c r="D656" s="147">
        <v>41295001</v>
      </c>
      <c r="E656" s="147">
        <v>3202354422</v>
      </c>
      <c r="F656" s="65" t="s">
        <v>23</v>
      </c>
    </row>
    <row r="657" spans="1:6" x14ac:dyDescent="0.2">
      <c r="A657" s="66"/>
      <c r="B657" s="5" t="s">
        <v>10</v>
      </c>
      <c r="C657" s="5" t="s">
        <v>887</v>
      </c>
      <c r="D657" s="147">
        <v>17753600</v>
      </c>
      <c r="E657" s="147">
        <v>8002467630</v>
      </c>
      <c r="F657" s="65" t="s">
        <v>23</v>
      </c>
    </row>
    <row r="658" spans="1:6" x14ac:dyDescent="0.2">
      <c r="A658" s="66"/>
      <c r="B658" s="5" t="s">
        <v>13</v>
      </c>
      <c r="C658" s="5" t="s">
        <v>886</v>
      </c>
      <c r="D658" s="147">
        <v>41295001</v>
      </c>
      <c r="E658" s="147">
        <v>3202354422</v>
      </c>
      <c r="F658" s="65" t="s">
        <v>23</v>
      </c>
    </row>
    <row r="659" spans="1:6" x14ac:dyDescent="0.2">
      <c r="A659" s="66"/>
      <c r="B659" s="5" t="s">
        <v>9</v>
      </c>
      <c r="C659" s="5" t="s">
        <v>9</v>
      </c>
      <c r="D659" s="147" t="s">
        <v>1296</v>
      </c>
      <c r="E659" s="147" t="s">
        <v>363</v>
      </c>
      <c r="F659" s="65" t="s">
        <v>23</v>
      </c>
    </row>
    <row r="660" spans="1:6" x14ac:dyDescent="0.2">
      <c r="A660" s="5" t="s">
        <v>172</v>
      </c>
      <c r="B660" s="5" t="s">
        <v>7</v>
      </c>
      <c r="C660" s="5" t="s">
        <v>888</v>
      </c>
      <c r="D660" s="147" t="s">
        <v>889</v>
      </c>
      <c r="E660" s="147">
        <v>8887761368</v>
      </c>
      <c r="F660" s="65" t="s">
        <v>23</v>
      </c>
    </row>
    <row r="661" spans="1:6" x14ac:dyDescent="0.2">
      <c r="A661" s="66"/>
      <c r="B661" s="5" t="s">
        <v>10</v>
      </c>
      <c r="C661" s="5" t="s">
        <v>890</v>
      </c>
      <c r="D661" s="147" t="s">
        <v>891</v>
      </c>
      <c r="E661" s="147">
        <v>5805813428</v>
      </c>
      <c r="F661" s="65" t="s">
        <v>23</v>
      </c>
    </row>
    <row r="662" spans="1:6" x14ac:dyDescent="0.2">
      <c r="A662" s="66"/>
      <c r="B662" s="5" t="s">
        <v>13</v>
      </c>
      <c r="C662" s="5" t="s">
        <v>890</v>
      </c>
      <c r="D662" s="147" t="s">
        <v>892</v>
      </c>
      <c r="E662" s="147">
        <v>5805813308</v>
      </c>
      <c r="F662" s="65" t="s">
        <v>23</v>
      </c>
    </row>
    <row r="663" spans="1:6" x14ac:dyDescent="0.2">
      <c r="A663" s="66"/>
      <c r="B663" s="5" t="s">
        <v>14</v>
      </c>
      <c r="C663" s="5" t="s">
        <v>890</v>
      </c>
      <c r="D663" s="147" t="s">
        <v>893</v>
      </c>
      <c r="E663" s="147">
        <v>5805813308</v>
      </c>
      <c r="F663" s="65" t="s">
        <v>23</v>
      </c>
    </row>
    <row r="664" spans="1:6" x14ac:dyDescent="0.2">
      <c r="A664" s="66"/>
      <c r="B664" s="5" t="s">
        <v>9</v>
      </c>
      <c r="C664" s="5" t="s">
        <v>9</v>
      </c>
      <c r="D664" s="147" t="s">
        <v>1297</v>
      </c>
      <c r="E664" s="147" t="s">
        <v>363</v>
      </c>
      <c r="F664" s="65" t="s">
        <v>23</v>
      </c>
    </row>
    <row r="665" spans="1:6" x14ac:dyDescent="0.2">
      <c r="A665" s="5" t="s">
        <v>173</v>
      </c>
      <c r="B665" s="5" t="s">
        <v>7</v>
      </c>
      <c r="C665" s="5" t="s">
        <v>386</v>
      </c>
      <c r="D665" s="147" t="s">
        <v>894</v>
      </c>
      <c r="E665" s="147">
        <v>8665437234</v>
      </c>
      <c r="F665" s="65" t="s">
        <v>23</v>
      </c>
    </row>
    <row r="666" spans="1:6" x14ac:dyDescent="0.2">
      <c r="A666" s="66"/>
      <c r="B666" s="5" t="s">
        <v>10</v>
      </c>
      <c r="C666" s="5" t="s">
        <v>480</v>
      </c>
      <c r="D666" s="147" t="s">
        <v>895</v>
      </c>
      <c r="E666" s="147">
        <v>8663195397</v>
      </c>
      <c r="F666" s="65" t="s">
        <v>23</v>
      </c>
    </row>
    <row r="667" spans="1:6" x14ac:dyDescent="0.2">
      <c r="A667" s="66"/>
      <c r="B667" s="5" t="s">
        <v>13</v>
      </c>
      <c r="C667" s="5" t="s">
        <v>896</v>
      </c>
      <c r="D667" s="147" t="s">
        <v>897</v>
      </c>
      <c r="E667" s="147">
        <v>8035453300</v>
      </c>
      <c r="F667" s="65" t="s">
        <v>23</v>
      </c>
    </row>
    <row r="668" spans="1:6" x14ac:dyDescent="0.2">
      <c r="A668" s="66"/>
      <c r="B668" s="5" t="s">
        <v>9</v>
      </c>
      <c r="C668" s="5" t="s">
        <v>9</v>
      </c>
      <c r="D668" s="147" t="s">
        <v>1298</v>
      </c>
      <c r="E668" s="147" t="s">
        <v>363</v>
      </c>
      <c r="F668" s="65" t="s">
        <v>23</v>
      </c>
    </row>
    <row r="669" spans="1:6" x14ac:dyDescent="0.2">
      <c r="A669" s="5" t="s">
        <v>174</v>
      </c>
      <c r="B669" s="5" t="s">
        <v>7</v>
      </c>
      <c r="C669" s="5" t="s">
        <v>538</v>
      </c>
      <c r="D669" s="147" t="s">
        <v>539</v>
      </c>
      <c r="E669" s="147">
        <v>8325101030</v>
      </c>
      <c r="F669" s="65" t="s">
        <v>23</v>
      </c>
    </row>
    <row r="670" spans="1:6" x14ac:dyDescent="0.2">
      <c r="A670" s="66"/>
      <c r="B670" s="5" t="s">
        <v>10</v>
      </c>
      <c r="C670" s="5" t="s">
        <v>480</v>
      </c>
      <c r="D670" s="147" t="s">
        <v>898</v>
      </c>
      <c r="E670" s="147">
        <v>8008005804</v>
      </c>
      <c r="F670" s="65" t="s">
        <v>23</v>
      </c>
    </row>
    <row r="671" spans="1:6" x14ac:dyDescent="0.2">
      <c r="A671" s="66"/>
      <c r="B671" s="5" t="s">
        <v>13</v>
      </c>
      <c r="C671" s="5" t="s">
        <v>899</v>
      </c>
      <c r="D671" s="147" t="s">
        <v>900</v>
      </c>
      <c r="E671" s="147">
        <v>9792652541</v>
      </c>
      <c r="F671" s="65" t="s">
        <v>23</v>
      </c>
    </row>
    <row r="672" spans="1:6" x14ac:dyDescent="0.2">
      <c r="A672" s="66"/>
      <c r="B672" s="5" t="s">
        <v>9</v>
      </c>
      <c r="C672" s="5" t="s">
        <v>9</v>
      </c>
      <c r="D672" s="147" t="s">
        <v>1299</v>
      </c>
      <c r="E672" s="147" t="s">
        <v>363</v>
      </c>
      <c r="F672" s="65" t="s">
        <v>23</v>
      </c>
    </row>
    <row r="673" spans="1:6" x14ac:dyDescent="0.2">
      <c r="A673" s="5" t="s">
        <v>175</v>
      </c>
      <c r="B673" s="5" t="s">
        <v>7</v>
      </c>
      <c r="C673" s="5" t="s">
        <v>901</v>
      </c>
      <c r="D673" s="147" t="s">
        <v>902</v>
      </c>
      <c r="E673" s="147">
        <v>2563296710</v>
      </c>
      <c r="F673" s="65" t="s">
        <v>23</v>
      </c>
    </row>
    <row r="674" spans="1:6" x14ac:dyDescent="0.2">
      <c r="A674" s="66"/>
      <c r="B674" s="5" t="s">
        <v>10</v>
      </c>
      <c r="C674" s="5" t="s">
        <v>410</v>
      </c>
      <c r="D674" s="147" t="s">
        <v>903</v>
      </c>
      <c r="E674" s="147">
        <v>8002435580</v>
      </c>
      <c r="F674" s="65" t="s">
        <v>23</v>
      </c>
    </row>
    <row r="675" spans="1:6" x14ac:dyDescent="0.2">
      <c r="A675" s="66"/>
      <c r="B675" s="5" t="s">
        <v>13</v>
      </c>
      <c r="C675" s="5" t="s">
        <v>901</v>
      </c>
      <c r="D675" s="147" t="s">
        <v>902</v>
      </c>
      <c r="E675" s="147">
        <v>2563296710</v>
      </c>
      <c r="F675" s="65" t="s">
        <v>23</v>
      </c>
    </row>
    <row r="676" spans="1:6" x14ac:dyDescent="0.2">
      <c r="A676" s="66"/>
      <c r="B676" s="5" t="s">
        <v>9</v>
      </c>
      <c r="C676" s="5" t="s">
        <v>9</v>
      </c>
      <c r="D676" s="147" t="s">
        <v>1300</v>
      </c>
      <c r="E676" s="147" t="s">
        <v>363</v>
      </c>
      <c r="F676" s="65" t="s">
        <v>23</v>
      </c>
    </row>
    <row r="677" spans="1:6" x14ac:dyDescent="0.2">
      <c r="A677" s="5" t="s">
        <v>176</v>
      </c>
      <c r="B677" s="5" t="s">
        <v>7</v>
      </c>
      <c r="C677" s="5" t="s">
        <v>904</v>
      </c>
      <c r="D677" s="147">
        <v>755030290.00100005</v>
      </c>
      <c r="E677" s="147" t="s">
        <v>905</v>
      </c>
      <c r="F677" s="65" t="s">
        <v>124</v>
      </c>
    </row>
    <row r="678" spans="1:6" x14ac:dyDescent="0.2">
      <c r="A678" s="66"/>
      <c r="B678" s="5" t="s">
        <v>10</v>
      </c>
      <c r="C678" s="5" t="s">
        <v>904</v>
      </c>
      <c r="D678" s="147">
        <v>755030290.00100005</v>
      </c>
      <c r="E678" s="147" t="s">
        <v>905</v>
      </c>
      <c r="F678" s="65" t="s">
        <v>124</v>
      </c>
    </row>
    <row r="679" spans="1:6" x14ac:dyDescent="0.2">
      <c r="A679" s="66"/>
      <c r="B679" s="5" t="s">
        <v>13</v>
      </c>
      <c r="C679" s="5" t="s">
        <v>904</v>
      </c>
      <c r="D679" s="147">
        <v>755030290.00100005</v>
      </c>
      <c r="E679" s="147" t="s">
        <v>905</v>
      </c>
      <c r="F679" s="65" t="s">
        <v>124</v>
      </c>
    </row>
    <row r="680" spans="1:6" x14ac:dyDescent="0.2">
      <c r="A680" s="66"/>
      <c r="B680" s="5" t="s">
        <v>9</v>
      </c>
      <c r="C680" s="5" t="s">
        <v>9</v>
      </c>
      <c r="D680" s="147" t="s">
        <v>1248</v>
      </c>
      <c r="E680" s="147" t="s">
        <v>363</v>
      </c>
      <c r="F680" s="65" t="s">
        <v>124</v>
      </c>
    </row>
    <row r="681" spans="1:6" x14ac:dyDescent="0.2">
      <c r="A681" s="5" t="s">
        <v>177</v>
      </c>
      <c r="B681" s="5" t="s">
        <v>7</v>
      </c>
      <c r="C681" s="5" t="s">
        <v>906</v>
      </c>
      <c r="D681" s="147" t="s">
        <v>907</v>
      </c>
      <c r="E681" s="147">
        <v>2563869290</v>
      </c>
      <c r="F681" s="65" t="s">
        <v>23</v>
      </c>
    </row>
    <row r="682" spans="1:6" x14ac:dyDescent="0.2">
      <c r="A682" s="66"/>
      <c r="B682" s="5" t="s">
        <v>10</v>
      </c>
      <c r="C682" s="5" t="s">
        <v>480</v>
      </c>
      <c r="D682" s="147" t="s">
        <v>908</v>
      </c>
      <c r="E682" s="147">
        <v>8002842451</v>
      </c>
      <c r="F682" s="65" t="s">
        <v>23</v>
      </c>
    </row>
    <row r="683" spans="1:6" x14ac:dyDescent="0.2">
      <c r="A683" s="66"/>
      <c r="B683" s="5" t="s">
        <v>13</v>
      </c>
      <c r="C683" s="5" t="s">
        <v>906</v>
      </c>
      <c r="D683" s="147" t="s">
        <v>907</v>
      </c>
      <c r="E683" s="147">
        <v>2563869290</v>
      </c>
      <c r="F683" s="65" t="s">
        <v>23</v>
      </c>
    </row>
    <row r="684" spans="1:6" x14ac:dyDescent="0.2">
      <c r="A684" s="66"/>
      <c r="B684" s="5" t="s">
        <v>9</v>
      </c>
      <c r="C684" s="5" t="s">
        <v>9</v>
      </c>
      <c r="D684" s="147" t="s">
        <v>1301</v>
      </c>
      <c r="E684" s="147" t="s">
        <v>363</v>
      </c>
      <c r="F684" s="65" t="s">
        <v>23</v>
      </c>
    </row>
    <row r="685" spans="1:6" x14ac:dyDescent="0.2">
      <c r="A685" s="5" t="s">
        <v>178</v>
      </c>
      <c r="B685" s="5" t="s">
        <v>7</v>
      </c>
      <c r="C685" s="5" t="s">
        <v>909</v>
      </c>
      <c r="D685" s="147">
        <v>220587</v>
      </c>
      <c r="E685" s="147">
        <v>9315205219</v>
      </c>
      <c r="F685" s="65" t="s">
        <v>23</v>
      </c>
    </row>
    <row r="686" spans="1:6" x14ac:dyDescent="0.2">
      <c r="A686" s="66"/>
      <c r="B686" s="5" t="s">
        <v>10</v>
      </c>
      <c r="C686" s="5" t="s">
        <v>480</v>
      </c>
      <c r="D686" s="147" t="s">
        <v>910</v>
      </c>
      <c r="E686" s="147">
        <v>6158319600</v>
      </c>
      <c r="F686" s="65" t="s">
        <v>23</v>
      </c>
    </row>
    <row r="687" spans="1:6" x14ac:dyDescent="0.2">
      <c r="A687" s="66"/>
      <c r="B687" s="5" t="s">
        <v>13</v>
      </c>
      <c r="C687" s="5" t="s">
        <v>909</v>
      </c>
      <c r="D687" s="147">
        <v>220475</v>
      </c>
      <c r="E687" s="147">
        <v>9315205219</v>
      </c>
      <c r="F687" s="65" t="s">
        <v>23</v>
      </c>
    </row>
    <row r="688" spans="1:6" x14ac:dyDescent="0.2">
      <c r="A688" s="66"/>
      <c r="B688" s="5" t="s">
        <v>9</v>
      </c>
      <c r="C688" s="5" t="s">
        <v>9</v>
      </c>
      <c r="D688" s="147" t="s">
        <v>1302</v>
      </c>
      <c r="E688" s="147" t="s">
        <v>363</v>
      </c>
      <c r="F688" s="65" t="s">
        <v>23</v>
      </c>
    </row>
    <row r="689" spans="1:6" x14ac:dyDescent="0.2">
      <c r="A689" s="5" t="s">
        <v>179</v>
      </c>
      <c r="B689" s="5" t="s">
        <v>7</v>
      </c>
      <c r="C689" s="5" t="s">
        <v>495</v>
      </c>
      <c r="D689" s="147">
        <v>588597001</v>
      </c>
      <c r="E689" s="147">
        <v>7704292100</v>
      </c>
      <c r="F689" s="65" t="s">
        <v>23</v>
      </c>
    </row>
    <row r="690" spans="1:6" x14ac:dyDescent="0.2">
      <c r="A690" s="66"/>
      <c r="B690" s="5" t="s">
        <v>10</v>
      </c>
      <c r="C690" s="5" t="s">
        <v>480</v>
      </c>
      <c r="D690" s="147" t="s">
        <v>497</v>
      </c>
      <c r="E690" s="147">
        <v>8663195397</v>
      </c>
      <c r="F690" s="65" t="s">
        <v>23</v>
      </c>
    </row>
    <row r="691" spans="1:6" x14ac:dyDescent="0.2">
      <c r="A691" s="66"/>
      <c r="B691" s="5" t="s">
        <v>13</v>
      </c>
      <c r="C691" s="5" t="s">
        <v>498</v>
      </c>
      <c r="D691" s="147" t="s">
        <v>911</v>
      </c>
      <c r="E691" s="147">
        <v>7704196200</v>
      </c>
      <c r="F691" s="65" t="s">
        <v>23</v>
      </c>
    </row>
    <row r="692" spans="1:6" x14ac:dyDescent="0.2">
      <c r="A692" s="66"/>
      <c r="B692" s="5" t="s">
        <v>9</v>
      </c>
      <c r="C692" s="5" t="s">
        <v>9</v>
      </c>
      <c r="D692" s="147" t="s">
        <v>1303</v>
      </c>
      <c r="E692" s="147" t="s">
        <v>363</v>
      </c>
      <c r="F692" s="65" t="s">
        <v>23</v>
      </c>
    </row>
    <row r="693" spans="1:6" x14ac:dyDescent="0.2">
      <c r="A693" s="5" t="s">
        <v>180</v>
      </c>
      <c r="B693" s="5" t="s">
        <v>7</v>
      </c>
      <c r="C693" s="5" t="s">
        <v>515</v>
      </c>
      <c r="D693" s="147" t="s">
        <v>912</v>
      </c>
      <c r="E693" s="147">
        <v>8003752434</v>
      </c>
      <c r="F693" s="65" t="s">
        <v>23</v>
      </c>
    </row>
    <row r="694" spans="1:6" x14ac:dyDescent="0.2">
      <c r="A694" s="66"/>
      <c r="B694" s="5" t="s">
        <v>10</v>
      </c>
      <c r="C694" s="5" t="s">
        <v>913</v>
      </c>
      <c r="D694" s="147" t="s">
        <v>914</v>
      </c>
      <c r="E694" s="147">
        <v>387587800</v>
      </c>
      <c r="F694" s="65" t="s">
        <v>23</v>
      </c>
    </row>
    <row r="695" spans="1:6" x14ac:dyDescent="0.2">
      <c r="A695" s="66"/>
      <c r="B695" s="5" t="s">
        <v>13</v>
      </c>
      <c r="C695" s="5" t="s">
        <v>915</v>
      </c>
      <c r="D695" s="147" t="s">
        <v>916</v>
      </c>
      <c r="E695" s="147">
        <v>3867522031</v>
      </c>
      <c r="F695" s="65" t="s">
        <v>23</v>
      </c>
    </row>
    <row r="696" spans="1:6" x14ac:dyDescent="0.2">
      <c r="A696" s="66"/>
      <c r="B696" s="5" t="s">
        <v>9</v>
      </c>
      <c r="C696" s="5" t="s">
        <v>9</v>
      </c>
      <c r="D696" s="147" t="s">
        <v>1304</v>
      </c>
      <c r="E696" s="147" t="s">
        <v>363</v>
      </c>
      <c r="F696" s="65" t="s">
        <v>23</v>
      </c>
    </row>
    <row r="697" spans="1:6" x14ac:dyDescent="0.2">
      <c r="A697" s="5" t="s">
        <v>181</v>
      </c>
      <c r="B697" s="5" t="s">
        <v>7</v>
      </c>
      <c r="C697" s="5" t="s">
        <v>691</v>
      </c>
      <c r="D697" s="147">
        <v>221010421198</v>
      </c>
      <c r="E697" s="147">
        <v>2565354448</v>
      </c>
      <c r="F697" s="65" t="s">
        <v>23</v>
      </c>
    </row>
    <row r="698" spans="1:6" x14ac:dyDescent="0.2">
      <c r="A698" s="66"/>
      <c r="B698" s="5" t="s">
        <v>10</v>
      </c>
      <c r="C698" s="5" t="s">
        <v>480</v>
      </c>
      <c r="D698" s="147" t="s">
        <v>917</v>
      </c>
      <c r="E698" s="147">
        <v>2568510067</v>
      </c>
      <c r="F698" s="65" t="s">
        <v>23</v>
      </c>
    </row>
    <row r="699" spans="1:6" x14ac:dyDescent="0.2">
      <c r="A699" s="66"/>
      <c r="B699" s="5" t="s">
        <v>13</v>
      </c>
      <c r="C699" s="5" t="s">
        <v>918</v>
      </c>
      <c r="D699" s="147">
        <v>71080</v>
      </c>
      <c r="E699" s="147">
        <v>2568371132</v>
      </c>
      <c r="F699" s="65" t="s">
        <v>23</v>
      </c>
    </row>
    <row r="700" spans="1:6" x14ac:dyDescent="0.2">
      <c r="A700" s="66"/>
      <c r="B700" s="5" t="s">
        <v>14</v>
      </c>
      <c r="C700" s="5" t="s">
        <v>918</v>
      </c>
      <c r="D700" s="147">
        <v>71081</v>
      </c>
      <c r="E700" s="147">
        <v>2568371132</v>
      </c>
      <c r="F700" s="65" t="s">
        <v>23</v>
      </c>
    </row>
    <row r="701" spans="1:6" x14ac:dyDescent="0.2">
      <c r="A701" s="66"/>
      <c r="B701" s="5" t="s">
        <v>11</v>
      </c>
      <c r="C701" s="5" t="s">
        <v>691</v>
      </c>
      <c r="D701" s="147">
        <v>221010421198</v>
      </c>
      <c r="E701" s="147">
        <v>2565354448</v>
      </c>
      <c r="F701" s="65" t="s">
        <v>23</v>
      </c>
    </row>
    <row r="702" spans="1:6" x14ac:dyDescent="0.2">
      <c r="A702" s="66"/>
      <c r="B702" s="5" t="s">
        <v>9</v>
      </c>
      <c r="C702" s="5" t="s">
        <v>9</v>
      </c>
      <c r="D702" s="147" t="s">
        <v>1305</v>
      </c>
      <c r="E702" s="147" t="s">
        <v>363</v>
      </c>
      <c r="F702" s="65" t="s">
        <v>23</v>
      </c>
    </row>
    <row r="703" spans="1:6" x14ac:dyDescent="0.2">
      <c r="A703" s="5" t="s">
        <v>182</v>
      </c>
      <c r="B703" s="5" t="s">
        <v>7</v>
      </c>
      <c r="C703" s="5" t="s">
        <v>919</v>
      </c>
      <c r="D703" s="147">
        <v>4576006001</v>
      </c>
      <c r="E703" s="147">
        <v>8009872362</v>
      </c>
      <c r="F703" s="65" t="s">
        <v>23</v>
      </c>
    </row>
    <row r="704" spans="1:6" x14ac:dyDescent="0.2">
      <c r="A704" s="66"/>
      <c r="B704" s="5" t="s">
        <v>10</v>
      </c>
      <c r="C704" s="5" t="s">
        <v>480</v>
      </c>
      <c r="D704" s="147" t="s">
        <v>920</v>
      </c>
      <c r="E704" s="147">
        <v>6158319600</v>
      </c>
      <c r="F704" s="65" t="s">
        <v>23</v>
      </c>
    </row>
    <row r="705" spans="1:6" x14ac:dyDescent="0.2">
      <c r="A705" s="66"/>
      <c r="B705" s="5" t="s">
        <v>13</v>
      </c>
      <c r="C705" s="5" t="s">
        <v>921</v>
      </c>
      <c r="D705" s="147" t="s">
        <v>922</v>
      </c>
      <c r="E705" s="147">
        <v>6156724350</v>
      </c>
      <c r="F705" s="65" t="s">
        <v>23</v>
      </c>
    </row>
    <row r="706" spans="1:6" x14ac:dyDescent="0.2">
      <c r="A706" s="66"/>
      <c r="B706" s="5" t="s">
        <v>14</v>
      </c>
      <c r="C706" s="5" t="s">
        <v>923</v>
      </c>
      <c r="D706" s="147" t="s">
        <v>924</v>
      </c>
      <c r="E706" s="147">
        <v>6156724110</v>
      </c>
      <c r="F706" s="65" t="s">
        <v>23</v>
      </c>
    </row>
    <row r="707" spans="1:6" x14ac:dyDescent="0.2">
      <c r="A707" s="66"/>
      <c r="B707" s="5" t="s">
        <v>9</v>
      </c>
      <c r="C707" s="5" t="s">
        <v>9</v>
      </c>
      <c r="D707" s="147" t="s">
        <v>1306</v>
      </c>
      <c r="E707" s="147" t="s">
        <v>363</v>
      </c>
      <c r="F707" s="65" t="s">
        <v>23</v>
      </c>
    </row>
    <row r="708" spans="1:6" x14ac:dyDescent="0.2">
      <c r="A708" s="5" t="s">
        <v>183</v>
      </c>
      <c r="B708" s="5" t="s">
        <v>7</v>
      </c>
      <c r="C708" s="5" t="s">
        <v>925</v>
      </c>
      <c r="D708" s="147">
        <v>115816</v>
      </c>
      <c r="E708" s="147">
        <v>2567733340</v>
      </c>
      <c r="F708" s="65" t="s">
        <v>23</v>
      </c>
    </row>
    <row r="709" spans="1:6" x14ac:dyDescent="0.2">
      <c r="A709" s="66"/>
      <c r="B709" s="5" t="s">
        <v>10</v>
      </c>
      <c r="C709" s="5" t="s">
        <v>480</v>
      </c>
      <c r="D709" s="147" t="s">
        <v>926</v>
      </c>
      <c r="E709" s="147">
        <v>2568510067</v>
      </c>
      <c r="F709" s="65" t="s">
        <v>23</v>
      </c>
    </row>
    <row r="710" spans="1:6" x14ac:dyDescent="0.2">
      <c r="A710" s="66"/>
      <c r="B710" s="5" t="s">
        <v>13</v>
      </c>
      <c r="C710" s="5" t="s">
        <v>925</v>
      </c>
      <c r="D710" s="147">
        <v>115816</v>
      </c>
      <c r="E710" s="147">
        <v>2567733340</v>
      </c>
      <c r="F710" s="65" t="s">
        <v>23</v>
      </c>
    </row>
    <row r="711" spans="1:6" x14ac:dyDescent="0.2">
      <c r="A711" s="66"/>
      <c r="B711" s="5" t="s">
        <v>9</v>
      </c>
      <c r="C711" s="5" t="s">
        <v>9</v>
      </c>
      <c r="D711" s="147" t="s">
        <v>1307</v>
      </c>
      <c r="E711" s="147" t="s">
        <v>363</v>
      </c>
      <c r="F711" s="65" t="s">
        <v>23</v>
      </c>
    </row>
    <row r="712" spans="1:6" x14ac:dyDescent="0.2">
      <c r="A712" s="5" t="s">
        <v>184</v>
      </c>
      <c r="B712" s="5" t="s">
        <v>7</v>
      </c>
      <c r="C712" s="5" t="s">
        <v>927</v>
      </c>
      <c r="D712" s="147" t="s">
        <v>928</v>
      </c>
      <c r="E712" s="147">
        <v>2562338750</v>
      </c>
      <c r="F712" s="65" t="s">
        <v>23</v>
      </c>
    </row>
    <row r="713" spans="1:6" x14ac:dyDescent="0.2">
      <c r="A713" s="66"/>
      <c r="B713" s="5" t="s">
        <v>10</v>
      </c>
      <c r="C713" s="5" t="s">
        <v>480</v>
      </c>
      <c r="D713" s="147" t="s">
        <v>929</v>
      </c>
      <c r="E713" s="147">
        <v>2568510067</v>
      </c>
      <c r="F713" s="65" t="s">
        <v>23</v>
      </c>
    </row>
    <row r="714" spans="1:6" x14ac:dyDescent="0.2">
      <c r="A714" s="66"/>
      <c r="B714" s="5" t="s">
        <v>13</v>
      </c>
      <c r="C714" s="5" t="s">
        <v>927</v>
      </c>
      <c r="D714" s="147" t="s">
        <v>928</v>
      </c>
      <c r="E714" s="147">
        <v>2562338750</v>
      </c>
      <c r="F714" s="65" t="s">
        <v>23</v>
      </c>
    </row>
    <row r="715" spans="1:6" x14ac:dyDescent="0.2">
      <c r="A715" s="66"/>
      <c r="B715" s="5" t="s">
        <v>9</v>
      </c>
      <c r="C715" s="5" t="s">
        <v>9</v>
      </c>
      <c r="D715" s="147" t="s">
        <v>1308</v>
      </c>
      <c r="E715" s="147" t="s">
        <v>363</v>
      </c>
      <c r="F715" s="65" t="s">
        <v>23</v>
      </c>
    </row>
    <row r="716" spans="1:6" x14ac:dyDescent="0.2">
      <c r="A716" s="5" t="s">
        <v>185</v>
      </c>
      <c r="B716" s="5" t="s">
        <v>7</v>
      </c>
      <c r="C716" s="5" t="s">
        <v>930</v>
      </c>
      <c r="D716" s="147" t="s">
        <v>931</v>
      </c>
      <c r="E716" s="147">
        <v>8884672669</v>
      </c>
      <c r="F716" s="65" t="s">
        <v>23</v>
      </c>
    </row>
    <row r="717" spans="1:6" x14ac:dyDescent="0.2">
      <c r="A717" s="66"/>
      <c r="B717" s="5" t="s">
        <v>10</v>
      </c>
      <c r="C717" s="5" t="s">
        <v>932</v>
      </c>
      <c r="D717" s="147">
        <v>302902</v>
      </c>
      <c r="E717" s="147">
        <v>4067277660</v>
      </c>
      <c r="F717" s="65" t="s">
        <v>23</v>
      </c>
    </row>
    <row r="718" spans="1:6" x14ac:dyDescent="0.2">
      <c r="A718" s="66"/>
      <c r="B718" s="5" t="s">
        <v>13</v>
      </c>
      <c r="C718" s="5" t="s">
        <v>932</v>
      </c>
      <c r="D718" s="147">
        <v>302902</v>
      </c>
      <c r="E718" s="147">
        <v>4067277660</v>
      </c>
      <c r="F718" s="65" t="s">
        <v>23</v>
      </c>
    </row>
    <row r="719" spans="1:6" x14ac:dyDescent="0.2">
      <c r="A719" s="66"/>
      <c r="B719" s="5" t="s">
        <v>9</v>
      </c>
      <c r="C719" s="5" t="s">
        <v>9</v>
      </c>
      <c r="D719" s="147" t="s">
        <v>1309</v>
      </c>
      <c r="E719" s="147" t="s">
        <v>363</v>
      </c>
      <c r="F719" s="65" t="s">
        <v>23</v>
      </c>
    </row>
    <row r="720" spans="1:6" x14ac:dyDescent="0.2">
      <c r="A720" s="5" t="s">
        <v>186</v>
      </c>
      <c r="B720" s="5" t="s">
        <v>7</v>
      </c>
      <c r="C720" s="5" t="s">
        <v>933</v>
      </c>
      <c r="D720" s="147" t="s">
        <v>934</v>
      </c>
      <c r="E720" s="147">
        <v>4235864121</v>
      </c>
      <c r="F720" s="65" t="s">
        <v>23</v>
      </c>
    </row>
    <row r="721" spans="1:6" x14ac:dyDescent="0.2">
      <c r="A721" s="66"/>
      <c r="B721" s="5" t="s">
        <v>10</v>
      </c>
      <c r="C721" s="5" t="s">
        <v>935</v>
      </c>
      <c r="D721" s="147">
        <v>3568</v>
      </c>
      <c r="E721" s="147">
        <v>4233531300</v>
      </c>
      <c r="F721" s="65" t="s">
        <v>23</v>
      </c>
    </row>
    <row r="722" spans="1:6" x14ac:dyDescent="0.2">
      <c r="A722" s="66"/>
      <c r="B722" s="5" t="s">
        <v>13</v>
      </c>
      <c r="C722" s="5" t="s">
        <v>933</v>
      </c>
      <c r="D722" s="147" t="s">
        <v>934</v>
      </c>
      <c r="E722" s="147">
        <v>4235864121</v>
      </c>
      <c r="F722" s="65" t="s">
        <v>23</v>
      </c>
    </row>
    <row r="723" spans="1:6" x14ac:dyDescent="0.2">
      <c r="A723" s="66"/>
      <c r="B723" s="5" t="s">
        <v>9</v>
      </c>
      <c r="C723" s="5" t="s">
        <v>9</v>
      </c>
      <c r="D723" s="147" t="s">
        <v>1310</v>
      </c>
      <c r="E723" s="147" t="s">
        <v>363</v>
      </c>
      <c r="F723" s="65" t="s">
        <v>23</v>
      </c>
    </row>
    <row r="724" spans="1:6" x14ac:dyDescent="0.2">
      <c r="A724" s="5" t="s">
        <v>187</v>
      </c>
      <c r="B724" s="5" t="s">
        <v>7</v>
      </c>
      <c r="C724" s="5" t="s">
        <v>936</v>
      </c>
      <c r="D724" s="147">
        <v>166721</v>
      </c>
      <c r="E724" s="147">
        <v>4236252800</v>
      </c>
      <c r="F724" s="65" t="s">
        <v>23</v>
      </c>
    </row>
    <row r="725" spans="1:6" x14ac:dyDescent="0.2">
      <c r="A725" s="66"/>
      <c r="B725" s="5" t="s">
        <v>10</v>
      </c>
      <c r="C725" s="5" t="s">
        <v>410</v>
      </c>
      <c r="D725" s="147" t="s">
        <v>937</v>
      </c>
      <c r="E725" s="147">
        <v>2396711278</v>
      </c>
      <c r="F725" s="65" t="s">
        <v>23</v>
      </c>
    </row>
    <row r="726" spans="1:6" x14ac:dyDescent="0.2">
      <c r="A726" s="66"/>
      <c r="B726" s="5" t="s">
        <v>13</v>
      </c>
      <c r="C726" s="5" t="s">
        <v>936</v>
      </c>
      <c r="D726" s="147">
        <v>165483</v>
      </c>
      <c r="E726" s="147">
        <v>4236252800</v>
      </c>
      <c r="F726" s="65" t="s">
        <v>23</v>
      </c>
    </row>
    <row r="727" spans="1:6" x14ac:dyDescent="0.2">
      <c r="A727" s="66"/>
      <c r="B727" s="5" t="s">
        <v>9</v>
      </c>
      <c r="C727" s="5" t="s">
        <v>9</v>
      </c>
      <c r="D727" s="147" t="s">
        <v>1311</v>
      </c>
      <c r="E727" s="147" t="s">
        <v>363</v>
      </c>
      <c r="F727" s="65" t="s">
        <v>23</v>
      </c>
    </row>
    <row r="728" spans="1:6" x14ac:dyDescent="0.2">
      <c r="A728" s="5" t="s">
        <v>188</v>
      </c>
      <c r="B728" s="5" t="s">
        <v>7</v>
      </c>
      <c r="C728" s="5" t="s">
        <v>938</v>
      </c>
      <c r="D728" s="147" t="s">
        <v>939</v>
      </c>
      <c r="E728" s="147">
        <v>6157366900</v>
      </c>
      <c r="F728" s="65" t="s">
        <v>23</v>
      </c>
    </row>
    <row r="729" spans="1:6" x14ac:dyDescent="0.2">
      <c r="A729" s="66"/>
      <c r="B729" s="5" t="s">
        <v>10</v>
      </c>
      <c r="C729" s="5" t="s">
        <v>480</v>
      </c>
      <c r="D729" s="147" t="s">
        <v>940</v>
      </c>
      <c r="E729" s="147">
        <v>6158319600</v>
      </c>
      <c r="F729" s="65" t="s">
        <v>23</v>
      </c>
    </row>
    <row r="730" spans="1:6" x14ac:dyDescent="0.2">
      <c r="A730" s="66"/>
      <c r="B730" s="5" t="s">
        <v>13</v>
      </c>
      <c r="C730" s="5" t="s">
        <v>941</v>
      </c>
      <c r="D730" s="147" t="s">
        <v>942</v>
      </c>
      <c r="E730" s="147">
        <v>6157935932</v>
      </c>
      <c r="F730" s="65" t="s">
        <v>23</v>
      </c>
    </row>
    <row r="731" spans="1:6" x14ac:dyDescent="0.2">
      <c r="A731" s="66"/>
      <c r="B731" s="5" t="s">
        <v>9</v>
      </c>
      <c r="C731" s="5" t="s">
        <v>9</v>
      </c>
      <c r="D731" s="147" t="s">
        <v>1312</v>
      </c>
      <c r="E731" s="147" t="s">
        <v>363</v>
      </c>
      <c r="F731" s="65" t="s">
        <v>23</v>
      </c>
    </row>
    <row r="732" spans="1:6" x14ac:dyDescent="0.2">
      <c r="A732" s="5" t="s">
        <v>189</v>
      </c>
      <c r="B732" s="5" t="s">
        <v>7</v>
      </c>
      <c r="C732" s="5" t="s">
        <v>943</v>
      </c>
      <c r="D732" s="147" t="s">
        <v>4385</v>
      </c>
      <c r="E732" s="147" t="s">
        <v>944</v>
      </c>
      <c r="F732" s="65" t="s">
        <v>23</v>
      </c>
    </row>
    <row r="733" spans="1:6" x14ac:dyDescent="0.2">
      <c r="A733" s="66"/>
      <c r="B733" s="5" t="s">
        <v>10</v>
      </c>
      <c r="C733" s="5" t="s">
        <v>480</v>
      </c>
      <c r="D733" s="147" t="s">
        <v>945</v>
      </c>
      <c r="E733" s="147">
        <v>8665704702</v>
      </c>
      <c r="F733" s="65" t="s">
        <v>23</v>
      </c>
    </row>
    <row r="734" spans="1:6" x14ac:dyDescent="0.2">
      <c r="A734" s="66"/>
      <c r="B734" s="5" t="s">
        <v>13</v>
      </c>
      <c r="C734" s="5" t="s">
        <v>943</v>
      </c>
      <c r="D734" s="147" t="s">
        <v>4385</v>
      </c>
      <c r="E734" s="147" t="s">
        <v>944</v>
      </c>
      <c r="F734" s="65" t="s">
        <v>23</v>
      </c>
    </row>
    <row r="735" spans="1:6" x14ac:dyDescent="0.2">
      <c r="A735" s="66"/>
      <c r="B735" s="5" t="s">
        <v>9</v>
      </c>
      <c r="C735" s="5" t="s">
        <v>9</v>
      </c>
      <c r="D735" s="147" t="s">
        <v>1313</v>
      </c>
      <c r="E735" s="147" t="s">
        <v>363</v>
      </c>
      <c r="F735" s="65" t="s">
        <v>23</v>
      </c>
    </row>
    <row r="736" spans="1:6" x14ac:dyDescent="0.2">
      <c r="A736" s="5" t="s">
        <v>190</v>
      </c>
      <c r="B736" s="5" t="s">
        <v>7</v>
      </c>
      <c r="C736" s="5" t="s">
        <v>763</v>
      </c>
      <c r="D736" s="147">
        <v>190509802</v>
      </c>
      <c r="E736" s="147">
        <v>8773872499</v>
      </c>
      <c r="F736" s="65" t="s">
        <v>23</v>
      </c>
    </row>
    <row r="737" spans="1:6" x14ac:dyDescent="0.2">
      <c r="A737" s="66"/>
      <c r="B737" s="5" t="s">
        <v>10</v>
      </c>
      <c r="C737" s="5" t="s">
        <v>404</v>
      </c>
      <c r="D737" s="147" t="s">
        <v>946</v>
      </c>
      <c r="E737" s="147">
        <v>9017943800</v>
      </c>
      <c r="F737" s="65" t="s">
        <v>23</v>
      </c>
    </row>
    <row r="738" spans="1:6" x14ac:dyDescent="0.2">
      <c r="A738" s="66"/>
      <c r="B738" s="5" t="s">
        <v>13</v>
      </c>
      <c r="C738" s="5" t="s">
        <v>947</v>
      </c>
      <c r="D738" s="147">
        <v>3526</v>
      </c>
      <c r="E738" s="147">
        <v>6627813722</v>
      </c>
      <c r="F738" s="65" t="s">
        <v>23</v>
      </c>
    </row>
    <row r="739" spans="1:6" x14ac:dyDescent="0.2">
      <c r="A739" s="66"/>
      <c r="B739" s="5" t="s">
        <v>14</v>
      </c>
      <c r="C739" s="5" t="s">
        <v>947</v>
      </c>
      <c r="D739" s="147">
        <v>3535</v>
      </c>
      <c r="E739" s="147">
        <v>6627813722</v>
      </c>
      <c r="F739" s="65" t="s">
        <v>23</v>
      </c>
    </row>
    <row r="740" spans="1:6" x14ac:dyDescent="0.2">
      <c r="A740" s="66"/>
      <c r="B740" s="5" t="s">
        <v>9</v>
      </c>
      <c r="C740" s="5" t="s">
        <v>9</v>
      </c>
      <c r="D740" s="147" t="s">
        <v>1314</v>
      </c>
      <c r="E740" s="147" t="s">
        <v>363</v>
      </c>
      <c r="F740" s="65" t="s">
        <v>23</v>
      </c>
    </row>
    <row r="741" spans="1:6" x14ac:dyDescent="0.2">
      <c r="A741" s="5" t="s">
        <v>191</v>
      </c>
      <c r="B741" s="5" t="s">
        <v>7</v>
      </c>
      <c r="C741" s="5" t="s">
        <v>948</v>
      </c>
      <c r="D741" s="147">
        <v>41670</v>
      </c>
      <c r="E741" s="147">
        <v>9314331522</v>
      </c>
      <c r="F741" s="65" t="s">
        <v>23</v>
      </c>
    </row>
    <row r="742" spans="1:6" x14ac:dyDescent="0.2">
      <c r="A742" s="66"/>
      <c r="B742" s="5" t="s">
        <v>10</v>
      </c>
      <c r="C742" s="5" t="s">
        <v>480</v>
      </c>
      <c r="D742" s="147" t="s">
        <v>949</v>
      </c>
      <c r="E742" s="147">
        <v>6158319600</v>
      </c>
      <c r="F742" s="65" t="s">
        <v>23</v>
      </c>
    </row>
    <row r="743" spans="1:6" x14ac:dyDescent="0.2">
      <c r="A743" s="66"/>
      <c r="B743" s="5" t="s">
        <v>13</v>
      </c>
      <c r="C743" s="5" t="s">
        <v>948</v>
      </c>
      <c r="D743" s="147">
        <v>41670</v>
      </c>
      <c r="E743" s="147">
        <v>9314331522</v>
      </c>
      <c r="F743" s="65" t="s">
        <v>23</v>
      </c>
    </row>
    <row r="744" spans="1:6" x14ac:dyDescent="0.2">
      <c r="A744" s="66"/>
      <c r="B744" s="5" t="s">
        <v>9</v>
      </c>
      <c r="C744" s="5" t="s">
        <v>9</v>
      </c>
      <c r="D744" s="147" t="s">
        <v>1315</v>
      </c>
      <c r="E744" s="147" t="s">
        <v>363</v>
      </c>
      <c r="F744" s="65" t="s">
        <v>23</v>
      </c>
    </row>
    <row r="745" spans="1:6" x14ac:dyDescent="0.2">
      <c r="A745" s="5" t="s">
        <v>192</v>
      </c>
      <c r="B745" s="5" t="s">
        <v>7</v>
      </c>
      <c r="C745" s="5" t="s">
        <v>950</v>
      </c>
      <c r="D745" s="147" t="s">
        <v>951</v>
      </c>
      <c r="E745" s="147">
        <v>6153822200</v>
      </c>
      <c r="F745" s="65" t="s">
        <v>23</v>
      </c>
    </row>
    <row r="746" spans="1:6" x14ac:dyDescent="0.2">
      <c r="A746" s="66"/>
      <c r="B746" s="5" t="s">
        <v>10</v>
      </c>
      <c r="C746" s="5" t="s">
        <v>480</v>
      </c>
      <c r="D746" s="147" t="s">
        <v>952</v>
      </c>
      <c r="E746" s="147">
        <v>6158319600</v>
      </c>
      <c r="F746" s="65" t="s">
        <v>23</v>
      </c>
    </row>
    <row r="747" spans="1:6" x14ac:dyDescent="0.2">
      <c r="A747" s="66"/>
      <c r="B747" s="5" t="s">
        <v>13</v>
      </c>
      <c r="C747" s="5" t="s">
        <v>950</v>
      </c>
      <c r="D747" s="147" t="s">
        <v>953</v>
      </c>
      <c r="E747" s="147">
        <v>6153822200</v>
      </c>
      <c r="F747" s="65" t="s">
        <v>23</v>
      </c>
    </row>
    <row r="748" spans="1:6" ht="13.5" thickBot="1" x14ac:dyDescent="0.25">
      <c r="A748" s="66"/>
      <c r="B748" s="5" t="s">
        <v>9</v>
      </c>
      <c r="C748" s="5" t="s">
        <v>9</v>
      </c>
      <c r="D748" s="147" t="s">
        <v>1316</v>
      </c>
      <c r="E748" s="147" t="s">
        <v>363</v>
      </c>
      <c r="F748" s="65" t="s">
        <v>23</v>
      </c>
    </row>
    <row r="749" spans="1:6" x14ac:dyDescent="0.2">
      <c r="A749" s="5" t="s">
        <v>193</v>
      </c>
      <c r="B749" s="5" t="s">
        <v>7</v>
      </c>
      <c r="C749" s="5" t="s">
        <v>360</v>
      </c>
      <c r="D749" s="147" t="s">
        <v>954</v>
      </c>
      <c r="E749" s="147">
        <v>8886555888</v>
      </c>
      <c r="F749" s="65" t="s">
        <v>23</v>
      </c>
    </row>
    <row r="750" spans="1:6" x14ac:dyDescent="0.2">
      <c r="A750" s="66"/>
      <c r="B750" s="5" t="s">
        <v>10</v>
      </c>
      <c r="C750" s="5" t="s">
        <v>701</v>
      </c>
      <c r="D750" s="147" t="s">
        <v>706</v>
      </c>
      <c r="E750" s="147">
        <v>7707257655</v>
      </c>
      <c r="F750" s="65" t="s">
        <v>23</v>
      </c>
    </row>
    <row r="751" spans="1:6" x14ac:dyDescent="0.2">
      <c r="A751" s="66"/>
      <c r="B751" s="5" t="s">
        <v>13</v>
      </c>
      <c r="C751" s="5" t="s">
        <v>702</v>
      </c>
      <c r="D751" s="147" t="s">
        <v>955</v>
      </c>
      <c r="E751" s="147">
        <v>7066133500</v>
      </c>
      <c r="F751" s="65" t="s">
        <v>23</v>
      </c>
    </row>
    <row r="752" spans="1:6" x14ac:dyDescent="0.2">
      <c r="A752" s="66"/>
      <c r="B752" s="5" t="s">
        <v>9</v>
      </c>
      <c r="C752" s="5" t="s">
        <v>9</v>
      </c>
      <c r="D752" s="147" t="s">
        <v>1317</v>
      </c>
      <c r="E752" s="147" t="s">
        <v>363</v>
      </c>
      <c r="F752" s="65" t="s">
        <v>23</v>
      </c>
    </row>
    <row r="753" spans="1:6" x14ac:dyDescent="0.2">
      <c r="A753" s="5" t="s">
        <v>194</v>
      </c>
      <c r="B753" s="5" t="s">
        <v>7</v>
      </c>
      <c r="C753" s="5" t="s">
        <v>768</v>
      </c>
      <c r="D753" s="147" t="s">
        <v>956</v>
      </c>
      <c r="E753" s="147">
        <v>8003296261</v>
      </c>
      <c r="F753" s="65" t="s">
        <v>23</v>
      </c>
    </row>
    <row r="754" spans="1:6" x14ac:dyDescent="0.2">
      <c r="A754" s="66"/>
      <c r="B754" s="5" t="s">
        <v>10</v>
      </c>
      <c r="C754" s="5" t="s">
        <v>957</v>
      </c>
      <c r="D754" s="147">
        <v>15312</v>
      </c>
      <c r="E754" s="147">
        <v>5159554190</v>
      </c>
      <c r="F754" s="65" t="s">
        <v>23</v>
      </c>
    </row>
    <row r="755" spans="1:6" x14ac:dyDescent="0.2">
      <c r="A755" s="66"/>
      <c r="B755" s="5" t="s">
        <v>13</v>
      </c>
      <c r="C755" s="5" t="s">
        <v>958</v>
      </c>
      <c r="D755" s="147" t="s">
        <v>959</v>
      </c>
      <c r="E755" s="147">
        <v>5155737156</v>
      </c>
      <c r="F755" s="65" t="s">
        <v>23</v>
      </c>
    </row>
    <row r="756" spans="1:6" x14ac:dyDescent="0.2">
      <c r="A756" s="66"/>
      <c r="B756" s="5" t="s">
        <v>9</v>
      </c>
      <c r="C756" s="5" t="s">
        <v>9</v>
      </c>
      <c r="D756" s="147" t="s">
        <v>1318</v>
      </c>
      <c r="E756" s="147" t="s">
        <v>363</v>
      </c>
      <c r="F756" s="65" t="s">
        <v>23</v>
      </c>
    </row>
    <row r="757" spans="1:6" x14ac:dyDescent="0.2">
      <c r="A757" s="5" t="s">
        <v>195</v>
      </c>
      <c r="B757" s="5" t="s">
        <v>7</v>
      </c>
      <c r="C757" s="5" t="s">
        <v>960</v>
      </c>
      <c r="D757" s="147">
        <v>110159549721</v>
      </c>
      <c r="E757" s="147">
        <v>8006860022</v>
      </c>
      <c r="F757" s="65" t="s">
        <v>23</v>
      </c>
    </row>
    <row r="758" spans="1:6" x14ac:dyDescent="0.2">
      <c r="A758" s="66"/>
      <c r="B758" s="5" t="s">
        <v>10</v>
      </c>
      <c r="C758" s="5" t="s">
        <v>480</v>
      </c>
      <c r="D758" s="147" t="s">
        <v>961</v>
      </c>
      <c r="E758" s="147">
        <v>8005939529</v>
      </c>
      <c r="F758" s="65" t="s">
        <v>23</v>
      </c>
    </row>
    <row r="759" spans="1:6" x14ac:dyDescent="0.2">
      <c r="A759" s="66"/>
      <c r="B759" s="5" t="s">
        <v>13</v>
      </c>
      <c r="C759" s="5" t="s">
        <v>962</v>
      </c>
      <c r="D759" s="147" t="s">
        <v>963</v>
      </c>
      <c r="E759" s="147">
        <v>3048428220</v>
      </c>
      <c r="F759" s="65" t="s">
        <v>23</v>
      </c>
    </row>
    <row r="760" spans="1:6" x14ac:dyDescent="0.2">
      <c r="A760" s="66"/>
      <c r="B760" s="5" t="s">
        <v>8</v>
      </c>
      <c r="C760" s="5" t="s">
        <v>960</v>
      </c>
      <c r="D760" s="147">
        <v>110163642611</v>
      </c>
      <c r="E760" s="147">
        <v>8006860022</v>
      </c>
      <c r="F760" s="65" t="s">
        <v>23</v>
      </c>
    </row>
    <row r="761" spans="1:6" x14ac:dyDescent="0.2">
      <c r="A761" s="66"/>
      <c r="B761" s="5" t="s">
        <v>14</v>
      </c>
      <c r="C761" s="5" t="s">
        <v>964</v>
      </c>
      <c r="D761" s="147" t="s">
        <v>965</v>
      </c>
      <c r="E761" s="147">
        <v>3046227431</v>
      </c>
      <c r="F761" s="65" t="s">
        <v>23</v>
      </c>
    </row>
    <row r="762" spans="1:6" x14ac:dyDescent="0.2">
      <c r="A762" s="66"/>
      <c r="B762" s="5" t="s">
        <v>9</v>
      </c>
      <c r="C762" s="5" t="s">
        <v>9</v>
      </c>
      <c r="D762" s="147" t="s">
        <v>1319</v>
      </c>
      <c r="E762" s="147" t="s">
        <v>363</v>
      </c>
      <c r="F762" s="65" t="s">
        <v>23</v>
      </c>
    </row>
    <row r="763" spans="1:6" x14ac:dyDescent="0.2">
      <c r="A763" s="5" t="s">
        <v>196</v>
      </c>
      <c r="B763" s="5" t="s">
        <v>7</v>
      </c>
      <c r="C763" s="5" t="s">
        <v>831</v>
      </c>
      <c r="D763" s="147">
        <v>1181840847</v>
      </c>
      <c r="E763" s="147">
        <v>8002554268</v>
      </c>
      <c r="F763" s="65" t="s">
        <v>23</v>
      </c>
    </row>
    <row r="764" spans="1:6" x14ac:dyDescent="0.2">
      <c r="A764" s="66"/>
      <c r="B764" s="5" t="s">
        <v>10</v>
      </c>
      <c r="C764" s="5" t="s">
        <v>404</v>
      </c>
      <c r="D764" s="147" t="s">
        <v>966</v>
      </c>
      <c r="E764" s="147">
        <v>5632422438</v>
      </c>
      <c r="F764" s="65" t="s">
        <v>23</v>
      </c>
    </row>
    <row r="765" spans="1:6" x14ac:dyDescent="0.2">
      <c r="A765" s="66"/>
      <c r="B765" s="5" t="s">
        <v>13</v>
      </c>
      <c r="C765" s="5" t="s">
        <v>967</v>
      </c>
      <c r="D765" s="147" t="s">
        <v>968</v>
      </c>
      <c r="E765" s="147">
        <v>8666412108</v>
      </c>
      <c r="F765" s="65" t="s">
        <v>23</v>
      </c>
    </row>
    <row r="766" spans="1:6" x14ac:dyDescent="0.2">
      <c r="A766" s="66"/>
      <c r="B766" s="5" t="s">
        <v>9</v>
      </c>
      <c r="C766" s="5" t="s">
        <v>9</v>
      </c>
      <c r="D766" s="147" t="s">
        <v>1320</v>
      </c>
      <c r="E766" s="147" t="s">
        <v>363</v>
      </c>
      <c r="F766" s="65" t="s">
        <v>23</v>
      </c>
    </row>
    <row r="767" spans="1:6" x14ac:dyDescent="0.2">
      <c r="A767" s="5" t="s">
        <v>197</v>
      </c>
      <c r="B767" s="5" t="s">
        <v>7</v>
      </c>
      <c r="C767" s="5" t="s">
        <v>360</v>
      </c>
      <c r="D767" s="147">
        <v>4053506044</v>
      </c>
      <c r="E767" s="147">
        <v>8886605890</v>
      </c>
      <c r="F767" s="65" t="s">
        <v>23</v>
      </c>
    </row>
    <row r="768" spans="1:6" x14ac:dyDescent="0.2">
      <c r="A768" s="66"/>
      <c r="B768" s="5" t="s">
        <v>10</v>
      </c>
      <c r="C768" s="5" t="s">
        <v>480</v>
      </c>
      <c r="D768" s="147" t="s">
        <v>4398</v>
      </c>
      <c r="E768" s="147">
        <v>8669094458</v>
      </c>
      <c r="F768" s="65" t="s">
        <v>23</v>
      </c>
    </row>
    <row r="769" spans="1:6" x14ac:dyDescent="0.2">
      <c r="A769" s="66"/>
      <c r="B769" s="5" t="s">
        <v>13</v>
      </c>
      <c r="C769" s="5" t="s">
        <v>970</v>
      </c>
      <c r="D769" s="147">
        <v>414085.01</v>
      </c>
      <c r="E769" s="147" t="s">
        <v>971</v>
      </c>
      <c r="F769" s="65" t="s">
        <v>23</v>
      </c>
    </row>
    <row r="770" spans="1:6" x14ac:dyDescent="0.2">
      <c r="A770" s="66"/>
      <c r="B770" s="5" t="s">
        <v>9</v>
      </c>
      <c r="C770" s="5" t="s">
        <v>9</v>
      </c>
      <c r="D770" s="147" t="s">
        <v>1351</v>
      </c>
      <c r="E770" s="147" t="s">
        <v>363</v>
      </c>
      <c r="F770" s="65" t="s">
        <v>23</v>
      </c>
    </row>
    <row r="771" spans="1:6" x14ac:dyDescent="0.2">
      <c r="A771" s="5" t="s">
        <v>198</v>
      </c>
      <c r="B771" s="5" t="s">
        <v>7</v>
      </c>
      <c r="C771" s="5" t="s">
        <v>823</v>
      </c>
      <c r="D771" s="147" t="s">
        <v>972</v>
      </c>
      <c r="E771" s="147">
        <v>8774263736</v>
      </c>
      <c r="F771" s="65" t="s">
        <v>23</v>
      </c>
    </row>
    <row r="772" spans="1:6" x14ac:dyDescent="0.2">
      <c r="A772" s="66"/>
      <c r="B772" s="5" t="s">
        <v>10</v>
      </c>
      <c r="C772" s="5" t="s">
        <v>404</v>
      </c>
      <c r="D772" s="147" t="s">
        <v>973</v>
      </c>
      <c r="E772" s="147">
        <v>5736358805</v>
      </c>
      <c r="F772" s="65" t="s">
        <v>23</v>
      </c>
    </row>
    <row r="773" spans="1:6" x14ac:dyDescent="0.2">
      <c r="A773" s="66"/>
      <c r="B773" s="5" t="s">
        <v>13</v>
      </c>
      <c r="C773" s="5" t="s">
        <v>974</v>
      </c>
      <c r="D773" s="147" t="s">
        <v>975</v>
      </c>
      <c r="E773" s="147">
        <v>5736346328</v>
      </c>
      <c r="F773" s="65" t="s">
        <v>23</v>
      </c>
    </row>
    <row r="774" spans="1:6" x14ac:dyDescent="0.2">
      <c r="A774" s="66"/>
      <c r="B774" s="5" t="s">
        <v>14</v>
      </c>
      <c r="C774" s="5" t="s">
        <v>976</v>
      </c>
      <c r="D774" s="147" t="s">
        <v>977</v>
      </c>
      <c r="E774" s="147">
        <v>8664300820</v>
      </c>
      <c r="F774" s="65" t="s">
        <v>23</v>
      </c>
    </row>
    <row r="775" spans="1:6" x14ac:dyDescent="0.2">
      <c r="A775" s="66"/>
      <c r="B775" s="5" t="s">
        <v>15</v>
      </c>
      <c r="C775" s="5" t="s">
        <v>976</v>
      </c>
      <c r="D775" s="147" t="s">
        <v>978</v>
      </c>
      <c r="E775" s="147">
        <v>8664300820</v>
      </c>
      <c r="F775" s="65" t="s">
        <v>23</v>
      </c>
    </row>
    <row r="776" spans="1:6" x14ac:dyDescent="0.2">
      <c r="A776" s="66"/>
      <c r="B776" s="5" t="s">
        <v>9</v>
      </c>
      <c r="C776" s="5" t="s">
        <v>9</v>
      </c>
      <c r="D776" s="147" t="s">
        <v>1321</v>
      </c>
      <c r="E776" s="147" t="s">
        <v>363</v>
      </c>
      <c r="F776" s="65" t="s">
        <v>23</v>
      </c>
    </row>
    <row r="777" spans="1:6" x14ac:dyDescent="0.2">
      <c r="A777" s="5" t="s">
        <v>199</v>
      </c>
      <c r="B777" s="5" t="s">
        <v>7</v>
      </c>
      <c r="C777" s="5" t="s">
        <v>979</v>
      </c>
      <c r="D777" s="147">
        <v>141022</v>
      </c>
      <c r="E777" s="147">
        <v>2567606512</v>
      </c>
      <c r="F777" s="65" t="s">
        <v>23</v>
      </c>
    </row>
    <row r="778" spans="1:6" x14ac:dyDescent="0.2">
      <c r="A778" s="66"/>
      <c r="B778" s="5" t="s">
        <v>10</v>
      </c>
      <c r="C778" s="5" t="s">
        <v>979</v>
      </c>
      <c r="D778" s="147">
        <v>141022</v>
      </c>
      <c r="E778" s="147">
        <v>2567606512</v>
      </c>
      <c r="F778" s="65" t="s">
        <v>23</v>
      </c>
    </row>
    <row r="779" spans="1:6" x14ac:dyDescent="0.2">
      <c r="A779" s="66"/>
      <c r="B779" s="5" t="s">
        <v>13</v>
      </c>
      <c r="C779" s="5" t="s">
        <v>979</v>
      </c>
      <c r="D779" s="147">
        <v>141022</v>
      </c>
      <c r="E779" s="147">
        <v>2567606512</v>
      </c>
      <c r="F779" s="65" t="s">
        <v>23</v>
      </c>
    </row>
    <row r="780" spans="1:6" x14ac:dyDescent="0.2">
      <c r="A780" s="66"/>
      <c r="B780" s="5" t="s">
        <v>9</v>
      </c>
      <c r="C780" s="5" t="s">
        <v>9</v>
      </c>
      <c r="D780" s="147" t="s">
        <v>1322</v>
      </c>
      <c r="E780" s="147" t="s">
        <v>363</v>
      </c>
      <c r="F780" s="65" t="s">
        <v>23</v>
      </c>
    </row>
    <row r="781" spans="1:6" x14ac:dyDescent="0.2">
      <c r="A781" s="5" t="s">
        <v>200</v>
      </c>
      <c r="B781" s="5" t="s">
        <v>7</v>
      </c>
      <c r="C781" s="5" t="s">
        <v>980</v>
      </c>
      <c r="D781" s="147">
        <v>17418912002</v>
      </c>
      <c r="E781" s="147">
        <v>8036844248</v>
      </c>
      <c r="F781" s="65" t="s">
        <v>23</v>
      </c>
    </row>
    <row r="782" spans="1:6" x14ac:dyDescent="0.2">
      <c r="A782" s="66"/>
      <c r="B782" s="5" t="s">
        <v>10</v>
      </c>
      <c r="C782" s="5" t="s">
        <v>480</v>
      </c>
      <c r="D782" s="147" t="s">
        <v>981</v>
      </c>
      <c r="E782" s="147">
        <v>8663195397</v>
      </c>
      <c r="F782" s="65" t="s">
        <v>23</v>
      </c>
    </row>
    <row r="783" spans="1:6" x14ac:dyDescent="0.2">
      <c r="A783" s="66"/>
      <c r="B783" s="5" t="s">
        <v>13</v>
      </c>
      <c r="C783" s="5" t="s">
        <v>982</v>
      </c>
      <c r="D783" s="147">
        <v>123480143</v>
      </c>
      <c r="E783" s="147">
        <v>8033278639</v>
      </c>
      <c r="F783" s="65" t="s">
        <v>23</v>
      </c>
    </row>
    <row r="784" spans="1:6" x14ac:dyDescent="0.2">
      <c r="A784" s="66"/>
      <c r="B784" s="5" t="s">
        <v>9</v>
      </c>
      <c r="C784" s="5" t="s">
        <v>9</v>
      </c>
      <c r="D784" s="147" t="s">
        <v>1323</v>
      </c>
      <c r="E784" s="147" t="s">
        <v>363</v>
      </c>
      <c r="F784" s="65" t="s">
        <v>23</v>
      </c>
    </row>
    <row r="785" spans="1:6" x14ac:dyDescent="0.2">
      <c r="A785" s="5" t="s">
        <v>201</v>
      </c>
      <c r="B785" s="5" t="s">
        <v>7</v>
      </c>
      <c r="C785" s="5" t="s">
        <v>983</v>
      </c>
      <c r="D785" s="147">
        <v>1031800001</v>
      </c>
      <c r="E785" s="147">
        <v>7702672505</v>
      </c>
      <c r="F785" s="65" t="s">
        <v>124</v>
      </c>
    </row>
    <row r="786" spans="1:6" x14ac:dyDescent="0.2">
      <c r="A786" s="66"/>
      <c r="B786" s="5" t="s">
        <v>10</v>
      </c>
      <c r="C786" s="5" t="s">
        <v>1168</v>
      </c>
      <c r="D786" s="147" t="s">
        <v>1168</v>
      </c>
      <c r="E786" s="147" t="s">
        <v>1168</v>
      </c>
      <c r="F786" s="65" t="s">
        <v>124</v>
      </c>
    </row>
    <row r="787" spans="1:6" x14ac:dyDescent="0.2">
      <c r="A787" s="66"/>
      <c r="B787" s="5" t="s">
        <v>13</v>
      </c>
      <c r="C787" s="5" t="s">
        <v>984</v>
      </c>
      <c r="D787" s="147" t="s">
        <v>4356</v>
      </c>
      <c r="E787" s="147" t="s">
        <v>985</v>
      </c>
      <c r="F787" s="65" t="s">
        <v>124</v>
      </c>
    </row>
    <row r="788" spans="1:6" x14ac:dyDescent="0.2">
      <c r="A788" s="66"/>
      <c r="B788" s="5" t="s">
        <v>9</v>
      </c>
      <c r="C788" s="5" t="s">
        <v>9</v>
      </c>
      <c r="D788" s="147" t="s">
        <v>1248</v>
      </c>
      <c r="E788" s="147" t="s">
        <v>363</v>
      </c>
      <c r="F788" s="65" t="s">
        <v>124</v>
      </c>
    </row>
    <row r="789" spans="1:6" x14ac:dyDescent="0.2">
      <c r="A789" s="5" t="s">
        <v>202</v>
      </c>
      <c r="B789" s="5" t="s">
        <v>7</v>
      </c>
      <c r="C789" s="5" t="s">
        <v>986</v>
      </c>
      <c r="D789" s="147" t="s">
        <v>1168</v>
      </c>
      <c r="E789" s="147" t="s">
        <v>1168</v>
      </c>
      <c r="F789" s="65" t="s">
        <v>124</v>
      </c>
    </row>
    <row r="790" spans="1:6" x14ac:dyDescent="0.2">
      <c r="A790" s="66"/>
      <c r="B790" s="5" t="s">
        <v>10</v>
      </c>
      <c r="C790" s="5" t="s">
        <v>987</v>
      </c>
      <c r="D790" s="147">
        <v>4690240103</v>
      </c>
      <c r="E790" s="147" t="s">
        <v>988</v>
      </c>
      <c r="F790" s="65" t="s">
        <v>124</v>
      </c>
    </row>
    <row r="791" spans="1:6" x14ac:dyDescent="0.2">
      <c r="A791" s="66"/>
      <c r="B791" s="5" t="s">
        <v>13</v>
      </c>
      <c r="C791" s="5" t="s">
        <v>987</v>
      </c>
      <c r="D791" s="147">
        <v>4690240103</v>
      </c>
      <c r="E791" s="147" t="s">
        <v>988</v>
      </c>
      <c r="F791" s="65" t="s">
        <v>124</v>
      </c>
    </row>
    <row r="792" spans="1:6" x14ac:dyDescent="0.2">
      <c r="A792" s="66"/>
      <c r="B792" s="5" t="s">
        <v>9</v>
      </c>
      <c r="C792" s="5" t="s">
        <v>9</v>
      </c>
      <c r="D792" s="147" t="s">
        <v>1248</v>
      </c>
      <c r="E792" s="147" t="s">
        <v>363</v>
      </c>
      <c r="F792" s="65" t="s">
        <v>124</v>
      </c>
    </row>
    <row r="793" spans="1:6" x14ac:dyDescent="0.2">
      <c r="A793" s="5" t="s">
        <v>203</v>
      </c>
      <c r="B793" s="5" t="s">
        <v>7</v>
      </c>
      <c r="C793" s="5" t="s">
        <v>763</v>
      </c>
      <c r="D793" s="147">
        <v>196427868</v>
      </c>
      <c r="E793" s="147" t="s">
        <v>989</v>
      </c>
      <c r="F793" s="65" t="s">
        <v>23</v>
      </c>
    </row>
    <row r="794" spans="1:6" x14ac:dyDescent="0.2">
      <c r="A794" s="66"/>
      <c r="B794" s="5" t="s">
        <v>10</v>
      </c>
      <c r="C794" s="5" t="s">
        <v>990</v>
      </c>
      <c r="D794" s="147">
        <v>483710</v>
      </c>
      <c r="E794" s="147" t="s">
        <v>991</v>
      </c>
      <c r="F794" s="65" t="s">
        <v>23</v>
      </c>
    </row>
    <row r="795" spans="1:6" x14ac:dyDescent="0.2">
      <c r="A795" s="66"/>
      <c r="B795" s="5" t="s">
        <v>13</v>
      </c>
      <c r="C795" s="5" t="s">
        <v>990</v>
      </c>
      <c r="D795" s="147">
        <v>483710</v>
      </c>
      <c r="E795" s="147" t="s">
        <v>991</v>
      </c>
      <c r="F795" s="65" t="s">
        <v>23</v>
      </c>
    </row>
    <row r="796" spans="1:6" x14ac:dyDescent="0.2">
      <c r="A796" s="66"/>
      <c r="B796" s="5" t="s">
        <v>9</v>
      </c>
      <c r="C796" s="5" t="s">
        <v>9</v>
      </c>
      <c r="D796" s="147" t="s">
        <v>1324</v>
      </c>
      <c r="E796" s="147" t="s">
        <v>363</v>
      </c>
      <c r="F796" s="65" t="s">
        <v>23</v>
      </c>
    </row>
    <row r="797" spans="1:6" x14ac:dyDescent="0.2">
      <c r="A797" s="5" t="s">
        <v>204</v>
      </c>
      <c r="B797" s="5" t="s">
        <v>7</v>
      </c>
      <c r="C797" s="5" t="s">
        <v>378</v>
      </c>
      <c r="D797" s="147" t="s">
        <v>1168</v>
      </c>
      <c r="E797" s="147" t="s">
        <v>992</v>
      </c>
      <c r="F797" s="65" t="s">
        <v>124</v>
      </c>
    </row>
    <row r="798" spans="1:6" x14ac:dyDescent="0.2">
      <c r="A798" s="66"/>
      <c r="B798" s="5" t="s">
        <v>10</v>
      </c>
      <c r="C798" s="5" t="s">
        <v>1168</v>
      </c>
      <c r="D798" s="147" t="s">
        <v>1168</v>
      </c>
      <c r="E798" s="147" t="s">
        <v>1168</v>
      </c>
      <c r="F798" s="65" t="s">
        <v>124</v>
      </c>
    </row>
    <row r="799" spans="1:6" x14ac:dyDescent="0.2">
      <c r="A799" s="66"/>
      <c r="B799" s="5" t="s">
        <v>13</v>
      </c>
      <c r="C799" s="5" t="s">
        <v>1168</v>
      </c>
      <c r="D799" s="147" t="s">
        <v>1168</v>
      </c>
      <c r="E799" s="147" t="s">
        <v>1168</v>
      </c>
      <c r="F799" s="65" t="s">
        <v>124</v>
      </c>
    </row>
    <row r="800" spans="1:6" x14ac:dyDescent="0.2">
      <c r="A800" s="66"/>
      <c r="B800" s="5" t="s">
        <v>9</v>
      </c>
      <c r="C800" s="5" t="s">
        <v>9</v>
      </c>
      <c r="D800" s="147" t="s">
        <v>1248</v>
      </c>
      <c r="E800" s="147" t="s">
        <v>363</v>
      </c>
      <c r="F800" s="65" t="s">
        <v>124</v>
      </c>
    </row>
    <row r="801" spans="1:6" x14ac:dyDescent="0.2">
      <c r="A801" s="5" t="s">
        <v>205</v>
      </c>
      <c r="B801" s="5" t="s">
        <v>7</v>
      </c>
      <c r="C801" s="5" t="s">
        <v>993</v>
      </c>
      <c r="D801" s="147" t="s">
        <v>1168</v>
      </c>
      <c r="E801" s="147" t="s">
        <v>994</v>
      </c>
      <c r="F801" s="65" t="s">
        <v>124</v>
      </c>
    </row>
    <row r="802" spans="1:6" x14ac:dyDescent="0.2">
      <c r="A802" s="66"/>
      <c r="B802" s="5" t="s">
        <v>10</v>
      </c>
      <c r="C802" s="5" t="s">
        <v>1168</v>
      </c>
      <c r="D802" s="147" t="s">
        <v>1168</v>
      </c>
      <c r="E802" s="147" t="s">
        <v>1168</v>
      </c>
      <c r="F802" s="65" t="s">
        <v>124</v>
      </c>
    </row>
    <row r="803" spans="1:6" x14ac:dyDescent="0.2">
      <c r="A803" s="66"/>
      <c r="B803" s="5" t="s">
        <v>13</v>
      </c>
      <c r="C803" s="5" t="s">
        <v>993</v>
      </c>
      <c r="D803" s="147" t="s">
        <v>1168</v>
      </c>
      <c r="E803" s="147" t="s">
        <v>994</v>
      </c>
      <c r="F803" s="65" t="s">
        <v>124</v>
      </c>
    </row>
    <row r="804" spans="1:6" x14ac:dyDescent="0.2">
      <c r="A804" s="66"/>
      <c r="B804" s="5" t="s">
        <v>9</v>
      </c>
      <c r="C804" s="5" t="s">
        <v>9</v>
      </c>
      <c r="D804" s="147" t="s">
        <v>1248</v>
      </c>
      <c r="E804" s="147" t="s">
        <v>363</v>
      </c>
      <c r="F804" s="65" t="s">
        <v>124</v>
      </c>
    </row>
    <row r="805" spans="1:6" x14ac:dyDescent="0.2">
      <c r="A805" s="5" t="s">
        <v>206</v>
      </c>
      <c r="B805" s="5" t="s">
        <v>7</v>
      </c>
      <c r="C805" s="5" t="s">
        <v>995</v>
      </c>
      <c r="D805" s="147">
        <v>624414</v>
      </c>
      <c r="E805" s="147" t="s">
        <v>996</v>
      </c>
      <c r="F805" s="65" t="s">
        <v>124</v>
      </c>
    </row>
    <row r="806" spans="1:6" x14ac:dyDescent="0.2">
      <c r="A806" s="66"/>
      <c r="B806" s="5" t="s">
        <v>10</v>
      </c>
      <c r="C806" s="5" t="s">
        <v>1168</v>
      </c>
      <c r="D806" s="147" t="s">
        <v>1168</v>
      </c>
      <c r="E806" s="147" t="s">
        <v>1168</v>
      </c>
      <c r="F806" s="65" t="s">
        <v>124</v>
      </c>
    </row>
    <row r="807" spans="1:6" x14ac:dyDescent="0.2">
      <c r="A807" s="66"/>
      <c r="B807" s="5" t="s">
        <v>13</v>
      </c>
      <c r="C807" s="5" t="s">
        <v>999</v>
      </c>
      <c r="D807" s="147" t="s">
        <v>1168</v>
      </c>
      <c r="E807" s="147" t="s">
        <v>1000</v>
      </c>
      <c r="F807" s="65" t="s">
        <v>124</v>
      </c>
    </row>
    <row r="808" spans="1:6" x14ac:dyDescent="0.2">
      <c r="A808" s="66"/>
      <c r="B808" s="5" t="s">
        <v>14</v>
      </c>
      <c r="C808" s="5" t="s">
        <v>997</v>
      </c>
      <c r="D808" s="147" t="s">
        <v>1168</v>
      </c>
      <c r="E808" s="147" t="s">
        <v>998</v>
      </c>
      <c r="F808" s="65" t="s">
        <v>124</v>
      </c>
    </row>
    <row r="809" spans="1:6" x14ac:dyDescent="0.2">
      <c r="A809" s="66"/>
      <c r="B809" s="5" t="s">
        <v>9</v>
      </c>
      <c r="C809" s="5" t="s">
        <v>9</v>
      </c>
      <c r="D809" s="147" t="s">
        <v>1248</v>
      </c>
      <c r="E809" s="147" t="s">
        <v>363</v>
      </c>
      <c r="F809" s="65" t="s">
        <v>124</v>
      </c>
    </row>
    <row r="810" spans="1:6" x14ac:dyDescent="0.2">
      <c r="A810" s="5" t="s">
        <v>207</v>
      </c>
      <c r="B810" s="5" t="s">
        <v>7</v>
      </c>
      <c r="C810" s="5" t="s">
        <v>983</v>
      </c>
      <c r="D810" s="147" t="s">
        <v>1168</v>
      </c>
      <c r="E810" s="147" t="s">
        <v>1001</v>
      </c>
      <c r="F810" s="65" t="s">
        <v>124</v>
      </c>
    </row>
    <row r="811" spans="1:6" x14ac:dyDescent="0.2">
      <c r="A811" s="66"/>
      <c r="B811" s="5" t="s">
        <v>10</v>
      </c>
      <c r="C811" s="5" t="s">
        <v>1168</v>
      </c>
      <c r="D811" s="147" t="s">
        <v>1168</v>
      </c>
      <c r="E811" s="147" t="s">
        <v>1168</v>
      </c>
      <c r="F811" s="65" t="s">
        <v>124</v>
      </c>
    </row>
    <row r="812" spans="1:6" x14ac:dyDescent="0.2">
      <c r="A812" s="66"/>
      <c r="B812" s="5" t="s">
        <v>13</v>
      </c>
      <c r="C812" s="5" t="s">
        <v>1002</v>
      </c>
      <c r="D812" s="147">
        <v>20992705</v>
      </c>
      <c r="E812" s="147" t="s">
        <v>1003</v>
      </c>
      <c r="F812" s="65" t="s">
        <v>124</v>
      </c>
    </row>
    <row r="813" spans="1:6" x14ac:dyDescent="0.2">
      <c r="A813" s="66"/>
      <c r="B813" s="5" t="s">
        <v>9</v>
      </c>
      <c r="C813" s="5" t="s">
        <v>9</v>
      </c>
      <c r="D813" s="147" t="s">
        <v>1248</v>
      </c>
      <c r="E813" s="147" t="s">
        <v>363</v>
      </c>
      <c r="F813" s="65" t="s">
        <v>124</v>
      </c>
    </row>
    <row r="814" spans="1:6" x14ac:dyDescent="0.2">
      <c r="A814" s="5" t="s">
        <v>208</v>
      </c>
      <c r="B814" s="5" t="s">
        <v>7</v>
      </c>
      <c r="C814" s="5" t="s">
        <v>1004</v>
      </c>
      <c r="D814" s="147" t="s">
        <v>1168</v>
      </c>
      <c r="E814" s="147" t="s">
        <v>1168</v>
      </c>
      <c r="F814" s="65" t="s">
        <v>124</v>
      </c>
    </row>
    <row r="815" spans="1:6" x14ac:dyDescent="0.2">
      <c r="A815" s="66"/>
      <c r="B815" s="5" t="s">
        <v>10</v>
      </c>
      <c r="C815" s="5" t="s">
        <v>1005</v>
      </c>
      <c r="D815" s="147" t="s">
        <v>1168</v>
      </c>
      <c r="E815" s="147" t="s">
        <v>1168</v>
      </c>
      <c r="F815" s="65" t="s">
        <v>124</v>
      </c>
    </row>
    <row r="816" spans="1:6" x14ac:dyDescent="0.2">
      <c r="A816" s="66"/>
      <c r="B816" s="5" t="s">
        <v>13</v>
      </c>
      <c r="C816" s="5" t="s">
        <v>1006</v>
      </c>
      <c r="D816" s="147" t="s">
        <v>4378</v>
      </c>
      <c r="E816" s="147">
        <v>9183384224</v>
      </c>
      <c r="F816" s="65" t="s">
        <v>124</v>
      </c>
    </row>
    <row r="817" spans="1:6" x14ac:dyDescent="0.2">
      <c r="A817" s="66"/>
      <c r="B817" s="5" t="s">
        <v>9</v>
      </c>
      <c r="C817" s="5" t="s">
        <v>9</v>
      </c>
      <c r="D817" s="147" t="s">
        <v>1248</v>
      </c>
      <c r="E817" s="147" t="s">
        <v>363</v>
      </c>
      <c r="F817" s="65" t="s">
        <v>124</v>
      </c>
    </row>
    <row r="818" spans="1:6" x14ac:dyDescent="0.2">
      <c r="A818" s="5" t="s">
        <v>209</v>
      </c>
      <c r="B818" s="5" t="s">
        <v>7</v>
      </c>
      <c r="C818" s="5" t="s">
        <v>1007</v>
      </c>
      <c r="D818" s="147" t="s">
        <v>1168</v>
      </c>
      <c r="E818" s="147" t="s">
        <v>1168</v>
      </c>
      <c r="F818" s="65" t="s">
        <v>124</v>
      </c>
    </row>
    <row r="819" spans="1:6" x14ac:dyDescent="0.2">
      <c r="A819" s="66"/>
      <c r="B819" s="5" t="s">
        <v>10</v>
      </c>
      <c r="C819" s="5" t="s">
        <v>969</v>
      </c>
      <c r="D819" s="147" t="s">
        <v>1168</v>
      </c>
      <c r="E819" s="147" t="s">
        <v>1168</v>
      </c>
      <c r="F819" s="65" t="s">
        <v>124</v>
      </c>
    </row>
    <row r="820" spans="1:6" x14ac:dyDescent="0.2">
      <c r="A820" s="66"/>
      <c r="B820" s="5" t="s">
        <v>13</v>
      </c>
      <c r="C820" s="5" t="s">
        <v>1007</v>
      </c>
      <c r="D820" s="147" t="s">
        <v>1168</v>
      </c>
      <c r="E820" s="147" t="s">
        <v>1168</v>
      </c>
      <c r="F820" s="65" t="s">
        <v>124</v>
      </c>
    </row>
    <row r="821" spans="1:6" x14ac:dyDescent="0.2">
      <c r="A821" s="66"/>
      <c r="B821" s="5" t="s">
        <v>9</v>
      </c>
      <c r="C821" s="5" t="s">
        <v>9</v>
      </c>
      <c r="D821" s="147" t="s">
        <v>1248</v>
      </c>
      <c r="E821" s="147" t="s">
        <v>363</v>
      </c>
      <c r="F821" s="65" t="s">
        <v>124</v>
      </c>
    </row>
    <row r="822" spans="1:6" x14ac:dyDescent="0.2">
      <c r="A822" s="5" t="s">
        <v>210</v>
      </c>
      <c r="B822" s="5" t="s">
        <v>7</v>
      </c>
      <c r="C822" s="5" t="s">
        <v>1008</v>
      </c>
      <c r="D822" s="147" t="s">
        <v>1168</v>
      </c>
      <c r="E822" s="147" t="s">
        <v>1009</v>
      </c>
      <c r="F822" s="65" t="s">
        <v>124</v>
      </c>
    </row>
    <row r="823" spans="1:6" x14ac:dyDescent="0.2">
      <c r="A823" s="66"/>
      <c r="B823" s="5" t="s">
        <v>10</v>
      </c>
      <c r="C823" s="5" t="s">
        <v>1168</v>
      </c>
      <c r="D823" s="147" t="s">
        <v>1168</v>
      </c>
      <c r="E823" s="147" t="s">
        <v>1168</v>
      </c>
      <c r="F823" s="65" t="s">
        <v>124</v>
      </c>
    </row>
    <row r="824" spans="1:6" x14ac:dyDescent="0.2">
      <c r="A824" s="66"/>
      <c r="B824" s="5" t="s">
        <v>13</v>
      </c>
      <c r="C824" s="5" t="s">
        <v>1008</v>
      </c>
      <c r="D824" s="147" t="s">
        <v>1168</v>
      </c>
      <c r="E824" s="147" t="s">
        <v>1009</v>
      </c>
      <c r="F824" s="65" t="s">
        <v>124</v>
      </c>
    </row>
    <row r="825" spans="1:6" x14ac:dyDescent="0.2">
      <c r="A825" s="66"/>
      <c r="B825" s="5" t="s">
        <v>9</v>
      </c>
      <c r="C825" s="5" t="s">
        <v>9</v>
      </c>
      <c r="D825" s="147" t="s">
        <v>1248</v>
      </c>
      <c r="E825" s="147" t="s">
        <v>363</v>
      </c>
      <c r="F825" s="65" t="s">
        <v>124</v>
      </c>
    </row>
    <row r="826" spans="1:6" ht="13.5" thickBot="1" x14ac:dyDescent="0.25">
      <c r="A826" s="5" t="s">
        <v>211</v>
      </c>
      <c r="B826" s="5" t="s">
        <v>7</v>
      </c>
      <c r="C826" s="5" t="s">
        <v>1010</v>
      </c>
      <c r="D826" s="147" t="s">
        <v>1011</v>
      </c>
      <c r="E826" s="147">
        <v>2526414220</v>
      </c>
      <c r="F826" s="65" t="s">
        <v>23</v>
      </c>
    </row>
    <row r="827" spans="1:6" x14ac:dyDescent="0.2">
      <c r="A827" s="66"/>
      <c r="B827" s="5" t="s">
        <v>10</v>
      </c>
      <c r="C827" s="5" t="s">
        <v>410</v>
      </c>
      <c r="D827" s="147" t="s">
        <v>1012</v>
      </c>
      <c r="E827" s="147">
        <v>2522916635</v>
      </c>
      <c r="F827" s="65" t="s">
        <v>23</v>
      </c>
    </row>
    <row r="828" spans="1:6" x14ac:dyDescent="0.2">
      <c r="A828" s="66"/>
      <c r="B828" s="5" t="s">
        <v>13</v>
      </c>
      <c r="C828" s="5" t="s">
        <v>1010</v>
      </c>
      <c r="D828" s="147" t="s">
        <v>1011</v>
      </c>
      <c r="E828" s="147">
        <v>2526414220</v>
      </c>
      <c r="F828" s="65" t="s">
        <v>23</v>
      </c>
    </row>
    <row r="829" spans="1:6" x14ac:dyDescent="0.2">
      <c r="A829" s="66"/>
      <c r="B829" s="5" t="s">
        <v>9</v>
      </c>
      <c r="C829" s="5" t="s">
        <v>9</v>
      </c>
      <c r="D829" s="147" t="s">
        <v>1325</v>
      </c>
      <c r="E829" s="147" t="s">
        <v>363</v>
      </c>
      <c r="F829" s="65" t="s">
        <v>23</v>
      </c>
    </row>
    <row r="830" spans="1:6" x14ac:dyDescent="0.2">
      <c r="A830" s="5" t="s">
        <v>212</v>
      </c>
      <c r="B830" s="5" t="s">
        <v>7</v>
      </c>
      <c r="C830" s="5" t="s">
        <v>1013</v>
      </c>
      <c r="D830" s="147">
        <v>100155848862</v>
      </c>
      <c r="E830" s="147">
        <v>8005457741</v>
      </c>
      <c r="F830" s="65" t="s">
        <v>23</v>
      </c>
    </row>
    <row r="831" spans="1:6" x14ac:dyDescent="0.2">
      <c r="A831" s="66"/>
      <c r="B831" s="5" t="s">
        <v>10</v>
      </c>
      <c r="C831" s="5" t="s">
        <v>480</v>
      </c>
      <c r="D831" s="147" t="s">
        <v>1014</v>
      </c>
      <c r="E831" s="147">
        <v>8006774884</v>
      </c>
      <c r="F831" s="65" t="s">
        <v>23</v>
      </c>
    </row>
    <row r="832" spans="1:6" x14ac:dyDescent="0.2">
      <c r="A832" s="66"/>
      <c r="B832" s="5" t="s">
        <v>13</v>
      </c>
      <c r="C832" s="5" t="s">
        <v>1015</v>
      </c>
      <c r="D832" s="147">
        <v>403230</v>
      </c>
      <c r="E832" s="147">
        <v>8144455842</v>
      </c>
      <c r="F832" s="65" t="s">
        <v>23</v>
      </c>
    </row>
    <row r="833" spans="1:6" x14ac:dyDescent="0.2">
      <c r="A833" s="66"/>
      <c r="B833" s="5" t="s">
        <v>14</v>
      </c>
      <c r="C833" s="5" t="s">
        <v>1015</v>
      </c>
      <c r="D833" s="147">
        <v>403220</v>
      </c>
      <c r="E833" s="147" t="s">
        <v>1016</v>
      </c>
      <c r="F833" s="65" t="s">
        <v>23</v>
      </c>
    </row>
    <row r="834" spans="1:6" x14ac:dyDescent="0.2">
      <c r="A834" s="66"/>
      <c r="B834" s="5" t="s">
        <v>9</v>
      </c>
      <c r="C834" s="5" t="s">
        <v>9</v>
      </c>
      <c r="D834" s="147" t="s">
        <v>1326</v>
      </c>
      <c r="E834" s="147" t="s">
        <v>363</v>
      </c>
      <c r="F834" s="65" t="s">
        <v>23</v>
      </c>
    </row>
    <row r="835" spans="1:6" x14ac:dyDescent="0.2">
      <c r="A835" s="5" t="s">
        <v>213</v>
      </c>
      <c r="B835" s="5" t="s">
        <v>7</v>
      </c>
      <c r="C835" s="5" t="s">
        <v>1017</v>
      </c>
      <c r="D835" s="147" t="s">
        <v>1018</v>
      </c>
      <c r="E835" s="147">
        <v>8653804700</v>
      </c>
      <c r="F835" s="65" t="s">
        <v>23</v>
      </c>
    </row>
    <row r="836" spans="1:6" x14ac:dyDescent="0.2">
      <c r="A836" s="66"/>
      <c r="B836" s="5" t="s">
        <v>10</v>
      </c>
      <c r="C836" s="5" t="s">
        <v>480</v>
      </c>
      <c r="D836" s="147" t="s">
        <v>1019</v>
      </c>
      <c r="E836" s="147">
        <v>8655250529</v>
      </c>
      <c r="F836" s="65" t="s">
        <v>23</v>
      </c>
    </row>
    <row r="837" spans="1:6" x14ac:dyDescent="0.2">
      <c r="A837" s="66"/>
      <c r="B837" s="5" t="s">
        <v>13</v>
      </c>
      <c r="C837" s="5" t="s">
        <v>1017</v>
      </c>
      <c r="D837" s="147" t="s">
        <v>1020</v>
      </c>
      <c r="E837" s="147">
        <v>8653804700</v>
      </c>
      <c r="F837" s="65" t="s">
        <v>23</v>
      </c>
    </row>
    <row r="838" spans="1:6" x14ac:dyDescent="0.2">
      <c r="A838" s="66"/>
      <c r="B838" s="5" t="s">
        <v>9</v>
      </c>
      <c r="C838" s="5" t="s">
        <v>9</v>
      </c>
      <c r="D838" s="147" t="s">
        <v>1327</v>
      </c>
      <c r="E838" s="147" t="s">
        <v>363</v>
      </c>
      <c r="F838" s="65" t="s">
        <v>23</v>
      </c>
    </row>
    <row r="839" spans="1:6" x14ac:dyDescent="0.2">
      <c r="A839" s="5" t="s">
        <v>214</v>
      </c>
      <c r="B839" s="5" t="s">
        <v>7</v>
      </c>
      <c r="C839" s="5" t="s">
        <v>1021</v>
      </c>
      <c r="D839" s="147">
        <v>8351239644</v>
      </c>
      <c r="E839" s="147" t="s">
        <v>1022</v>
      </c>
      <c r="F839" s="65" t="s">
        <v>23</v>
      </c>
    </row>
    <row r="840" spans="1:6" x14ac:dyDescent="0.2">
      <c r="A840" s="66"/>
      <c r="B840" s="5" t="s">
        <v>10</v>
      </c>
      <c r="C840" s="5" t="s">
        <v>480</v>
      </c>
      <c r="D840" s="147" t="s">
        <v>1023</v>
      </c>
      <c r="E840" s="147">
        <v>8006313301</v>
      </c>
      <c r="F840" s="65" t="s">
        <v>23</v>
      </c>
    </row>
    <row r="841" spans="1:6" x14ac:dyDescent="0.2">
      <c r="A841" s="66"/>
      <c r="B841" s="5" t="s">
        <v>13</v>
      </c>
      <c r="C841" s="5" t="s">
        <v>1024</v>
      </c>
      <c r="D841" s="147">
        <v>405563902</v>
      </c>
      <c r="E841" s="147" t="s">
        <v>1025</v>
      </c>
      <c r="F841" s="65" t="s">
        <v>23</v>
      </c>
    </row>
    <row r="842" spans="1:6" x14ac:dyDescent="0.2">
      <c r="A842" s="66"/>
      <c r="B842" s="5" t="s">
        <v>14</v>
      </c>
      <c r="C842" s="5" t="s">
        <v>1026</v>
      </c>
      <c r="D842" s="147">
        <v>400104812981</v>
      </c>
      <c r="E842" s="147">
        <v>9137158500</v>
      </c>
      <c r="F842" s="65" t="s">
        <v>23</v>
      </c>
    </row>
    <row r="843" spans="1:6" x14ac:dyDescent="0.2">
      <c r="A843" s="66"/>
      <c r="B843" s="5" t="s">
        <v>9</v>
      </c>
      <c r="C843" s="5" t="s">
        <v>9</v>
      </c>
      <c r="D843" s="147" t="s">
        <v>1328</v>
      </c>
      <c r="E843" s="147" t="s">
        <v>363</v>
      </c>
      <c r="F843" s="65" t="s">
        <v>23</v>
      </c>
    </row>
    <row r="844" spans="1:6" x14ac:dyDescent="0.2">
      <c r="A844" s="5" t="s">
        <v>215</v>
      </c>
      <c r="B844" s="5" t="s">
        <v>7</v>
      </c>
      <c r="C844" s="5" t="s">
        <v>1027</v>
      </c>
      <c r="D844" s="147" t="s">
        <v>1028</v>
      </c>
      <c r="E844" s="147">
        <v>9015284465</v>
      </c>
      <c r="F844" s="65" t="s">
        <v>23</v>
      </c>
    </row>
    <row r="845" spans="1:6" x14ac:dyDescent="0.2">
      <c r="A845" s="66"/>
      <c r="B845" s="5" t="s">
        <v>10</v>
      </c>
      <c r="C845" s="5" t="s">
        <v>480</v>
      </c>
      <c r="D845" s="147" t="s">
        <v>1029</v>
      </c>
      <c r="E845" s="147">
        <v>8662377019</v>
      </c>
      <c r="F845" s="65" t="s">
        <v>23</v>
      </c>
    </row>
    <row r="846" spans="1:6" x14ac:dyDescent="0.2">
      <c r="A846" s="66"/>
      <c r="B846" s="5" t="s">
        <v>13</v>
      </c>
      <c r="C846" s="5" t="s">
        <v>1030</v>
      </c>
      <c r="D846" s="147" t="s">
        <v>1031</v>
      </c>
      <c r="E846" s="147" t="s">
        <v>1032</v>
      </c>
      <c r="F846" s="65" t="s">
        <v>23</v>
      </c>
    </row>
    <row r="847" spans="1:6" x14ac:dyDescent="0.2">
      <c r="A847" s="66"/>
      <c r="B847" s="5" t="s">
        <v>14</v>
      </c>
      <c r="C847" s="5" t="s">
        <v>1030</v>
      </c>
      <c r="D847" s="147" t="s">
        <v>1033</v>
      </c>
      <c r="E847" s="147" t="s">
        <v>1032</v>
      </c>
      <c r="F847" s="65" t="s">
        <v>23</v>
      </c>
    </row>
    <row r="848" spans="1:6" x14ac:dyDescent="0.2">
      <c r="A848" s="66"/>
      <c r="B848" s="5" t="s">
        <v>9</v>
      </c>
      <c r="C848" s="5" t="s">
        <v>9</v>
      </c>
      <c r="D848" s="147" t="s">
        <v>1329</v>
      </c>
      <c r="E848" s="147" t="s">
        <v>363</v>
      </c>
      <c r="F848" s="65" t="s">
        <v>23</v>
      </c>
    </row>
    <row r="849" spans="1:6" x14ac:dyDescent="0.2">
      <c r="A849" s="5" t="s">
        <v>216</v>
      </c>
      <c r="B849" s="5" t="s">
        <v>7</v>
      </c>
      <c r="C849" s="5" t="s">
        <v>1034</v>
      </c>
      <c r="D849" s="147" t="s">
        <v>1035</v>
      </c>
      <c r="E849" s="147" t="s">
        <v>1168</v>
      </c>
      <c r="F849" s="65" t="s">
        <v>23</v>
      </c>
    </row>
    <row r="850" spans="1:6" x14ac:dyDescent="0.2">
      <c r="A850" s="66"/>
      <c r="B850" s="5" t="s">
        <v>10</v>
      </c>
      <c r="C850" s="5" t="s">
        <v>1168</v>
      </c>
      <c r="D850" s="147" t="s">
        <v>1168</v>
      </c>
      <c r="E850" s="147" t="s">
        <v>1168</v>
      </c>
      <c r="F850" s="65" t="s">
        <v>23</v>
      </c>
    </row>
    <row r="851" spans="1:6" x14ac:dyDescent="0.2">
      <c r="A851" s="66"/>
      <c r="B851" s="5" t="s">
        <v>13</v>
      </c>
      <c r="C851" s="5" t="s">
        <v>1034</v>
      </c>
      <c r="D851" s="147">
        <v>110048700</v>
      </c>
      <c r="E851" s="147" t="s">
        <v>1168</v>
      </c>
      <c r="F851" s="65" t="s">
        <v>23</v>
      </c>
    </row>
    <row r="852" spans="1:6" x14ac:dyDescent="0.2">
      <c r="A852" s="66"/>
      <c r="B852" s="5" t="s">
        <v>14</v>
      </c>
      <c r="C852" s="5" t="s">
        <v>1036</v>
      </c>
      <c r="D852" s="147" t="s">
        <v>4359</v>
      </c>
      <c r="E852" s="147" t="s">
        <v>1168</v>
      </c>
      <c r="F852" s="65" t="s">
        <v>23</v>
      </c>
    </row>
    <row r="853" spans="1:6" x14ac:dyDescent="0.2">
      <c r="A853" s="66"/>
      <c r="B853" s="5" t="s">
        <v>9</v>
      </c>
      <c r="C853" s="5" t="s">
        <v>9</v>
      </c>
      <c r="D853" s="147" t="s">
        <v>3822</v>
      </c>
      <c r="E853" s="147" t="s">
        <v>363</v>
      </c>
      <c r="F853" s="65" t="s">
        <v>23</v>
      </c>
    </row>
    <row r="854" spans="1:6" x14ac:dyDescent="0.2">
      <c r="A854" s="5" t="s">
        <v>217</v>
      </c>
      <c r="B854" s="5" t="s">
        <v>7</v>
      </c>
      <c r="C854" s="5" t="s">
        <v>1037</v>
      </c>
      <c r="D854" s="147">
        <v>100154892010</v>
      </c>
      <c r="E854" s="147">
        <v>8005457741</v>
      </c>
      <c r="F854" s="65" t="s">
        <v>23</v>
      </c>
    </row>
    <row r="855" spans="1:6" x14ac:dyDescent="0.2">
      <c r="A855" s="66"/>
      <c r="B855" s="5" t="s">
        <v>10</v>
      </c>
      <c r="C855" s="5" t="s">
        <v>480</v>
      </c>
      <c r="D855" s="147" t="s">
        <v>1038</v>
      </c>
      <c r="E855" s="147">
        <v>8006428850</v>
      </c>
      <c r="F855" s="65" t="s">
        <v>23</v>
      </c>
    </row>
    <row r="856" spans="1:6" x14ac:dyDescent="0.2">
      <c r="A856" s="66"/>
      <c r="B856" s="5" t="s">
        <v>13</v>
      </c>
      <c r="C856" s="5" t="s">
        <v>1039</v>
      </c>
      <c r="D856" s="147" t="s">
        <v>1040</v>
      </c>
      <c r="E856" s="147">
        <v>7178453601</v>
      </c>
      <c r="F856" s="65" t="s">
        <v>23</v>
      </c>
    </row>
    <row r="857" spans="1:6" x14ac:dyDescent="0.2">
      <c r="A857" s="66"/>
      <c r="B857" s="5" t="s">
        <v>9</v>
      </c>
      <c r="C857" s="5" t="s">
        <v>9</v>
      </c>
      <c r="D857" s="147" t="s">
        <v>1330</v>
      </c>
      <c r="E857" s="147" t="s">
        <v>363</v>
      </c>
      <c r="F857" s="65" t="s">
        <v>23</v>
      </c>
    </row>
    <row r="858" spans="1:6" x14ac:dyDescent="0.2">
      <c r="A858" s="5" t="s">
        <v>218</v>
      </c>
      <c r="B858" s="5" t="s">
        <v>7</v>
      </c>
      <c r="C858" s="5" t="s">
        <v>1041</v>
      </c>
      <c r="D858" s="147">
        <v>10091544626</v>
      </c>
      <c r="E858" s="147" t="s">
        <v>1042</v>
      </c>
      <c r="F858" s="65" t="s">
        <v>124</v>
      </c>
    </row>
    <row r="859" spans="1:6" x14ac:dyDescent="0.2">
      <c r="A859" s="66"/>
      <c r="B859" s="5" t="s">
        <v>10</v>
      </c>
      <c r="C859" s="5" t="s">
        <v>1168</v>
      </c>
      <c r="D859" s="147" t="s">
        <v>1168</v>
      </c>
      <c r="E859" s="147" t="s">
        <v>1168</v>
      </c>
      <c r="F859" s="65" t="s">
        <v>124</v>
      </c>
    </row>
    <row r="860" spans="1:6" x14ac:dyDescent="0.2">
      <c r="A860" s="66"/>
      <c r="B860" s="5" t="s">
        <v>13</v>
      </c>
      <c r="C860" s="5" t="s">
        <v>1043</v>
      </c>
      <c r="D860" s="147" t="s">
        <v>1168</v>
      </c>
      <c r="E860" s="147">
        <v>3152554142</v>
      </c>
      <c r="F860" s="65" t="s">
        <v>124</v>
      </c>
    </row>
    <row r="861" spans="1:6" x14ac:dyDescent="0.2">
      <c r="A861" s="66"/>
      <c r="B861" s="5" t="s">
        <v>9</v>
      </c>
      <c r="C861" s="5" t="s">
        <v>9</v>
      </c>
      <c r="D861" s="147" t="s">
        <v>1248</v>
      </c>
      <c r="E861" s="147" t="s">
        <v>363</v>
      </c>
      <c r="F861" s="65" t="s">
        <v>124</v>
      </c>
    </row>
    <row r="862" spans="1:6" x14ac:dyDescent="0.2">
      <c r="A862" s="5" t="s">
        <v>219</v>
      </c>
      <c r="B862" s="5" t="s">
        <v>7</v>
      </c>
      <c r="C862" s="5" t="s">
        <v>670</v>
      </c>
      <c r="D862" s="147" t="s">
        <v>1044</v>
      </c>
      <c r="E862" s="147">
        <v>8004814700</v>
      </c>
      <c r="F862" s="65" t="s">
        <v>23</v>
      </c>
    </row>
    <row r="863" spans="1:6" x14ac:dyDescent="0.2">
      <c r="A863" s="66"/>
      <c r="B863" s="5" t="s">
        <v>10</v>
      </c>
      <c r="C863" s="5" t="s">
        <v>1045</v>
      </c>
      <c r="D863" s="147" t="s">
        <v>1046</v>
      </c>
      <c r="E863" s="147" t="s">
        <v>1047</v>
      </c>
      <c r="F863" s="65" t="s">
        <v>23</v>
      </c>
    </row>
    <row r="864" spans="1:6" x14ac:dyDescent="0.2">
      <c r="A864" s="66"/>
      <c r="B864" s="5" t="s">
        <v>13</v>
      </c>
      <c r="C864" s="5" t="s">
        <v>1048</v>
      </c>
      <c r="D864" s="147" t="s">
        <v>1046</v>
      </c>
      <c r="E864" s="147" t="s">
        <v>1047</v>
      </c>
      <c r="F864" s="65" t="s">
        <v>23</v>
      </c>
    </row>
    <row r="865" spans="1:6" x14ac:dyDescent="0.2">
      <c r="A865" s="66"/>
      <c r="B865" s="5" t="s">
        <v>9</v>
      </c>
      <c r="C865" s="5" t="s">
        <v>9</v>
      </c>
      <c r="D865" s="147" t="s">
        <v>1331</v>
      </c>
      <c r="E865" s="147" t="s">
        <v>363</v>
      </c>
      <c r="F865" s="65" t="s">
        <v>23</v>
      </c>
    </row>
    <row r="866" spans="1:6" x14ac:dyDescent="0.2">
      <c r="A866" s="5" t="s">
        <v>220</v>
      </c>
      <c r="B866" s="5" t="s">
        <v>7</v>
      </c>
      <c r="C866" s="5" t="s">
        <v>515</v>
      </c>
      <c r="D866" s="147" t="s">
        <v>1049</v>
      </c>
      <c r="E866" s="147">
        <v>8003752434</v>
      </c>
      <c r="F866" s="65" t="s">
        <v>23</v>
      </c>
    </row>
    <row r="867" spans="1:6" x14ac:dyDescent="0.2">
      <c r="A867" s="66"/>
      <c r="B867" s="5" t="s">
        <v>10</v>
      </c>
      <c r="C867" s="5" t="s">
        <v>1050</v>
      </c>
      <c r="D867" s="147" t="s">
        <v>1051</v>
      </c>
      <c r="E867" s="147">
        <v>9417928811</v>
      </c>
      <c r="F867" s="65" t="s">
        <v>23</v>
      </c>
    </row>
    <row r="868" spans="1:6" x14ac:dyDescent="0.2">
      <c r="A868" s="66"/>
      <c r="B868" s="5" t="s">
        <v>13</v>
      </c>
      <c r="C868" s="5" t="s">
        <v>1050</v>
      </c>
      <c r="D868" s="147" t="s">
        <v>1051</v>
      </c>
      <c r="E868" s="147">
        <v>9417928811</v>
      </c>
      <c r="F868" s="65" t="s">
        <v>23</v>
      </c>
    </row>
    <row r="869" spans="1:6" x14ac:dyDescent="0.2">
      <c r="A869" s="66"/>
      <c r="B869" s="5" t="s">
        <v>8</v>
      </c>
      <c r="C869" s="5" t="s">
        <v>515</v>
      </c>
      <c r="D869" s="147" t="s">
        <v>729</v>
      </c>
      <c r="E869" s="147">
        <v>8003752434</v>
      </c>
      <c r="F869" s="65" t="s">
        <v>23</v>
      </c>
    </row>
    <row r="870" spans="1:6" x14ac:dyDescent="0.2">
      <c r="A870" s="66"/>
      <c r="B870" s="5" t="s">
        <v>9</v>
      </c>
      <c r="C870" s="5" t="s">
        <v>9</v>
      </c>
      <c r="D870" s="147" t="s">
        <v>1332</v>
      </c>
      <c r="E870" s="147" t="s">
        <v>363</v>
      </c>
      <c r="F870" s="65" t="s">
        <v>23</v>
      </c>
    </row>
    <row r="871" spans="1:6" x14ac:dyDescent="0.2">
      <c r="A871" s="5" t="s">
        <v>221</v>
      </c>
      <c r="B871" s="5" t="s">
        <v>7</v>
      </c>
      <c r="C871" s="5" t="s">
        <v>1052</v>
      </c>
      <c r="D871" s="147">
        <v>206102103</v>
      </c>
      <c r="E871" s="147">
        <v>8002547944</v>
      </c>
      <c r="F871" s="65" t="s">
        <v>23</v>
      </c>
    </row>
    <row r="872" spans="1:6" x14ac:dyDescent="0.2">
      <c r="A872" s="66"/>
      <c r="B872" s="5" t="s">
        <v>10</v>
      </c>
      <c r="C872" s="5" t="s">
        <v>480</v>
      </c>
      <c r="D872" s="147" t="s">
        <v>1053</v>
      </c>
      <c r="E872" s="147">
        <v>8889600008</v>
      </c>
      <c r="F872" s="65" t="s">
        <v>23</v>
      </c>
    </row>
    <row r="873" spans="1:6" x14ac:dyDescent="0.2">
      <c r="A873" s="66"/>
      <c r="B873" s="5" t="s">
        <v>13</v>
      </c>
      <c r="C873" s="5" t="s">
        <v>1054</v>
      </c>
      <c r="D873" s="147">
        <v>1000026103</v>
      </c>
      <c r="E873" s="147">
        <v>7636893211</v>
      </c>
      <c r="F873" s="65" t="s">
        <v>23</v>
      </c>
    </row>
    <row r="874" spans="1:6" x14ac:dyDescent="0.2">
      <c r="A874" s="66"/>
      <c r="B874" s="5" t="s">
        <v>9</v>
      </c>
      <c r="C874" s="5" t="s">
        <v>9</v>
      </c>
      <c r="D874" s="147" t="s">
        <v>3838</v>
      </c>
      <c r="E874" s="147" t="s">
        <v>363</v>
      </c>
      <c r="F874" s="65" t="s">
        <v>23</v>
      </c>
    </row>
    <row r="875" spans="1:6" x14ac:dyDescent="0.2">
      <c r="A875" s="5" t="s">
        <v>222</v>
      </c>
      <c r="B875" s="5" t="s">
        <v>7</v>
      </c>
      <c r="C875" s="5" t="s">
        <v>1055</v>
      </c>
      <c r="D875" s="147" t="s">
        <v>4407</v>
      </c>
      <c r="E875" s="147" t="s">
        <v>1056</v>
      </c>
      <c r="F875" s="65" t="s">
        <v>23</v>
      </c>
    </row>
    <row r="876" spans="1:6" x14ac:dyDescent="0.2">
      <c r="A876" s="66"/>
      <c r="B876" s="5" t="s">
        <v>10</v>
      </c>
      <c r="C876" s="5" t="s">
        <v>1057</v>
      </c>
      <c r="D876" s="147" t="s">
        <v>1058</v>
      </c>
      <c r="E876" s="147" t="s">
        <v>1059</v>
      </c>
      <c r="F876" s="65" t="s">
        <v>23</v>
      </c>
    </row>
    <row r="877" spans="1:6" x14ac:dyDescent="0.2">
      <c r="A877" s="66"/>
      <c r="B877" s="5" t="s">
        <v>13</v>
      </c>
      <c r="C877" s="5" t="s">
        <v>1057</v>
      </c>
      <c r="D877" s="147" t="s">
        <v>1060</v>
      </c>
      <c r="E877" s="147" t="s">
        <v>1059</v>
      </c>
      <c r="F877" s="65" t="s">
        <v>23</v>
      </c>
    </row>
    <row r="878" spans="1:6" x14ac:dyDescent="0.2">
      <c r="A878" s="66"/>
      <c r="B878" s="5" t="s">
        <v>14</v>
      </c>
      <c r="C878" s="5" t="s">
        <v>1057</v>
      </c>
      <c r="D878" s="147" t="s">
        <v>1058</v>
      </c>
      <c r="E878" s="147" t="s">
        <v>1059</v>
      </c>
      <c r="F878" s="65" t="s">
        <v>23</v>
      </c>
    </row>
    <row r="879" spans="1:6" x14ac:dyDescent="0.2">
      <c r="A879" s="66"/>
      <c r="B879" s="5" t="s">
        <v>9</v>
      </c>
      <c r="C879" s="5" t="s">
        <v>9</v>
      </c>
      <c r="D879" s="147" t="s">
        <v>3843</v>
      </c>
      <c r="E879" s="147" t="s">
        <v>363</v>
      </c>
      <c r="F879" s="65" t="s">
        <v>23</v>
      </c>
    </row>
    <row r="880" spans="1:6" x14ac:dyDescent="0.2">
      <c r="A880" s="5" t="s">
        <v>223</v>
      </c>
      <c r="B880" s="5" t="s">
        <v>7</v>
      </c>
      <c r="C880" s="5" t="s">
        <v>1168</v>
      </c>
      <c r="D880" s="147" t="s">
        <v>1168</v>
      </c>
      <c r="E880" s="147" t="s">
        <v>1168</v>
      </c>
      <c r="F880" s="65" t="s">
        <v>124</v>
      </c>
    </row>
    <row r="881" spans="1:6" x14ac:dyDescent="0.2">
      <c r="A881" s="66"/>
      <c r="B881" s="5" t="s">
        <v>10</v>
      </c>
      <c r="C881" s="5" t="s">
        <v>1168</v>
      </c>
      <c r="D881" s="147" t="s">
        <v>1168</v>
      </c>
      <c r="E881" s="147" t="s">
        <v>1168</v>
      </c>
      <c r="F881" s="65" t="s">
        <v>124</v>
      </c>
    </row>
    <row r="882" spans="1:6" x14ac:dyDescent="0.2">
      <c r="A882" s="66"/>
      <c r="B882" s="5" t="s">
        <v>13</v>
      </c>
      <c r="C882" s="5" t="s">
        <v>1168</v>
      </c>
      <c r="D882" s="147" t="s">
        <v>1168</v>
      </c>
      <c r="E882" s="147" t="s">
        <v>1168</v>
      </c>
      <c r="F882" s="65" t="s">
        <v>124</v>
      </c>
    </row>
    <row r="883" spans="1:6" x14ac:dyDescent="0.2">
      <c r="A883" s="66"/>
      <c r="B883" s="5" t="s">
        <v>9</v>
      </c>
      <c r="C883" s="5" t="s">
        <v>9</v>
      </c>
      <c r="D883" s="147" t="s">
        <v>3847</v>
      </c>
      <c r="E883" s="147" t="s">
        <v>363</v>
      </c>
      <c r="F883" s="65" t="s">
        <v>124</v>
      </c>
    </row>
    <row r="884" spans="1:6" x14ac:dyDescent="0.2">
      <c r="A884" s="5" t="s">
        <v>224</v>
      </c>
      <c r="B884" s="5" t="s">
        <v>7</v>
      </c>
      <c r="C884" s="5" t="s">
        <v>1061</v>
      </c>
      <c r="D884" s="147" t="s">
        <v>4386</v>
      </c>
      <c r="E884" s="147" t="s">
        <v>1062</v>
      </c>
      <c r="F884" s="65" t="s">
        <v>23</v>
      </c>
    </row>
    <row r="885" spans="1:6" x14ac:dyDescent="0.2">
      <c r="A885" s="66"/>
      <c r="B885" s="5" t="s">
        <v>10</v>
      </c>
      <c r="C885" s="5" t="s">
        <v>480</v>
      </c>
      <c r="D885" s="147" t="s">
        <v>1063</v>
      </c>
      <c r="E885" s="147">
        <v>8007969696</v>
      </c>
      <c r="F885" s="65" t="s">
        <v>23</v>
      </c>
    </row>
    <row r="886" spans="1:6" x14ac:dyDescent="0.2">
      <c r="A886" s="66"/>
      <c r="B886" s="5" t="s">
        <v>13</v>
      </c>
      <c r="C886" s="5" t="s">
        <v>1064</v>
      </c>
      <c r="D886" s="147" t="s">
        <v>1168</v>
      </c>
      <c r="E886" s="147" t="s">
        <v>1168</v>
      </c>
      <c r="F886" s="65" t="s">
        <v>23</v>
      </c>
    </row>
    <row r="887" spans="1:6" x14ac:dyDescent="0.2">
      <c r="A887" s="66"/>
      <c r="B887" s="5" t="s">
        <v>9</v>
      </c>
      <c r="C887" s="5" t="s">
        <v>9</v>
      </c>
      <c r="D887" s="147" t="s">
        <v>1333</v>
      </c>
      <c r="E887" s="147" t="s">
        <v>363</v>
      </c>
      <c r="F887" s="65" t="s">
        <v>23</v>
      </c>
    </row>
    <row r="888" spans="1:6" x14ac:dyDescent="0.2">
      <c r="A888" s="5" t="s">
        <v>225</v>
      </c>
      <c r="B888" s="5" t="s">
        <v>7</v>
      </c>
      <c r="C888" s="5" t="s">
        <v>1168</v>
      </c>
      <c r="D888" s="147" t="s">
        <v>1168</v>
      </c>
      <c r="E888" s="147" t="s">
        <v>1168</v>
      </c>
      <c r="F888" s="65" t="s">
        <v>124</v>
      </c>
    </row>
    <row r="889" spans="1:6" x14ac:dyDescent="0.2">
      <c r="A889" s="66"/>
      <c r="B889" s="5" t="s">
        <v>10</v>
      </c>
      <c r="C889" s="5" t="s">
        <v>1168</v>
      </c>
      <c r="D889" s="147" t="s">
        <v>1168</v>
      </c>
      <c r="E889" s="147" t="s">
        <v>1168</v>
      </c>
      <c r="F889" s="65" t="s">
        <v>124</v>
      </c>
    </row>
    <row r="890" spans="1:6" x14ac:dyDescent="0.2">
      <c r="A890" s="66"/>
      <c r="B890" s="5" t="s">
        <v>13</v>
      </c>
      <c r="C890" s="5" t="s">
        <v>1168</v>
      </c>
      <c r="D890" s="147" t="s">
        <v>1168</v>
      </c>
      <c r="E890" s="147" t="s">
        <v>1168</v>
      </c>
      <c r="F890" s="65" t="s">
        <v>124</v>
      </c>
    </row>
    <row r="891" spans="1:6" x14ac:dyDescent="0.2">
      <c r="A891" s="66"/>
      <c r="B891" s="5" t="s">
        <v>9</v>
      </c>
      <c r="C891" s="5" t="s">
        <v>9</v>
      </c>
      <c r="D891" s="147" t="s">
        <v>1248</v>
      </c>
      <c r="E891" s="147" t="s">
        <v>363</v>
      </c>
      <c r="F891" s="65" t="s">
        <v>124</v>
      </c>
    </row>
    <row r="892" spans="1:6" x14ac:dyDescent="0.2">
      <c r="A892" s="5" t="s">
        <v>226</v>
      </c>
      <c r="B892" s="5" t="s">
        <v>7</v>
      </c>
      <c r="C892" s="5" t="s">
        <v>1065</v>
      </c>
      <c r="D892" s="147" t="s">
        <v>1066</v>
      </c>
      <c r="E892" s="147">
        <v>8648485500</v>
      </c>
      <c r="F892" s="65" t="s">
        <v>23</v>
      </c>
    </row>
    <row r="893" spans="1:6" x14ac:dyDescent="0.2">
      <c r="A893" s="66"/>
      <c r="B893" s="5" t="s">
        <v>10</v>
      </c>
      <c r="C893" s="5" t="s">
        <v>480</v>
      </c>
      <c r="D893" s="147" t="s">
        <v>1067</v>
      </c>
      <c r="E893" s="147">
        <v>8665704702</v>
      </c>
      <c r="F893" s="65" t="s">
        <v>23</v>
      </c>
    </row>
    <row r="894" spans="1:6" x14ac:dyDescent="0.2">
      <c r="A894" s="66"/>
      <c r="B894" s="5" t="s">
        <v>13</v>
      </c>
      <c r="C894" s="5" t="s">
        <v>1065</v>
      </c>
      <c r="D894" s="147" t="s">
        <v>1066</v>
      </c>
      <c r="E894" s="147">
        <v>8648485500</v>
      </c>
      <c r="F894" s="65" t="s">
        <v>23</v>
      </c>
    </row>
    <row r="895" spans="1:6" x14ac:dyDescent="0.2">
      <c r="A895" s="66"/>
      <c r="B895" s="5" t="s">
        <v>9</v>
      </c>
      <c r="C895" s="5" t="s">
        <v>9</v>
      </c>
      <c r="D895" s="147" t="s">
        <v>1334</v>
      </c>
      <c r="E895" s="147" t="s">
        <v>363</v>
      </c>
      <c r="F895" s="65" t="s">
        <v>23</v>
      </c>
    </row>
    <row r="896" spans="1:6" x14ac:dyDescent="0.2">
      <c r="A896" s="5" t="s">
        <v>227</v>
      </c>
      <c r="B896" s="5" t="s">
        <v>7</v>
      </c>
      <c r="C896" s="5" t="s">
        <v>386</v>
      </c>
      <c r="D896" s="147" t="s">
        <v>1068</v>
      </c>
      <c r="E896" s="147">
        <v>8665437234</v>
      </c>
      <c r="F896" s="65" t="s">
        <v>23</v>
      </c>
    </row>
    <row r="897" spans="1:6" x14ac:dyDescent="0.2">
      <c r="A897" s="66"/>
      <c r="B897" s="5" t="s">
        <v>10</v>
      </c>
      <c r="C897" s="5" t="s">
        <v>480</v>
      </c>
      <c r="D897" s="147" t="s">
        <v>1069</v>
      </c>
      <c r="E897" s="147">
        <v>8663195397</v>
      </c>
      <c r="F897" s="65" t="s">
        <v>23</v>
      </c>
    </row>
    <row r="898" spans="1:6" x14ac:dyDescent="0.2">
      <c r="A898" s="66"/>
      <c r="B898" s="5" t="s">
        <v>13</v>
      </c>
      <c r="C898" s="5" t="s">
        <v>896</v>
      </c>
      <c r="D898" s="147" t="s">
        <v>1070</v>
      </c>
      <c r="E898" s="147">
        <v>8035453300</v>
      </c>
      <c r="F898" s="65" t="s">
        <v>23</v>
      </c>
    </row>
    <row r="899" spans="1:6" x14ac:dyDescent="0.2">
      <c r="A899" s="66"/>
      <c r="B899" s="5" t="s">
        <v>14</v>
      </c>
      <c r="C899" s="5" t="s">
        <v>1071</v>
      </c>
      <c r="D899" s="147" t="s">
        <v>1072</v>
      </c>
      <c r="E899" s="147">
        <v>8036992422</v>
      </c>
      <c r="F899" s="65" t="s">
        <v>23</v>
      </c>
    </row>
    <row r="900" spans="1:6" x14ac:dyDescent="0.2">
      <c r="A900" s="66"/>
      <c r="B900" s="5" t="s">
        <v>9</v>
      </c>
      <c r="C900" s="5" t="s">
        <v>9</v>
      </c>
      <c r="D900" s="147" t="s">
        <v>1335</v>
      </c>
      <c r="E900" s="147" t="s">
        <v>363</v>
      </c>
      <c r="F900" s="65" t="s">
        <v>23</v>
      </c>
    </row>
    <row r="901" spans="1:6" x14ac:dyDescent="0.2">
      <c r="A901" s="5" t="s">
        <v>228</v>
      </c>
      <c r="B901" s="5" t="s">
        <v>7</v>
      </c>
      <c r="C901" s="5" t="s">
        <v>1168</v>
      </c>
      <c r="D901" s="147" t="s">
        <v>1168</v>
      </c>
      <c r="E901" s="147" t="s">
        <v>1168</v>
      </c>
      <c r="F901" s="65" t="s">
        <v>124</v>
      </c>
    </row>
    <row r="902" spans="1:6" x14ac:dyDescent="0.2">
      <c r="A902" s="66"/>
      <c r="B902" s="5" t="s">
        <v>10</v>
      </c>
      <c r="C902" s="5" t="s">
        <v>1168</v>
      </c>
      <c r="D902" s="147" t="s">
        <v>1168</v>
      </c>
      <c r="E902" s="147" t="s">
        <v>1168</v>
      </c>
      <c r="F902" s="65" t="s">
        <v>124</v>
      </c>
    </row>
    <row r="903" spans="1:6" x14ac:dyDescent="0.2">
      <c r="A903" s="66"/>
      <c r="B903" s="5" t="s">
        <v>13</v>
      </c>
      <c r="C903" s="5" t="s">
        <v>1168</v>
      </c>
      <c r="D903" s="147" t="s">
        <v>1168</v>
      </c>
      <c r="E903" s="147" t="s">
        <v>1168</v>
      </c>
      <c r="F903" s="65" t="s">
        <v>124</v>
      </c>
    </row>
    <row r="904" spans="1:6" x14ac:dyDescent="0.2">
      <c r="A904" s="66"/>
      <c r="B904" s="5" t="s">
        <v>9</v>
      </c>
      <c r="C904" s="5" t="s">
        <v>9</v>
      </c>
      <c r="D904" s="147" t="s">
        <v>1248</v>
      </c>
      <c r="E904" s="147" t="s">
        <v>363</v>
      </c>
      <c r="F904" s="65" t="s">
        <v>124</v>
      </c>
    </row>
    <row r="905" spans="1:6" x14ac:dyDescent="0.2">
      <c r="A905" s="5" t="s">
        <v>229</v>
      </c>
      <c r="B905" s="5" t="s">
        <v>7</v>
      </c>
      <c r="C905" s="5" t="s">
        <v>1073</v>
      </c>
      <c r="D905" s="147" t="s">
        <v>1074</v>
      </c>
      <c r="E905" s="147" t="s">
        <v>1075</v>
      </c>
      <c r="F905" s="65" t="s">
        <v>23</v>
      </c>
    </row>
    <row r="906" spans="1:6" x14ac:dyDescent="0.2">
      <c r="A906" s="66"/>
      <c r="B906" s="5" t="s">
        <v>10</v>
      </c>
      <c r="C906" s="5" t="s">
        <v>4387</v>
      </c>
      <c r="D906" s="147">
        <v>40129926</v>
      </c>
      <c r="E906" s="147">
        <v>8655228161</v>
      </c>
      <c r="F906" s="65" t="s">
        <v>23</v>
      </c>
    </row>
    <row r="907" spans="1:6" x14ac:dyDescent="0.2">
      <c r="A907" s="66"/>
      <c r="B907" s="5" t="s">
        <v>13</v>
      </c>
      <c r="C907" s="5" t="s">
        <v>1076</v>
      </c>
      <c r="D907" s="147" t="s">
        <v>975</v>
      </c>
      <c r="E907" s="147" t="s">
        <v>1077</v>
      </c>
      <c r="F907" s="65" t="s">
        <v>23</v>
      </c>
    </row>
    <row r="908" spans="1:6" x14ac:dyDescent="0.2">
      <c r="A908" s="66"/>
      <c r="B908" s="5" t="s">
        <v>9</v>
      </c>
      <c r="C908" s="5" t="s">
        <v>9</v>
      </c>
      <c r="D908" s="147" t="s">
        <v>3863</v>
      </c>
      <c r="E908" s="147" t="s">
        <v>363</v>
      </c>
      <c r="F908" s="65" t="s">
        <v>23</v>
      </c>
    </row>
    <row r="909" spans="1:6" x14ac:dyDescent="0.2">
      <c r="A909" s="5" t="s">
        <v>230</v>
      </c>
      <c r="B909" s="5" t="s">
        <v>7</v>
      </c>
      <c r="C909" s="5" t="s">
        <v>1078</v>
      </c>
      <c r="D909" s="147" t="s">
        <v>1079</v>
      </c>
      <c r="E909" s="147">
        <v>8004329720</v>
      </c>
      <c r="F909" s="65" t="s">
        <v>23</v>
      </c>
    </row>
    <row r="910" spans="1:6" x14ac:dyDescent="0.2">
      <c r="A910" s="66"/>
      <c r="B910" s="5" t="s">
        <v>10</v>
      </c>
      <c r="C910" s="5" t="s">
        <v>480</v>
      </c>
      <c r="D910" s="147" t="s">
        <v>4399</v>
      </c>
      <c r="E910" s="147">
        <v>8006079509</v>
      </c>
      <c r="F910" s="65" t="s">
        <v>23</v>
      </c>
    </row>
    <row r="911" spans="1:6" x14ac:dyDescent="0.2">
      <c r="A911" s="66"/>
      <c r="B911" s="5" t="s">
        <v>13</v>
      </c>
      <c r="C911" s="5" t="s">
        <v>1080</v>
      </c>
      <c r="D911" s="147" t="s">
        <v>1081</v>
      </c>
      <c r="E911" s="147">
        <v>4796211142</v>
      </c>
      <c r="F911" s="65" t="s">
        <v>23</v>
      </c>
    </row>
    <row r="912" spans="1:6" x14ac:dyDescent="0.2">
      <c r="A912" s="66"/>
      <c r="B912" s="5" t="s">
        <v>9</v>
      </c>
      <c r="C912" s="5" t="s">
        <v>9</v>
      </c>
      <c r="D912" s="147" t="s">
        <v>1349</v>
      </c>
      <c r="E912" s="147" t="s">
        <v>363</v>
      </c>
      <c r="F912" s="65" t="s">
        <v>23</v>
      </c>
    </row>
    <row r="913" spans="1:6" x14ac:dyDescent="0.2">
      <c r="A913" s="5" t="s">
        <v>231</v>
      </c>
      <c r="B913" s="5" t="s">
        <v>7</v>
      </c>
      <c r="C913" s="5" t="s">
        <v>378</v>
      </c>
      <c r="D913" s="147">
        <v>910143078778</v>
      </c>
      <c r="E913" s="147">
        <v>8773728477</v>
      </c>
      <c r="F913" s="65" t="s">
        <v>124</v>
      </c>
    </row>
    <row r="914" spans="1:6" x14ac:dyDescent="0.2">
      <c r="A914" s="66"/>
      <c r="B914" s="5" t="s">
        <v>10</v>
      </c>
      <c r="C914" s="5" t="s">
        <v>4418</v>
      </c>
      <c r="D914" s="147" t="s">
        <v>4419</v>
      </c>
      <c r="E914" s="147">
        <v>7278937341</v>
      </c>
      <c r="F914" s="65" t="s">
        <v>124</v>
      </c>
    </row>
    <row r="915" spans="1:6" x14ac:dyDescent="0.2">
      <c r="A915" s="66"/>
      <c r="B915" s="5" t="s">
        <v>13</v>
      </c>
      <c r="C915" s="5" t="s">
        <v>4381</v>
      </c>
      <c r="D915" s="147" t="s">
        <v>4364</v>
      </c>
      <c r="E915" s="147">
        <v>7278937341</v>
      </c>
      <c r="F915" s="65" t="s">
        <v>124</v>
      </c>
    </row>
    <row r="916" spans="1:6" x14ac:dyDescent="0.2">
      <c r="A916" s="66"/>
      <c r="B916" s="5" t="s">
        <v>14</v>
      </c>
      <c r="C916" s="5" t="s">
        <v>4382</v>
      </c>
      <c r="D916" s="147" t="s">
        <v>4383</v>
      </c>
      <c r="E916" s="147">
        <v>7278937341</v>
      </c>
      <c r="F916" s="65" t="s">
        <v>124</v>
      </c>
    </row>
    <row r="917" spans="1:6" x14ac:dyDescent="0.2">
      <c r="A917" s="66"/>
      <c r="B917" s="5" t="s">
        <v>9</v>
      </c>
      <c r="C917" s="5" t="s">
        <v>9</v>
      </c>
      <c r="D917" s="147" t="s">
        <v>1248</v>
      </c>
      <c r="E917" s="147" t="s">
        <v>363</v>
      </c>
      <c r="F917" s="65" t="s">
        <v>124</v>
      </c>
    </row>
    <row r="918" spans="1:6" x14ac:dyDescent="0.2">
      <c r="A918" s="5" t="s">
        <v>232</v>
      </c>
      <c r="B918" s="5" t="s">
        <v>7</v>
      </c>
      <c r="C918" s="5" t="s">
        <v>1082</v>
      </c>
      <c r="D918" s="147" t="s">
        <v>1168</v>
      </c>
      <c r="E918" s="147" t="s">
        <v>1083</v>
      </c>
      <c r="F918" s="65" t="s">
        <v>124</v>
      </c>
    </row>
    <row r="919" spans="1:6" x14ac:dyDescent="0.2">
      <c r="A919" s="66"/>
      <c r="B919" s="5" t="s">
        <v>10</v>
      </c>
      <c r="C919" s="5" t="s">
        <v>1168</v>
      </c>
      <c r="D919" s="147" t="s">
        <v>1168</v>
      </c>
      <c r="E919" s="147" t="s">
        <v>1168</v>
      </c>
      <c r="F919" s="65" t="s">
        <v>124</v>
      </c>
    </row>
    <row r="920" spans="1:6" x14ac:dyDescent="0.2">
      <c r="A920" s="66"/>
      <c r="B920" s="5" t="s">
        <v>13</v>
      </c>
      <c r="C920" s="5" t="s">
        <v>1084</v>
      </c>
      <c r="D920" s="147" t="s">
        <v>1168</v>
      </c>
      <c r="E920" s="147" t="s">
        <v>1085</v>
      </c>
      <c r="F920" s="65" t="s">
        <v>124</v>
      </c>
    </row>
    <row r="921" spans="1:6" x14ac:dyDescent="0.2">
      <c r="A921" s="66"/>
      <c r="B921" s="5" t="s">
        <v>14</v>
      </c>
      <c r="C921" s="5" t="s">
        <v>1086</v>
      </c>
      <c r="D921" s="147" t="s">
        <v>1168</v>
      </c>
      <c r="E921" s="147" t="s">
        <v>1087</v>
      </c>
      <c r="F921" s="65" t="s">
        <v>124</v>
      </c>
    </row>
    <row r="922" spans="1:6" x14ac:dyDescent="0.2">
      <c r="A922" s="66"/>
      <c r="B922" s="5" t="s">
        <v>9</v>
      </c>
      <c r="C922" s="5" t="s">
        <v>9</v>
      </c>
      <c r="D922" s="147" t="s">
        <v>1248</v>
      </c>
      <c r="E922" s="147" t="s">
        <v>363</v>
      </c>
      <c r="F922" s="65" t="s">
        <v>124</v>
      </c>
    </row>
    <row r="923" spans="1:6" x14ac:dyDescent="0.2">
      <c r="A923" s="5" t="s">
        <v>233</v>
      </c>
      <c r="B923" s="5" t="s">
        <v>7</v>
      </c>
      <c r="C923" s="5" t="s">
        <v>691</v>
      </c>
      <c r="D923" s="147" t="s">
        <v>1168</v>
      </c>
      <c r="E923" s="147" t="s">
        <v>1088</v>
      </c>
      <c r="F923" s="65" t="s">
        <v>124</v>
      </c>
    </row>
    <row r="924" spans="1:6" x14ac:dyDescent="0.2">
      <c r="A924" s="66"/>
      <c r="B924" s="5" t="s">
        <v>10</v>
      </c>
      <c r="C924" s="5" t="s">
        <v>1168</v>
      </c>
      <c r="D924" s="147" t="s">
        <v>1168</v>
      </c>
      <c r="E924" s="147" t="s">
        <v>1168</v>
      </c>
      <c r="F924" s="65" t="s">
        <v>124</v>
      </c>
    </row>
    <row r="925" spans="1:6" x14ac:dyDescent="0.2">
      <c r="A925" s="66"/>
      <c r="B925" s="5" t="s">
        <v>13</v>
      </c>
      <c r="C925" s="5" t="s">
        <v>1168</v>
      </c>
      <c r="D925" s="147" t="s">
        <v>1168</v>
      </c>
      <c r="E925" s="147" t="s">
        <v>1168</v>
      </c>
      <c r="F925" s="65" t="s">
        <v>124</v>
      </c>
    </row>
    <row r="926" spans="1:6" x14ac:dyDescent="0.2">
      <c r="A926" s="66"/>
      <c r="B926" s="5" t="s">
        <v>9</v>
      </c>
      <c r="C926" s="5" t="s">
        <v>9</v>
      </c>
      <c r="D926" s="147" t="s">
        <v>1248</v>
      </c>
      <c r="E926" s="147" t="s">
        <v>363</v>
      </c>
      <c r="F926" s="65" t="s">
        <v>124</v>
      </c>
    </row>
    <row r="927" spans="1:6" x14ac:dyDescent="0.2">
      <c r="A927" s="5" t="s">
        <v>234</v>
      </c>
      <c r="B927" s="5" t="s">
        <v>7</v>
      </c>
      <c r="C927" s="5" t="s">
        <v>495</v>
      </c>
      <c r="D927" s="147">
        <v>588597004</v>
      </c>
      <c r="E927" s="147">
        <v>7704292100</v>
      </c>
      <c r="F927" s="65" t="s">
        <v>23</v>
      </c>
    </row>
    <row r="928" spans="1:6" x14ac:dyDescent="0.2">
      <c r="A928" s="66"/>
      <c r="B928" s="5" t="s">
        <v>10</v>
      </c>
      <c r="C928" s="5" t="s">
        <v>480</v>
      </c>
      <c r="D928" s="147" t="s">
        <v>1089</v>
      </c>
      <c r="E928" s="147">
        <v>8663195397</v>
      </c>
      <c r="F928" s="65" t="s">
        <v>23</v>
      </c>
    </row>
    <row r="929" spans="1:6" x14ac:dyDescent="0.2">
      <c r="A929" s="66"/>
      <c r="B929" s="5" t="s">
        <v>13</v>
      </c>
      <c r="C929" s="5" t="s">
        <v>498</v>
      </c>
      <c r="D929" s="147" t="s">
        <v>1090</v>
      </c>
      <c r="E929" s="147">
        <v>7704196200</v>
      </c>
      <c r="F929" s="65" t="s">
        <v>23</v>
      </c>
    </row>
    <row r="930" spans="1:6" x14ac:dyDescent="0.2">
      <c r="A930" s="66"/>
      <c r="B930" s="5" t="s">
        <v>9</v>
      </c>
      <c r="C930" s="5" t="s">
        <v>9</v>
      </c>
      <c r="D930" s="147" t="s">
        <v>1348</v>
      </c>
      <c r="E930" s="147" t="s">
        <v>363</v>
      </c>
      <c r="F930" s="65" t="s">
        <v>23</v>
      </c>
    </row>
    <row r="931" spans="1:6" x14ac:dyDescent="0.2">
      <c r="A931" s="5" t="s">
        <v>235</v>
      </c>
      <c r="B931" s="5" t="s">
        <v>7</v>
      </c>
      <c r="C931" s="5" t="s">
        <v>4416</v>
      </c>
      <c r="D931" s="147" t="s">
        <v>1168</v>
      </c>
      <c r="E931" s="147">
        <v>3527933801</v>
      </c>
      <c r="F931" s="65" t="s">
        <v>124</v>
      </c>
    </row>
    <row r="932" spans="1:6" x14ac:dyDescent="0.2">
      <c r="A932" s="66"/>
      <c r="B932" s="5" t="s">
        <v>10</v>
      </c>
      <c r="C932" s="5" t="s">
        <v>969</v>
      </c>
      <c r="D932" s="147" t="s">
        <v>1168</v>
      </c>
      <c r="E932" s="147" t="s">
        <v>1168</v>
      </c>
      <c r="F932" s="65" t="s">
        <v>124</v>
      </c>
    </row>
    <row r="933" spans="1:6" x14ac:dyDescent="0.2">
      <c r="A933" s="66"/>
      <c r="B933" s="5" t="s">
        <v>13</v>
      </c>
      <c r="C933" s="5" t="s">
        <v>4417</v>
      </c>
      <c r="D933" s="147" t="s">
        <v>1168</v>
      </c>
      <c r="E933" s="147">
        <v>3523076000</v>
      </c>
      <c r="F933" s="65" t="s">
        <v>124</v>
      </c>
    </row>
    <row r="934" spans="1:6" x14ac:dyDescent="0.2">
      <c r="A934" s="66"/>
      <c r="B934" s="5" t="s">
        <v>9</v>
      </c>
      <c r="C934" s="5" t="s">
        <v>9</v>
      </c>
      <c r="D934" s="147" t="s">
        <v>1248</v>
      </c>
      <c r="E934" s="147" t="s">
        <v>363</v>
      </c>
      <c r="F934" s="65" t="s">
        <v>124</v>
      </c>
    </row>
    <row r="935" spans="1:6" x14ac:dyDescent="0.2">
      <c r="A935" s="5" t="s">
        <v>236</v>
      </c>
      <c r="B935" s="5" t="s">
        <v>7</v>
      </c>
      <c r="C935" s="5" t="s">
        <v>1091</v>
      </c>
      <c r="D935" s="147" t="s">
        <v>1092</v>
      </c>
      <c r="E935" s="147" t="s">
        <v>1093</v>
      </c>
      <c r="F935" s="65" t="s">
        <v>23</v>
      </c>
    </row>
    <row r="936" spans="1:6" x14ac:dyDescent="0.2">
      <c r="A936" s="66"/>
      <c r="B936" s="5" t="s">
        <v>10</v>
      </c>
      <c r="C936" s="5" t="s">
        <v>480</v>
      </c>
      <c r="D936" s="147" t="s">
        <v>1094</v>
      </c>
      <c r="E936" s="147">
        <v>8662377019</v>
      </c>
      <c r="F936" s="65" t="s">
        <v>23</v>
      </c>
    </row>
    <row r="937" spans="1:6" x14ac:dyDescent="0.2">
      <c r="A937" s="66"/>
      <c r="B937" s="5" t="s">
        <v>13</v>
      </c>
      <c r="C937" s="5" t="s">
        <v>1091</v>
      </c>
      <c r="D937" s="147" t="s">
        <v>1092</v>
      </c>
      <c r="E937" s="147" t="s">
        <v>1093</v>
      </c>
      <c r="F937" s="65" t="s">
        <v>23</v>
      </c>
    </row>
    <row r="938" spans="1:6" x14ac:dyDescent="0.2">
      <c r="A938" s="66"/>
      <c r="B938" s="5" t="s">
        <v>9</v>
      </c>
      <c r="C938" s="5" t="s">
        <v>9</v>
      </c>
      <c r="D938" s="147" t="s">
        <v>1336</v>
      </c>
      <c r="E938" s="147" t="s">
        <v>363</v>
      </c>
      <c r="F938" s="65" t="s">
        <v>23</v>
      </c>
    </row>
    <row r="939" spans="1:6" x14ac:dyDescent="0.2">
      <c r="A939" s="5" t="s">
        <v>237</v>
      </c>
      <c r="B939" s="5" t="s">
        <v>7</v>
      </c>
      <c r="C939" s="5" t="s">
        <v>930</v>
      </c>
      <c r="D939" s="147" t="s">
        <v>1168</v>
      </c>
      <c r="E939" s="147" t="s">
        <v>1168</v>
      </c>
      <c r="F939" s="65" t="s">
        <v>124</v>
      </c>
    </row>
    <row r="940" spans="1:6" x14ac:dyDescent="0.2">
      <c r="A940" s="66"/>
      <c r="B940" s="5" t="s">
        <v>10</v>
      </c>
      <c r="C940" s="5" t="s">
        <v>404</v>
      </c>
      <c r="D940" s="147" t="s">
        <v>1168</v>
      </c>
      <c r="E940" s="147" t="s">
        <v>1168</v>
      </c>
      <c r="F940" s="65" t="s">
        <v>124</v>
      </c>
    </row>
    <row r="941" spans="1:6" x14ac:dyDescent="0.2">
      <c r="A941" s="66"/>
      <c r="B941" s="5" t="s">
        <v>13</v>
      </c>
      <c r="C941" s="5" t="s">
        <v>1096</v>
      </c>
      <c r="D941" s="147" t="s">
        <v>4348</v>
      </c>
      <c r="E941" s="147">
        <v>4065822333</v>
      </c>
      <c r="F941" s="65" t="s">
        <v>124</v>
      </c>
    </row>
    <row r="942" spans="1:6" x14ac:dyDescent="0.2">
      <c r="A942" s="66"/>
      <c r="B942" s="5" t="s">
        <v>9</v>
      </c>
      <c r="C942" s="5" t="s">
        <v>9</v>
      </c>
      <c r="D942" s="147" t="s">
        <v>3875</v>
      </c>
      <c r="E942" s="147" t="s">
        <v>363</v>
      </c>
      <c r="F942" s="65" t="s">
        <v>124</v>
      </c>
    </row>
    <row r="943" spans="1:6" x14ac:dyDescent="0.2">
      <c r="A943" s="5" t="s">
        <v>238</v>
      </c>
      <c r="B943" s="5" t="s">
        <v>7</v>
      </c>
      <c r="C943" s="5" t="s">
        <v>378</v>
      </c>
      <c r="D943" s="147">
        <v>910150099263</v>
      </c>
      <c r="E943" s="147" t="s">
        <v>1097</v>
      </c>
      <c r="F943" s="65" t="s">
        <v>23</v>
      </c>
    </row>
    <row r="944" spans="1:6" x14ac:dyDescent="0.2">
      <c r="A944" s="66"/>
      <c r="B944" s="5" t="s">
        <v>10</v>
      </c>
      <c r="C944" s="5" t="s">
        <v>480</v>
      </c>
      <c r="D944" s="147" t="s">
        <v>1098</v>
      </c>
      <c r="E944" s="147">
        <v>8663195397</v>
      </c>
      <c r="F944" s="65" t="s">
        <v>23</v>
      </c>
    </row>
    <row r="945" spans="1:6" x14ac:dyDescent="0.2">
      <c r="A945" s="66"/>
      <c r="B945" s="5" t="s">
        <v>13</v>
      </c>
      <c r="C945" s="5" t="s">
        <v>1099</v>
      </c>
      <c r="D945" s="147" t="s">
        <v>1100</v>
      </c>
      <c r="E945" s="147">
        <v>8779872782</v>
      </c>
      <c r="F945" s="65" t="s">
        <v>23</v>
      </c>
    </row>
    <row r="946" spans="1:6" x14ac:dyDescent="0.2">
      <c r="A946" s="66"/>
      <c r="B946" s="5" t="s">
        <v>9</v>
      </c>
      <c r="C946" s="5" t="s">
        <v>9</v>
      </c>
      <c r="D946" s="147" t="s">
        <v>1337</v>
      </c>
      <c r="E946" s="147" t="s">
        <v>363</v>
      </c>
      <c r="F946" s="65" t="s">
        <v>23</v>
      </c>
    </row>
    <row r="947" spans="1:6" x14ac:dyDescent="0.2">
      <c r="A947" s="5" t="s">
        <v>239</v>
      </c>
      <c r="B947" s="5" t="s">
        <v>7</v>
      </c>
      <c r="C947" s="5" t="s">
        <v>1101</v>
      </c>
      <c r="D947" s="147">
        <v>118699001</v>
      </c>
      <c r="E947" s="147">
        <v>2704654101</v>
      </c>
      <c r="F947" s="65" t="s">
        <v>23</v>
      </c>
    </row>
    <row r="948" spans="1:6" x14ac:dyDescent="0.2">
      <c r="A948" s="66"/>
      <c r="B948" s="5" t="s">
        <v>10</v>
      </c>
      <c r="C948" s="5" t="s">
        <v>1102</v>
      </c>
      <c r="D948" s="147" t="s">
        <v>1103</v>
      </c>
      <c r="E948" s="147">
        <v>2707893133</v>
      </c>
      <c r="F948" s="65" t="s">
        <v>23</v>
      </c>
    </row>
    <row r="949" spans="1:6" x14ac:dyDescent="0.2">
      <c r="A949" s="66"/>
      <c r="B949" s="5" t="s">
        <v>13</v>
      </c>
      <c r="C949" s="5" t="s">
        <v>1102</v>
      </c>
      <c r="D949" s="147" t="s">
        <v>1104</v>
      </c>
      <c r="E949" s="147">
        <v>2707893133</v>
      </c>
      <c r="F949" s="65" t="s">
        <v>23</v>
      </c>
    </row>
    <row r="950" spans="1:6" x14ac:dyDescent="0.2">
      <c r="A950" s="66"/>
      <c r="B950" s="5" t="s">
        <v>9</v>
      </c>
      <c r="C950" s="5" t="s">
        <v>9</v>
      </c>
      <c r="D950" s="147" t="s">
        <v>1350</v>
      </c>
      <c r="E950" s="147" t="s">
        <v>363</v>
      </c>
      <c r="F950" s="65" t="s">
        <v>23</v>
      </c>
    </row>
    <row r="951" spans="1:6" x14ac:dyDescent="0.2">
      <c r="A951" s="5" t="s">
        <v>240</v>
      </c>
      <c r="B951" s="5" t="s">
        <v>7</v>
      </c>
      <c r="C951" s="5" t="s">
        <v>1105</v>
      </c>
      <c r="D951" s="147" t="s">
        <v>1168</v>
      </c>
      <c r="E951" s="147" t="s">
        <v>1106</v>
      </c>
      <c r="F951" s="65" t="s">
        <v>23</v>
      </c>
    </row>
    <row r="952" spans="1:6" x14ac:dyDescent="0.2">
      <c r="A952" s="66"/>
      <c r="B952" s="5" t="s">
        <v>10</v>
      </c>
      <c r="C952" s="5" t="s">
        <v>4388</v>
      </c>
      <c r="D952" s="147" t="s">
        <v>414</v>
      </c>
      <c r="E952" s="147">
        <v>8066657766</v>
      </c>
      <c r="F952" s="65" t="s">
        <v>23</v>
      </c>
    </row>
    <row r="953" spans="1:6" x14ac:dyDescent="0.2">
      <c r="A953" s="66"/>
      <c r="B953" s="5" t="s">
        <v>13</v>
      </c>
      <c r="C953" s="5" t="s">
        <v>1107</v>
      </c>
      <c r="D953" s="147" t="s">
        <v>1168</v>
      </c>
      <c r="E953" s="147" t="s">
        <v>1168</v>
      </c>
      <c r="F953" s="65" t="s">
        <v>23</v>
      </c>
    </row>
    <row r="954" spans="1:6" x14ac:dyDescent="0.2">
      <c r="A954" s="66"/>
      <c r="B954" s="5" t="s">
        <v>9</v>
      </c>
      <c r="C954" s="5" t="s">
        <v>9</v>
      </c>
      <c r="D954" s="147" t="s">
        <v>3887</v>
      </c>
      <c r="E954" s="147" t="s">
        <v>363</v>
      </c>
      <c r="F954" s="65" t="s">
        <v>23</v>
      </c>
    </row>
    <row r="955" spans="1:6" x14ac:dyDescent="0.2">
      <c r="A955" s="5" t="s">
        <v>241</v>
      </c>
      <c r="B955" s="5" t="s">
        <v>7</v>
      </c>
      <c r="C955" s="5" t="s">
        <v>1108</v>
      </c>
      <c r="D955" s="147" t="s">
        <v>1109</v>
      </c>
      <c r="E955" s="147" t="s">
        <v>1110</v>
      </c>
      <c r="F955" s="65" t="s">
        <v>23</v>
      </c>
    </row>
    <row r="956" spans="1:6" x14ac:dyDescent="0.2">
      <c r="A956" s="66"/>
      <c r="B956" s="5" t="s">
        <v>10</v>
      </c>
      <c r="C956" s="5" t="s">
        <v>480</v>
      </c>
      <c r="D956" s="147" t="s">
        <v>1111</v>
      </c>
      <c r="E956" s="147">
        <v>8662377019</v>
      </c>
      <c r="F956" s="65" t="s">
        <v>23</v>
      </c>
    </row>
    <row r="957" spans="1:6" x14ac:dyDescent="0.2">
      <c r="A957" s="66"/>
      <c r="B957" s="5" t="s">
        <v>13</v>
      </c>
      <c r="C957" s="5" t="s">
        <v>1112</v>
      </c>
      <c r="D957" s="147">
        <v>215257</v>
      </c>
      <c r="E957" s="147">
        <v>3044248550</v>
      </c>
      <c r="F957" s="65" t="s">
        <v>23</v>
      </c>
    </row>
    <row r="958" spans="1:6" x14ac:dyDescent="0.2">
      <c r="A958" s="66"/>
      <c r="B958" s="5" t="s">
        <v>9</v>
      </c>
      <c r="C958" s="5" t="s">
        <v>9</v>
      </c>
      <c r="D958" s="147" t="s">
        <v>1338</v>
      </c>
      <c r="E958" s="147" t="s">
        <v>363</v>
      </c>
      <c r="F958" s="65" t="s">
        <v>23</v>
      </c>
    </row>
    <row r="959" spans="1:6" x14ac:dyDescent="0.2">
      <c r="A959" s="5" t="s">
        <v>242</v>
      </c>
      <c r="B959" s="5" t="s">
        <v>7</v>
      </c>
      <c r="C959" s="5" t="s">
        <v>1113</v>
      </c>
      <c r="D959" s="147" t="s">
        <v>1168</v>
      </c>
      <c r="E959" s="147" t="s">
        <v>1114</v>
      </c>
      <c r="F959" s="65" t="s">
        <v>124</v>
      </c>
    </row>
    <row r="960" spans="1:6" x14ac:dyDescent="0.2">
      <c r="A960" s="66"/>
      <c r="B960" s="5" t="s">
        <v>10</v>
      </c>
      <c r="C960" s="5" t="s">
        <v>1168</v>
      </c>
      <c r="D960" s="147" t="s">
        <v>1168</v>
      </c>
      <c r="E960" s="147" t="s">
        <v>1168</v>
      </c>
      <c r="F960" s="65" t="s">
        <v>124</v>
      </c>
    </row>
    <row r="961" spans="1:6" x14ac:dyDescent="0.2">
      <c r="A961" s="66"/>
      <c r="B961" s="5" t="s">
        <v>13</v>
      </c>
      <c r="C961" s="5" t="s">
        <v>1115</v>
      </c>
      <c r="D961" s="147" t="s">
        <v>1168</v>
      </c>
      <c r="E961" s="147" t="s">
        <v>1116</v>
      </c>
      <c r="F961" s="65" t="s">
        <v>124</v>
      </c>
    </row>
    <row r="962" spans="1:6" x14ac:dyDescent="0.2">
      <c r="A962" s="66"/>
      <c r="B962" s="5" t="s">
        <v>9</v>
      </c>
      <c r="C962" s="5" t="s">
        <v>9</v>
      </c>
      <c r="D962" s="147" t="s">
        <v>1248</v>
      </c>
      <c r="E962" s="147" t="s">
        <v>363</v>
      </c>
      <c r="F962" s="65" t="s">
        <v>124</v>
      </c>
    </row>
    <row r="963" spans="1:6" x14ac:dyDescent="0.2">
      <c r="A963" s="5" t="s">
        <v>243</v>
      </c>
      <c r="B963" s="5" t="s">
        <v>7</v>
      </c>
      <c r="C963" s="5" t="s">
        <v>1168</v>
      </c>
      <c r="D963" s="147" t="s">
        <v>1168</v>
      </c>
      <c r="E963" s="147" t="s">
        <v>1168</v>
      </c>
      <c r="F963" s="65" t="s">
        <v>23</v>
      </c>
    </row>
    <row r="964" spans="1:6" x14ac:dyDescent="0.2">
      <c r="A964" s="66"/>
      <c r="B964" s="5" t="s">
        <v>10</v>
      </c>
      <c r="C964" s="5" t="s">
        <v>4389</v>
      </c>
      <c r="D964" s="147">
        <v>78800</v>
      </c>
      <c r="E964" s="147">
        <v>7858259155</v>
      </c>
      <c r="F964" s="65" t="s">
        <v>23</v>
      </c>
    </row>
    <row r="965" spans="1:6" x14ac:dyDescent="0.2">
      <c r="A965" s="66"/>
      <c r="B965" s="5" t="s">
        <v>13</v>
      </c>
      <c r="C965" s="5" t="s">
        <v>1117</v>
      </c>
      <c r="D965" s="147" t="s">
        <v>1118</v>
      </c>
      <c r="E965" s="147" t="s">
        <v>1168</v>
      </c>
      <c r="F965" s="65" t="s">
        <v>23</v>
      </c>
    </row>
    <row r="966" spans="1:6" x14ac:dyDescent="0.2">
      <c r="A966" s="66"/>
      <c r="B966" s="5" t="s">
        <v>9</v>
      </c>
      <c r="C966" s="5" t="s">
        <v>9</v>
      </c>
      <c r="D966" s="147" t="s">
        <v>1339</v>
      </c>
      <c r="E966" s="147" t="s">
        <v>363</v>
      </c>
      <c r="F966" s="65" t="s">
        <v>23</v>
      </c>
    </row>
    <row r="967" spans="1:6" x14ac:dyDescent="0.2">
      <c r="A967" s="5" t="s">
        <v>244</v>
      </c>
      <c r="B967" s="5" t="s">
        <v>7</v>
      </c>
      <c r="C967" s="5" t="s">
        <v>1119</v>
      </c>
      <c r="D967" s="147" t="s">
        <v>1120</v>
      </c>
      <c r="E967" s="147" t="s">
        <v>1121</v>
      </c>
      <c r="F967" s="65" t="s">
        <v>23</v>
      </c>
    </row>
    <row r="968" spans="1:6" x14ac:dyDescent="0.2">
      <c r="A968" s="66"/>
      <c r="B968" s="5" t="s">
        <v>10</v>
      </c>
      <c r="C968" s="5" t="s">
        <v>404</v>
      </c>
      <c r="D968" s="147" t="s">
        <v>1122</v>
      </c>
      <c r="E968" s="147">
        <v>8006475777</v>
      </c>
      <c r="F968" s="65" t="s">
        <v>23</v>
      </c>
    </row>
    <row r="969" spans="1:6" x14ac:dyDescent="0.2">
      <c r="A969" s="66"/>
      <c r="B969" s="5" t="s">
        <v>13</v>
      </c>
      <c r="C969" s="5" t="s">
        <v>1123</v>
      </c>
      <c r="D969" s="147" t="s">
        <v>1120</v>
      </c>
      <c r="E969" s="147" t="s">
        <v>1124</v>
      </c>
      <c r="F969" s="65" t="s">
        <v>23</v>
      </c>
    </row>
    <row r="970" spans="1:6" x14ac:dyDescent="0.2">
      <c r="A970" s="66"/>
      <c r="B970" s="5" t="s">
        <v>9</v>
      </c>
      <c r="C970" s="5" t="s">
        <v>9</v>
      </c>
      <c r="D970" s="147" t="s">
        <v>1340</v>
      </c>
      <c r="E970" s="147" t="s">
        <v>363</v>
      </c>
      <c r="F970" s="65" t="s">
        <v>23</v>
      </c>
    </row>
    <row r="971" spans="1:6" x14ac:dyDescent="0.2">
      <c r="A971" s="5" t="s">
        <v>245</v>
      </c>
      <c r="B971" s="5" t="s">
        <v>7</v>
      </c>
      <c r="C971" s="5" t="s">
        <v>1125</v>
      </c>
      <c r="D971" s="147" t="s">
        <v>1126</v>
      </c>
      <c r="E971" s="147" t="s">
        <v>1127</v>
      </c>
      <c r="F971" s="65" t="s">
        <v>23</v>
      </c>
    </row>
    <row r="972" spans="1:6" x14ac:dyDescent="0.2">
      <c r="A972" s="66"/>
      <c r="B972" s="5" t="s">
        <v>10</v>
      </c>
      <c r="C972" s="5" t="s">
        <v>404</v>
      </c>
      <c r="D972" s="147" t="s">
        <v>1128</v>
      </c>
      <c r="E972" s="147">
        <v>2526443208</v>
      </c>
      <c r="F972" s="65" t="s">
        <v>23</v>
      </c>
    </row>
    <row r="973" spans="1:6" x14ac:dyDescent="0.2">
      <c r="A973" s="66"/>
      <c r="B973" s="5" t="s">
        <v>13</v>
      </c>
      <c r="C973" s="5" t="s">
        <v>1125</v>
      </c>
      <c r="D973" s="147" t="s">
        <v>1126</v>
      </c>
      <c r="E973" s="147" t="s">
        <v>1127</v>
      </c>
      <c r="F973" s="65" t="s">
        <v>23</v>
      </c>
    </row>
    <row r="974" spans="1:6" x14ac:dyDescent="0.2">
      <c r="A974" s="66"/>
      <c r="B974" s="5" t="s">
        <v>9</v>
      </c>
      <c r="C974" s="5" t="s">
        <v>9</v>
      </c>
      <c r="D974" s="147" t="s">
        <v>1341</v>
      </c>
      <c r="E974" s="147" t="s">
        <v>363</v>
      </c>
      <c r="F974" s="65" t="s">
        <v>23</v>
      </c>
    </row>
    <row r="975" spans="1:6" x14ac:dyDescent="0.2">
      <c r="A975" s="5" t="s">
        <v>246</v>
      </c>
      <c r="B975" s="5" t="s">
        <v>7</v>
      </c>
      <c r="C975" s="5" t="s">
        <v>861</v>
      </c>
      <c r="D975" s="147" t="s">
        <v>1129</v>
      </c>
      <c r="E975" s="147">
        <v>8006110964</v>
      </c>
      <c r="F975" s="65" t="s">
        <v>23</v>
      </c>
    </row>
    <row r="976" spans="1:6" x14ac:dyDescent="0.2">
      <c r="A976" s="66"/>
      <c r="B976" s="5" t="s">
        <v>10</v>
      </c>
      <c r="C976" s="5" t="s">
        <v>404</v>
      </c>
      <c r="D976" s="147" t="s">
        <v>1130</v>
      </c>
      <c r="E976" s="147">
        <v>8006787274</v>
      </c>
      <c r="F976" s="65" t="s">
        <v>23</v>
      </c>
    </row>
    <row r="977" spans="1:6" x14ac:dyDescent="0.2">
      <c r="A977" s="66"/>
      <c r="B977" s="5" t="s">
        <v>13</v>
      </c>
      <c r="C977" s="5" t="s">
        <v>1131</v>
      </c>
      <c r="D977" s="147" t="s">
        <v>1132</v>
      </c>
      <c r="E977" s="147">
        <v>9032371030</v>
      </c>
      <c r="F977" s="65" t="s">
        <v>23</v>
      </c>
    </row>
    <row r="978" spans="1:6" x14ac:dyDescent="0.2">
      <c r="A978" s="66"/>
      <c r="B978" s="5" t="s">
        <v>14</v>
      </c>
      <c r="C978" s="5" t="s">
        <v>1131</v>
      </c>
      <c r="D978" s="147" t="s">
        <v>1133</v>
      </c>
      <c r="E978" s="147">
        <v>9032371030</v>
      </c>
      <c r="F978" s="65" t="s">
        <v>23</v>
      </c>
    </row>
    <row r="979" spans="1:6" x14ac:dyDescent="0.2">
      <c r="A979" s="66"/>
      <c r="B979" s="5" t="s">
        <v>9</v>
      </c>
      <c r="C979" s="5" t="s">
        <v>9</v>
      </c>
      <c r="D979" s="147" t="s">
        <v>1342</v>
      </c>
      <c r="E979" s="147" t="s">
        <v>363</v>
      </c>
      <c r="F979" s="65" t="s">
        <v>23</v>
      </c>
    </row>
    <row r="980" spans="1:6" x14ac:dyDescent="0.2">
      <c r="A980" s="5" t="s">
        <v>247</v>
      </c>
      <c r="B980" s="5" t="s">
        <v>7</v>
      </c>
      <c r="C980" s="5" t="s">
        <v>1134</v>
      </c>
      <c r="D980" s="147">
        <v>2264992</v>
      </c>
      <c r="E980" s="147" t="s">
        <v>1135</v>
      </c>
      <c r="F980" s="65" t="s">
        <v>124</v>
      </c>
    </row>
    <row r="981" spans="1:6" x14ac:dyDescent="0.2">
      <c r="A981" s="66"/>
      <c r="B981" s="5" t="s">
        <v>10</v>
      </c>
      <c r="C981" s="5" t="s">
        <v>480</v>
      </c>
      <c r="D981" s="147" t="s">
        <v>1168</v>
      </c>
      <c r="E981" s="147" t="s">
        <v>1168</v>
      </c>
      <c r="F981" s="65" t="s">
        <v>124</v>
      </c>
    </row>
    <row r="982" spans="1:6" x14ac:dyDescent="0.2">
      <c r="A982" s="66"/>
      <c r="B982" s="5" t="s">
        <v>13</v>
      </c>
      <c r="C982" s="5" t="s">
        <v>602</v>
      </c>
      <c r="D982" s="147" t="s">
        <v>1168</v>
      </c>
      <c r="E982" s="147" t="s">
        <v>1136</v>
      </c>
      <c r="F982" s="65" t="s">
        <v>124</v>
      </c>
    </row>
    <row r="983" spans="1:6" x14ac:dyDescent="0.2">
      <c r="A983" s="66"/>
      <c r="B983" s="5" t="s">
        <v>9</v>
      </c>
      <c r="C983" s="5" t="s">
        <v>9</v>
      </c>
      <c r="D983" s="147" t="s">
        <v>1343</v>
      </c>
      <c r="E983" s="147" t="s">
        <v>363</v>
      </c>
      <c r="F983" s="65" t="s">
        <v>124</v>
      </c>
    </row>
    <row r="984" spans="1:6" x14ac:dyDescent="0.2">
      <c r="A984" s="5" t="s">
        <v>248</v>
      </c>
      <c r="B984" s="5" t="s">
        <v>7</v>
      </c>
      <c r="C984" s="5" t="s">
        <v>378</v>
      </c>
      <c r="D984" s="147">
        <v>910154310966</v>
      </c>
      <c r="E984" s="147">
        <v>8773728477</v>
      </c>
      <c r="F984" s="65" t="s">
        <v>23</v>
      </c>
    </row>
    <row r="985" spans="1:6" x14ac:dyDescent="0.2">
      <c r="A985" s="66"/>
      <c r="B985" s="5" t="s">
        <v>10</v>
      </c>
      <c r="C985" s="5" t="s">
        <v>480</v>
      </c>
      <c r="D985" s="147" t="s">
        <v>4390</v>
      </c>
      <c r="E985" s="147">
        <v>8007969696</v>
      </c>
      <c r="F985" s="65" t="s">
        <v>23</v>
      </c>
    </row>
    <row r="986" spans="1:6" x14ac:dyDescent="0.2">
      <c r="A986" s="66"/>
      <c r="B986" s="5" t="s">
        <v>13</v>
      </c>
      <c r="C986" s="5" t="s">
        <v>602</v>
      </c>
      <c r="D986" s="147">
        <v>1160455</v>
      </c>
      <c r="E986" s="147">
        <v>7278478141</v>
      </c>
      <c r="F986" s="65" t="s">
        <v>23</v>
      </c>
    </row>
    <row r="987" spans="1:6" x14ac:dyDescent="0.2">
      <c r="A987" s="66"/>
      <c r="B987" s="5" t="s">
        <v>9</v>
      </c>
      <c r="C987" s="5" t="s">
        <v>9</v>
      </c>
      <c r="D987" s="147" t="s">
        <v>1344</v>
      </c>
      <c r="E987" s="147" t="s">
        <v>363</v>
      </c>
      <c r="F987" s="65" t="s">
        <v>23</v>
      </c>
    </row>
    <row r="988" spans="1:6" x14ac:dyDescent="0.2">
      <c r="A988" s="5" t="s">
        <v>249</v>
      </c>
      <c r="B988" s="5" t="s">
        <v>7</v>
      </c>
      <c r="C988" s="5" t="s">
        <v>1168</v>
      </c>
      <c r="D988" s="147" t="s">
        <v>1168</v>
      </c>
      <c r="E988" s="147" t="s">
        <v>1168</v>
      </c>
      <c r="F988" s="65" t="s">
        <v>124</v>
      </c>
    </row>
    <row r="989" spans="1:6" x14ac:dyDescent="0.2">
      <c r="A989" s="66"/>
      <c r="B989" s="5" t="s">
        <v>10</v>
      </c>
      <c r="C989" s="5" t="s">
        <v>1168</v>
      </c>
      <c r="D989" s="147" t="s">
        <v>1168</v>
      </c>
      <c r="E989" s="147" t="s">
        <v>1168</v>
      </c>
      <c r="F989" s="65" t="s">
        <v>124</v>
      </c>
    </row>
    <row r="990" spans="1:6" x14ac:dyDescent="0.2">
      <c r="A990" s="66"/>
      <c r="B990" s="5" t="s">
        <v>13</v>
      </c>
      <c r="C990" s="5" t="s">
        <v>1168</v>
      </c>
      <c r="D990" s="147" t="s">
        <v>1168</v>
      </c>
      <c r="E990" s="147" t="s">
        <v>1168</v>
      </c>
      <c r="F990" s="65" t="s">
        <v>124</v>
      </c>
    </row>
    <row r="991" spans="1:6" x14ac:dyDescent="0.2">
      <c r="A991" s="66"/>
      <c r="B991" s="5" t="s">
        <v>9</v>
      </c>
      <c r="C991" s="5" t="s">
        <v>9</v>
      </c>
      <c r="D991" s="147" t="s">
        <v>1248</v>
      </c>
      <c r="E991" s="147" t="s">
        <v>363</v>
      </c>
      <c r="F991" s="65" t="s">
        <v>124</v>
      </c>
    </row>
    <row r="992" spans="1:6" x14ac:dyDescent="0.2">
      <c r="A992" s="5" t="s">
        <v>250</v>
      </c>
      <c r="B992" s="5" t="s">
        <v>7</v>
      </c>
      <c r="C992" s="5" t="s">
        <v>1137</v>
      </c>
      <c r="D992" s="147">
        <v>712288001</v>
      </c>
      <c r="E992" s="147">
        <v>9313592544</v>
      </c>
      <c r="F992" s="65" t="s">
        <v>23</v>
      </c>
    </row>
    <row r="993" spans="1:6" x14ac:dyDescent="0.2">
      <c r="A993" s="66"/>
      <c r="B993" s="5" t="s">
        <v>10</v>
      </c>
      <c r="C993" s="5" t="s">
        <v>480</v>
      </c>
      <c r="D993" s="147" t="s">
        <v>1138</v>
      </c>
      <c r="E993" s="147">
        <v>6158319600</v>
      </c>
      <c r="F993" s="65" t="s">
        <v>23</v>
      </c>
    </row>
    <row r="994" spans="1:6" x14ac:dyDescent="0.2">
      <c r="A994" s="66"/>
      <c r="B994" s="5" t="s">
        <v>13</v>
      </c>
      <c r="C994" s="5" t="s">
        <v>1139</v>
      </c>
      <c r="D994" s="147" t="s">
        <v>1140</v>
      </c>
      <c r="E994" s="147">
        <v>9313596831</v>
      </c>
      <c r="F994" s="65" t="s">
        <v>23</v>
      </c>
    </row>
    <row r="995" spans="1:6" x14ac:dyDescent="0.2">
      <c r="A995" s="66"/>
      <c r="B995" s="5" t="s">
        <v>9</v>
      </c>
      <c r="C995" s="5" t="s">
        <v>9</v>
      </c>
      <c r="D995" s="147" t="s">
        <v>1345</v>
      </c>
      <c r="E995" s="147" t="s">
        <v>363</v>
      </c>
      <c r="F995" s="65" t="s">
        <v>23</v>
      </c>
    </row>
    <row r="996" spans="1:6" x14ac:dyDescent="0.2">
      <c r="A996" s="5" t="s">
        <v>251</v>
      </c>
      <c r="B996" s="5" t="s">
        <v>7</v>
      </c>
      <c r="C996" s="5" t="s">
        <v>538</v>
      </c>
      <c r="D996" s="147" t="s">
        <v>539</v>
      </c>
      <c r="E996" s="147">
        <v>8325101030</v>
      </c>
      <c r="F996" s="65" t="s">
        <v>23</v>
      </c>
    </row>
    <row r="997" spans="1:6" x14ac:dyDescent="0.2">
      <c r="A997" s="66"/>
      <c r="B997" s="5" t="s">
        <v>10</v>
      </c>
      <c r="C997" s="5" t="s">
        <v>404</v>
      </c>
      <c r="D997" s="147" t="s">
        <v>4391</v>
      </c>
      <c r="E997" s="147">
        <v>8006787274</v>
      </c>
      <c r="F997" s="65" t="s">
        <v>23</v>
      </c>
    </row>
    <row r="998" spans="1:6" x14ac:dyDescent="0.2">
      <c r="A998" s="66"/>
      <c r="B998" s="5" t="s">
        <v>13</v>
      </c>
      <c r="C998" s="5" t="s">
        <v>4392</v>
      </c>
      <c r="D998" s="147" t="s">
        <v>4394</v>
      </c>
      <c r="E998" s="147">
        <v>9035863510</v>
      </c>
      <c r="F998" s="65" t="s">
        <v>23</v>
      </c>
    </row>
    <row r="999" spans="1:6" x14ac:dyDescent="0.2">
      <c r="A999" s="66"/>
      <c r="B999" s="5" t="s">
        <v>14</v>
      </c>
      <c r="C999" s="5" t="s">
        <v>4392</v>
      </c>
      <c r="D999" s="147" t="s">
        <v>4395</v>
      </c>
      <c r="E999" s="147">
        <v>9035863510</v>
      </c>
      <c r="F999" s="65" t="s">
        <v>23</v>
      </c>
    </row>
    <row r="1000" spans="1:6" x14ac:dyDescent="0.2">
      <c r="A1000" s="66"/>
      <c r="B1000" s="5" t="s">
        <v>9</v>
      </c>
      <c r="C1000" s="5" t="s">
        <v>9</v>
      </c>
      <c r="D1000" s="147" t="s">
        <v>1346</v>
      </c>
      <c r="E1000" s="147" t="s">
        <v>363</v>
      </c>
      <c r="F1000" s="65" t="s">
        <v>23</v>
      </c>
    </row>
    <row r="1001" spans="1:6" x14ac:dyDescent="0.2">
      <c r="A1001" s="5" t="s">
        <v>252</v>
      </c>
      <c r="B1001" s="5" t="s">
        <v>7</v>
      </c>
      <c r="C1001" s="5" t="s">
        <v>1168</v>
      </c>
      <c r="D1001" s="147" t="s">
        <v>1168</v>
      </c>
      <c r="E1001" s="147" t="s">
        <v>1168</v>
      </c>
      <c r="F1001" s="65" t="s">
        <v>124</v>
      </c>
    </row>
    <row r="1002" spans="1:6" x14ac:dyDescent="0.2">
      <c r="A1002" s="66"/>
      <c r="B1002" s="5" t="s">
        <v>10</v>
      </c>
      <c r="C1002" s="5" t="s">
        <v>1168</v>
      </c>
      <c r="D1002" s="147" t="s">
        <v>1168</v>
      </c>
      <c r="E1002" s="147" t="s">
        <v>1168</v>
      </c>
      <c r="F1002" s="65" t="s">
        <v>124</v>
      </c>
    </row>
    <row r="1003" spans="1:6" x14ac:dyDescent="0.2">
      <c r="A1003" s="66"/>
      <c r="B1003" s="5" t="s">
        <v>13</v>
      </c>
      <c r="C1003" s="5" t="s">
        <v>1168</v>
      </c>
      <c r="D1003" s="147" t="s">
        <v>1168</v>
      </c>
      <c r="E1003" s="147" t="s">
        <v>1168</v>
      </c>
      <c r="F1003" s="65" t="s">
        <v>124</v>
      </c>
    </row>
    <row r="1004" spans="1:6" x14ac:dyDescent="0.2">
      <c r="A1004" s="66"/>
      <c r="B1004" s="5" t="s">
        <v>9</v>
      </c>
      <c r="C1004" s="5" t="s">
        <v>9</v>
      </c>
      <c r="D1004" s="147" t="s">
        <v>1248</v>
      </c>
      <c r="E1004" s="147" t="s">
        <v>363</v>
      </c>
      <c r="F1004" s="65" t="s">
        <v>124</v>
      </c>
    </row>
    <row r="1005" spans="1:6" x14ac:dyDescent="0.2">
      <c r="A1005" s="5" t="s">
        <v>253</v>
      </c>
      <c r="B1005" s="5" t="s">
        <v>7</v>
      </c>
      <c r="C1005" s="5" t="s">
        <v>1168</v>
      </c>
      <c r="D1005" s="147" t="s">
        <v>1168</v>
      </c>
      <c r="E1005" s="147" t="s">
        <v>1168</v>
      </c>
      <c r="F1005" s="65" t="s">
        <v>124</v>
      </c>
    </row>
    <row r="1006" spans="1:6" x14ac:dyDescent="0.2">
      <c r="A1006" s="66"/>
      <c r="B1006" s="5" t="s">
        <v>10</v>
      </c>
      <c r="C1006" s="5" t="s">
        <v>1168</v>
      </c>
      <c r="D1006" s="147" t="s">
        <v>1168</v>
      </c>
      <c r="E1006" s="147" t="s">
        <v>1168</v>
      </c>
      <c r="F1006" s="65" t="s">
        <v>124</v>
      </c>
    </row>
    <row r="1007" spans="1:6" x14ac:dyDescent="0.2">
      <c r="A1007" s="66"/>
      <c r="B1007" s="5" t="s">
        <v>13</v>
      </c>
      <c r="C1007" s="5" t="s">
        <v>4365</v>
      </c>
      <c r="D1007" s="147" t="s">
        <v>4366</v>
      </c>
      <c r="E1007" s="147">
        <v>6019394243</v>
      </c>
      <c r="F1007" s="65" t="s">
        <v>124</v>
      </c>
    </row>
    <row r="1008" spans="1:6" x14ac:dyDescent="0.2">
      <c r="A1008" s="66"/>
      <c r="B1008" s="5" t="s">
        <v>9</v>
      </c>
      <c r="C1008" s="5" t="s">
        <v>9</v>
      </c>
      <c r="D1008" s="147" t="s">
        <v>1248</v>
      </c>
      <c r="E1008" s="147" t="s">
        <v>363</v>
      </c>
      <c r="F1008" s="65" t="s">
        <v>124</v>
      </c>
    </row>
    <row r="1009" spans="1:6" x14ac:dyDescent="0.2">
      <c r="A1009" s="5" t="s">
        <v>254</v>
      </c>
      <c r="B1009" s="5" t="s">
        <v>7</v>
      </c>
      <c r="C1009" s="5" t="s">
        <v>1168</v>
      </c>
      <c r="D1009" s="147" t="s">
        <v>1168</v>
      </c>
      <c r="E1009" s="147" t="s">
        <v>1168</v>
      </c>
      <c r="F1009" s="65" t="s">
        <v>124</v>
      </c>
    </row>
    <row r="1010" spans="1:6" x14ac:dyDescent="0.2">
      <c r="A1010" s="66"/>
      <c r="B1010" s="5" t="s">
        <v>10</v>
      </c>
      <c r="C1010" s="5" t="s">
        <v>1168</v>
      </c>
      <c r="D1010" s="147" t="s">
        <v>1168</v>
      </c>
      <c r="E1010" s="147" t="s">
        <v>1168</v>
      </c>
      <c r="F1010" s="65" t="s">
        <v>124</v>
      </c>
    </row>
    <row r="1011" spans="1:6" x14ac:dyDescent="0.2">
      <c r="A1011" s="66"/>
      <c r="B1011" s="5" t="s">
        <v>13</v>
      </c>
      <c r="C1011" s="5" t="s">
        <v>1168</v>
      </c>
      <c r="D1011" s="147" t="s">
        <v>1168</v>
      </c>
      <c r="E1011" s="147" t="s">
        <v>1168</v>
      </c>
      <c r="F1011" s="65" t="s">
        <v>124</v>
      </c>
    </row>
    <row r="1012" spans="1:6" x14ac:dyDescent="0.2">
      <c r="A1012" s="66"/>
      <c r="B1012" s="5" t="s">
        <v>9</v>
      </c>
      <c r="C1012" s="5" t="s">
        <v>9</v>
      </c>
      <c r="D1012" s="147" t="s">
        <v>1248</v>
      </c>
      <c r="E1012" s="147" t="s">
        <v>363</v>
      </c>
      <c r="F1012" s="65" t="s">
        <v>124</v>
      </c>
    </row>
    <row r="1013" spans="1:6" x14ac:dyDescent="0.2">
      <c r="A1013" s="5" t="s">
        <v>255</v>
      </c>
      <c r="B1013" s="5" t="s">
        <v>7</v>
      </c>
      <c r="C1013" s="5" t="s">
        <v>1168</v>
      </c>
      <c r="D1013" s="147" t="s">
        <v>1168</v>
      </c>
      <c r="E1013" s="147" t="s">
        <v>1168</v>
      </c>
      <c r="F1013" s="65" t="s">
        <v>124</v>
      </c>
    </row>
    <row r="1014" spans="1:6" x14ac:dyDescent="0.2">
      <c r="A1014" s="66"/>
      <c r="B1014" s="5" t="s">
        <v>10</v>
      </c>
      <c r="C1014" s="5" t="s">
        <v>1168</v>
      </c>
      <c r="D1014" s="147" t="s">
        <v>1168</v>
      </c>
      <c r="E1014" s="147" t="s">
        <v>1168</v>
      </c>
      <c r="F1014" s="65" t="s">
        <v>124</v>
      </c>
    </row>
    <row r="1015" spans="1:6" x14ac:dyDescent="0.2">
      <c r="A1015" s="66"/>
      <c r="B1015" s="5" t="s">
        <v>13</v>
      </c>
      <c r="C1015" s="5" t="s">
        <v>4405</v>
      </c>
      <c r="D1015" s="147" t="s">
        <v>4406</v>
      </c>
      <c r="E1015" s="147">
        <v>3342061600</v>
      </c>
      <c r="F1015" s="65" t="s">
        <v>124</v>
      </c>
    </row>
    <row r="1016" spans="1:6" x14ac:dyDescent="0.2">
      <c r="A1016" s="66"/>
      <c r="B1016" s="5" t="s">
        <v>9</v>
      </c>
      <c r="C1016" s="5" t="s">
        <v>9</v>
      </c>
      <c r="D1016" s="147" t="s">
        <v>1248</v>
      </c>
      <c r="E1016" s="147" t="s">
        <v>363</v>
      </c>
      <c r="F1016" s="65" t="s">
        <v>124</v>
      </c>
    </row>
    <row r="1017" spans="1:6" x14ac:dyDescent="0.2">
      <c r="A1017" s="5" t="s">
        <v>256</v>
      </c>
      <c r="B1017" s="5" t="s">
        <v>7</v>
      </c>
      <c r="C1017" s="5" t="s">
        <v>1168</v>
      </c>
      <c r="D1017" s="147" t="s">
        <v>1168</v>
      </c>
      <c r="E1017" s="147" t="s">
        <v>1168</v>
      </c>
      <c r="F1017" s="65" t="s">
        <v>124</v>
      </c>
    </row>
    <row r="1018" spans="1:6" x14ac:dyDescent="0.2">
      <c r="A1018" s="66"/>
      <c r="B1018" s="5" t="s">
        <v>10</v>
      </c>
      <c r="C1018" s="5" t="s">
        <v>1168</v>
      </c>
      <c r="D1018" s="147" t="s">
        <v>1168</v>
      </c>
      <c r="E1018" s="147" t="s">
        <v>1168</v>
      </c>
      <c r="F1018" s="65" t="s">
        <v>124</v>
      </c>
    </row>
    <row r="1019" spans="1:6" x14ac:dyDescent="0.2">
      <c r="A1019" s="66"/>
      <c r="B1019" s="5" t="s">
        <v>13</v>
      </c>
      <c r="C1019" s="5" t="s">
        <v>1168</v>
      </c>
      <c r="D1019" s="147" t="s">
        <v>1168</v>
      </c>
      <c r="E1019" s="147" t="s">
        <v>1168</v>
      </c>
      <c r="F1019" s="65" t="s">
        <v>124</v>
      </c>
    </row>
    <row r="1020" spans="1:6" x14ac:dyDescent="0.2">
      <c r="A1020" s="66"/>
      <c r="B1020" s="5" t="s">
        <v>9</v>
      </c>
      <c r="C1020" s="5" t="s">
        <v>9</v>
      </c>
      <c r="D1020" s="147" t="s">
        <v>1248</v>
      </c>
      <c r="E1020" s="147" t="s">
        <v>363</v>
      </c>
      <c r="F1020" s="65" t="s">
        <v>124</v>
      </c>
    </row>
    <row r="1021" spans="1:6" x14ac:dyDescent="0.2">
      <c r="A1021" s="5" t="s">
        <v>257</v>
      </c>
      <c r="B1021" s="5" t="s">
        <v>7</v>
      </c>
      <c r="C1021" s="5" t="s">
        <v>378</v>
      </c>
      <c r="D1021" s="147">
        <v>910145005761</v>
      </c>
      <c r="E1021" s="147">
        <v>8773728477</v>
      </c>
      <c r="F1021" s="65" t="s">
        <v>124</v>
      </c>
    </row>
    <row r="1022" spans="1:6" x14ac:dyDescent="0.2">
      <c r="A1022" s="66"/>
      <c r="B1022" s="5" t="s">
        <v>10</v>
      </c>
      <c r="C1022" s="5" t="s">
        <v>1168</v>
      </c>
      <c r="D1022" s="147" t="s">
        <v>1168</v>
      </c>
      <c r="E1022" s="147" t="s">
        <v>1168</v>
      </c>
      <c r="F1022" s="65" t="s">
        <v>124</v>
      </c>
    </row>
    <row r="1023" spans="1:6" x14ac:dyDescent="0.2">
      <c r="A1023" s="66"/>
      <c r="B1023" s="5" t="s">
        <v>13</v>
      </c>
      <c r="C1023" s="5" t="s">
        <v>4347</v>
      </c>
      <c r="D1023" s="147" t="s">
        <v>4346</v>
      </c>
      <c r="E1023" s="147">
        <v>3522457021</v>
      </c>
      <c r="F1023" s="65" t="s">
        <v>124</v>
      </c>
    </row>
    <row r="1024" spans="1:6" x14ac:dyDescent="0.2">
      <c r="A1024" s="66"/>
      <c r="B1024" s="5" t="s">
        <v>9</v>
      </c>
      <c r="C1024" s="5" t="s">
        <v>9</v>
      </c>
      <c r="D1024" s="147" t="s">
        <v>1248</v>
      </c>
      <c r="E1024" s="147" t="s">
        <v>363</v>
      </c>
      <c r="F1024" s="65" t="s">
        <v>124</v>
      </c>
    </row>
    <row r="1025" spans="1:6" x14ac:dyDescent="0.2">
      <c r="A1025" s="5" t="s">
        <v>258</v>
      </c>
      <c r="B1025" s="5" t="s">
        <v>7</v>
      </c>
      <c r="C1025" s="5" t="s">
        <v>1168</v>
      </c>
      <c r="D1025" s="147" t="s">
        <v>1168</v>
      </c>
      <c r="E1025" s="147" t="s">
        <v>1168</v>
      </c>
      <c r="F1025" s="65" t="s">
        <v>124</v>
      </c>
    </row>
    <row r="1026" spans="1:6" x14ac:dyDescent="0.2">
      <c r="A1026" s="66"/>
      <c r="B1026" s="5" t="s">
        <v>10</v>
      </c>
      <c r="C1026" s="5" t="s">
        <v>1168</v>
      </c>
      <c r="D1026" s="147" t="s">
        <v>1168</v>
      </c>
      <c r="E1026" s="147" t="s">
        <v>1168</v>
      </c>
      <c r="F1026" s="65" t="s">
        <v>124</v>
      </c>
    </row>
    <row r="1027" spans="1:6" x14ac:dyDescent="0.2">
      <c r="A1027" s="66"/>
      <c r="B1027" s="5" t="s">
        <v>13</v>
      </c>
      <c r="C1027" s="5" t="s">
        <v>1168</v>
      </c>
      <c r="D1027" s="147" t="s">
        <v>1168</v>
      </c>
      <c r="E1027" s="147" t="s">
        <v>1168</v>
      </c>
      <c r="F1027" s="65" t="s">
        <v>124</v>
      </c>
    </row>
    <row r="1028" spans="1:6" x14ac:dyDescent="0.2">
      <c r="A1028" s="66"/>
      <c r="B1028" s="5" t="s">
        <v>9</v>
      </c>
      <c r="C1028" s="5" t="s">
        <v>9</v>
      </c>
      <c r="D1028" s="147" t="s">
        <v>3927</v>
      </c>
      <c r="E1028" s="147" t="s">
        <v>363</v>
      </c>
      <c r="F1028" s="65" t="s">
        <v>124</v>
      </c>
    </row>
    <row r="1029" spans="1:6" x14ac:dyDescent="0.2">
      <c r="A1029" s="5" t="s">
        <v>259</v>
      </c>
      <c r="B1029" s="5" t="s">
        <v>7</v>
      </c>
      <c r="C1029" s="5" t="s">
        <v>1168</v>
      </c>
      <c r="D1029" s="147" t="s">
        <v>1168</v>
      </c>
      <c r="E1029" s="147" t="s">
        <v>1168</v>
      </c>
      <c r="F1029" s="65" t="s">
        <v>23</v>
      </c>
    </row>
    <row r="1030" spans="1:6" x14ac:dyDescent="0.2">
      <c r="A1030" s="66"/>
      <c r="B1030" s="5" t="s">
        <v>10</v>
      </c>
      <c r="C1030" s="5" t="s">
        <v>4373</v>
      </c>
      <c r="D1030" s="147" t="s">
        <v>4375</v>
      </c>
      <c r="E1030" s="147">
        <v>7319254216</v>
      </c>
      <c r="F1030" s="65" t="s">
        <v>23</v>
      </c>
    </row>
    <row r="1031" spans="1:6" x14ac:dyDescent="0.2">
      <c r="A1031" s="66"/>
      <c r="B1031" s="5" t="s">
        <v>13</v>
      </c>
      <c r="C1031" s="5" t="s">
        <v>4373</v>
      </c>
      <c r="D1031" s="147" t="s">
        <v>4374</v>
      </c>
      <c r="E1031" s="147">
        <v>7319254216</v>
      </c>
      <c r="F1031" s="65" t="s">
        <v>23</v>
      </c>
    </row>
    <row r="1032" spans="1:6" x14ac:dyDescent="0.2">
      <c r="A1032" s="66"/>
      <c r="B1032" s="5" t="s">
        <v>9</v>
      </c>
      <c r="C1032" s="5" t="s">
        <v>9</v>
      </c>
      <c r="D1032" s="147" t="s">
        <v>3932</v>
      </c>
      <c r="E1032" s="147" t="s">
        <v>363</v>
      </c>
      <c r="F1032" s="65" t="s">
        <v>23</v>
      </c>
    </row>
    <row r="1033" spans="1:6" x14ac:dyDescent="0.2">
      <c r="A1033" s="5" t="s">
        <v>260</v>
      </c>
      <c r="B1033" s="5" t="s">
        <v>7</v>
      </c>
      <c r="C1033" s="5" t="s">
        <v>1168</v>
      </c>
      <c r="D1033" s="147" t="s">
        <v>1168</v>
      </c>
      <c r="E1033" s="147" t="s">
        <v>1168</v>
      </c>
      <c r="F1033" s="65" t="s">
        <v>124</v>
      </c>
    </row>
    <row r="1034" spans="1:6" x14ac:dyDescent="0.2">
      <c r="A1034" s="66"/>
      <c r="B1034" s="5" t="s">
        <v>10</v>
      </c>
      <c r="C1034" s="5" t="s">
        <v>1168</v>
      </c>
      <c r="D1034" s="147" t="s">
        <v>1168</v>
      </c>
      <c r="E1034" s="147" t="s">
        <v>1168</v>
      </c>
      <c r="F1034" s="65" t="s">
        <v>124</v>
      </c>
    </row>
    <row r="1035" spans="1:6" x14ac:dyDescent="0.2">
      <c r="A1035" s="66"/>
      <c r="B1035" s="5" t="s">
        <v>13</v>
      </c>
      <c r="C1035" s="5" t="s">
        <v>1168</v>
      </c>
      <c r="D1035" s="147" t="s">
        <v>1168</v>
      </c>
      <c r="E1035" s="147" t="s">
        <v>1168</v>
      </c>
      <c r="F1035" s="65" t="s">
        <v>124</v>
      </c>
    </row>
    <row r="1036" spans="1:6" x14ac:dyDescent="0.2">
      <c r="A1036" s="66"/>
      <c r="B1036" s="5" t="s">
        <v>9</v>
      </c>
      <c r="C1036" s="5" t="s">
        <v>9</v>
      </c>
      <c r="D1036" s="147" t="s">
        <v>1248</v>
      </c>
      <c r="E1036" s="147" t="s">
        <v>363</v>
      </c>
      <c r="F1036" s="65" t="s">
        <v>124</v>
      </c>
    </row>
    <row r="1037" spans="1:6" x14ac:dyDescent="0.2">
      <c r="A1037" s="5" t="s">
        <v>261</v>
      </c>
      <c r="B1037" s="5" t="s">
        <v>7</v>
      </c>
      <c r="C1037" s="5" t="s">
        <v>1141</v>
      </c>
      <c r="D1037" s="147">
        <v>350013144802</v>
      </c>
      <c r="E1037" s="147">
        <v>8009810600</v>
      </c>
      <c r="F1037" s="65" t="s">
        <v>23</v>
      </c>
    </row>
    <row r="1038" spans="1:6" x14ac:dyDescent="0.2">
      <c r="A1038" s="66"/>
      <c r="B1038" s="5" t="s">
        <v>10</v>
      </c>
      <c r="C1038" s="5" t="s">
        <v>480</v>
      </c>
      <c r="D1038" s="147" t="s">
        <v>1142</v>
      </c>
      <c r="E1038" s="147">
        <v>8007969696</v>
      </c>
      <c r="F1038" s="65" t="s">
        <v>23</v>
      </c>
    </row>
    <row r="1039" spans="1:6" x14ac:dyDescent="0.2">
      <c r="A1039" s="66"/>
      <c r="B1039" s="5" t="s">
        <v>13</v>
      </c>
      <c r="C1039" s="5" t="s">
        <v>1143</v>
      </c>
      <c r="D1039" s="147" t="s">
        <v>1144</v>
      </c>
      <c r="E1039" s="147">
        <v>8597445434</v>
      </c>
      <c r="F1039" s="65" t="s">
        <v>23</v>
      </c>
    </row>
    <row r="1040" spans="1:6" x14ac:dyDescent="0.2">
      <c r="A1040" s="66"/>
      <c r="B1040" s="5" t="s">
        <v>9</v>
      </c>
      <c r="C1040" s="5" t="s">
        <v>9</v>
      </c>
      <c r="D1040" s="147" t="s">
        <v>1347</v>
      </c>
      <c r="E1040" s="147" t="s">
        <v>363</v>
      </c>
      <c r="F1040" s="65" t="s">
        <v>23</v>
      </c>
    </row>
    <row r="1041" spans="1:6" x14ac:dyDescent="0.2">
      <c r="A1041" s="5" t="s">
        <v>262</v>
      </c>
      <c r="B1041" s="5" t="s">
        <v>7</v>
      </c>
      <c r="C1041" s="5" t="s">
        <v>4414</v>
      </c>
      <c r="D1041" s="147" t="s">
        <v>1168</v>
      </c>
      <c r="E1041" s="147" t="s">
        <v>4415</v>
      </c>
      <c r="F1041" s="65" t="s">
        <v>124</v>
      </c>
    </row>
    <row r="1042" spans="1:6" x14ac:dyDescent="0.2">
      <c r="A1042" s="66"/>
      <c r="B1042" s="5" t="s">
        <v>10</v>
      </c>
      <c r="C1042" s="5" t="s">
        <v>1168</v>
      </c>
      <c r="D1042" s="147" t="s">
        <v>1168</v>
      </c>
      <c r="E1042" s="147" t="s">
        <v>1168</v>
      </c>
      <c r="F1042" s="65" t="s">
        <v>124</v>
      </c>
    </row>
    <row r="1043" spans="1:6" x14ac:dyDescent="0.2">
      <c r="A1043" s="66"/>
      <c r="B1043" s="5" t="s">
        <v>13</v>
      </c>
      <c r="C1043" s="5" t="s">
        <v>4371</v>
      </c>
      <c r="D1043" s="147" t="s">
        <v>4372</v>
      </c>
      <c r="E1043" s="147">
        <v>3042928443</v>
      </c>
      <c r="F1043" s="65" t="s">
        <v>124</v>
      </c>
    </row>
    <row r="1044" spans="1:6" x14ac:dyDescent="0.2">
      <c r="A1044" s="66"/>
      <c r="B1044" s="5" t="s">
        <v>9</v>
      </c>
      <c r="C1044" s="5" t="s">
        <v>9</v>
      </c>
      <c r="D1044" s="147" t="s">
        <v>1248</v>
      </c>
      <c r="E1044" s="147" t="s">
        <v>363</v>
      </c>
      <c r="F1044" s="65" t="s">
        <v>124</v>
      </c>
    </row>
    <row r="1045" spans="1:6" x14ac:dyDescent="0.2">
      <c r="A1045" s="5" t="s">
        <v>263</v>
      </c>
      <c r="B1045" s="5" t="s">
        <v>7</v>
      </c>
      <c r="C1045" s="5" t="s">
        <v>1168</v>
      </c>
      <c r="D1045" s="147" t="s">
        <v>1168</v>
      </c>
      <c r="E1045" s="147" t="s">
        <v>1168</v>
      </c>
      <c r="F1045" s="65" t="s">
        <v>23</v>
      </c>
    </row>
    <row r="1046" spans="1:6" x14ac:dyDescent="0.2">
      <c r="A1046" s="66"/>
      <c r="B1046" s="5" t="s">
        <v>10</v>
      </c>
      <c r="C1046" s="5" t="s">
        <v>1168</v>
      </c>
      <c r="D1046" s="147" t="s">
        <v>1168</v>
      </c>
      <c r="E1046" s="147" t="s">
        <v>1168</v>
      </c>
      <c r="F1046" s="65" t="s">
        <v>23</v>
      </c>
    </row>
    <row r="1047" spans="1:6" x14ac:dyDescent="0.2">
      <c r="A1047" s="66"/>
      <c r="B1047" s="5" t="s">
        <v>13</v>
      </c>
      <c r="C1047" s="5" t="s">
        <v>1168</v>
      </c>
      <c r="D1047" s="147" t="s">
        <v>1168</v>
      </c>
      <c r="E1047" s="147" t="s">
        <v>1168</v>
      </c>
      <c r="F1047" s="65" t="s">
        <v>23</v>
      </c>
    </row>
    <row r="1048" spans="1:6" x14ac:dyDescent="0.2">
      <c r="A1048" s="66"/>
      <c r="B1048" s="5" t="s">
        <v>9</v>
      </c>
      <c r="C1048" s="5" t="s">
        <v>9</v>
      </c>
      <c r="D1048" s="147" t="s">
        <v>3940</v>
      </c>
      <c r="E1048" s="147" t="s">
        <v>363</v>
      </c>
      <c r="F1048" s="65" t="s">
        <v>23</v>
      </c>
    </row>
    <row r="1049" spans="1:6" x14ac:dyDescent="0.2">
      <c r="A1049" s="5" t="s">
        <v>264</v>
      </c>
      <c r="B1049" s="5" t="s">
        <v>7</v>
      </c>
      <c r="C1049" s="5" t="s">
        <v>1168</v>
      </c>
      <c r="D1049" s="147" t="s">
        <v>1168</v>
      </c>
      <c r="E1049" s="147" t="s">
        <v>1168</v>
      </c>
      <c r="F1049" s="65" t="s">
        <v>124</v>
      </c>
    </row>
    <row r="1050" spans="1:6" x14ac:dyDescent="0.2">
      <c r="A1050" s="66"/>
      <c r="B1050" s="5" t="s">
        <v>10</v>
      </c>
      <c r="C1050" s="5" t="s">
        <v>1168</v>
      </c>
      <c r="D1050" s="147" t="s">
        <v>1168</v>
      </c>
      <c r="E1050" s="147" t="s">
        <v>1168</v>
      </c>
      <c r="F1050" s="65" t="s">
        <v>124</v>
      </c>
    </row>
    <row r="1051" spans="1:6" x14ac:dyDescent="0.2">
      <c r="A1051" s="66"/>
      <c r="B1051" s="5" t="s">
        <v>13</v>
      </c>
      <c r="C1051" s="5" t="s">
        <v>4349</v>
      </c>
      <c r="D1051" s="147" t="s">
        <v>4350</v>
      </c>
      <c r="E1051" s="147">
        <v>2085872104</v>
      </c>
      <c r="F1051" s="65" t="s">
        <v>124</v>
      </c>
    </row>
    <row r="1052" spans="1:6" x14ac:dyDescent="0.2">
      <c r="A1052" s="66"/>
      <c r="B1052" s="5" t="s">
        <v>9</v>
      </c>
      <c r="C1052" s="5" t="s">
        <v>9</v>
      </c>
      <c r="D1052" s="147" t="s">
        <v>1248</v>
      </c>
      <c r="E1052" s="147" t="s">
        <v>363</v>
      </c>
      <c r="F1052" s="65" t="s">
        <v>124</v>
      </c>
    </row>
    <row r="1053" spans="1:6" x14ac:dyDescent="0.2">
      <c r="A1053" s="5" t="s">
        <v>265</v>
      </c>
      <c r="B1053" s="5" t="s">
        <v>7</v>
      </c>
      <c r="C1053" s="5" t="s">
        <v>1168</v>
      </c>
      <c r="D1053" s="147" t="s">
        <v>1168</v>
      </c>
      <c r="E1053" s="147" t="s">
        <v>1168</v>
      </c>
      <c r="F1053" s="65" t="s">
        <v>124</v>
      </c>
    </row>
    <row r="1054" spans="1:6" x14ac:dyDescent="0.2">
      <c r="A1054" s="66"/>
      <c r="B1054" s="5" t="s">
        <v>10</v>
      </c>
      <c r="C1054" s="5" t="s">
        <v>1168</v>
      </c>
      <c r="D1054" s="147" t="s">
        <v>1168</v>
      </c>
      <c r="E1054" s="147" t="s">
        <v>1168</v>
      </c>
      <c r="F1054" s="65" t="s">
        <v>124</v>
      </c>
    </row>
    <row r="1055" spans="1:6" x14ac:dyDescent="0.2">
      <c r="A1055" s="66"/>
      <c r="B1055" s="5" t="s">
        <v>13</v>
      </c>
      <c r="C1055" s="5" t="s">
        <v>1168</v>
      </c>
      <c r="D1055" s="147" t="s">
        <v>1168</v>
      </c>
      <c r="E1055" s="147" t="s">
        <v>1168</v>
      </c>
      <c r="F1055" s="65" t="s">
        <v>124</v>
      </c>
    </row>
    <row r="1056" spans="1:6" x14ac:dyDescent="0.2">
      <c r="A1056" s="66"/>
      <c r="B1056" s="5" t="s">
        <v>9</v>
      </c>
      <c r="C1056" s="5" t="s">
        <v>9</v>
      </c>
      <c r="D1056" s="147" t="s">
        <v>1248</v>
      </c>
      <c r="E1056" s="147" t="s">
        <v>363</v>
      </c>
      <c r="F1056" s="65" t="s">
        <v>124</v>
      </c>
    </row>
    <row r="1057" spans="1:6" x14ac:dyDescent="0.2">
      <c r="A1057" s="5" t="s">
        <v>266</v>
      </c>
      <c r="B1057" s="5" t="s">
        <v>7</v>
      </c>
      <c r="C1057" s="5" t="s">
        <v>1168</v>
      </c>
      <c r="D1057" s="147" t="s">
        <v>1168</v>
      </c>
      <c r="E1057" s="147" t="s">
        <v>1168</v>
      </c>
      <c r="F1057" s="65" t="s">
        <v>124</v>
      </c>
    </row>
    <row r="1058" spans="1:6" x14ac:dyDescent="0.2">
      <c r="A1058" s="66"/>
      <c r="B1058" s="5" t="s">
        <v>10</v>
      </c>
      <c r="C1058" s="5" t="s">
        <v>1168</v>
      </c>
      <c r="D1058" s="147" t="s">
        <v>1168</v>
      </c>
      <c r="E1058" s="147" t="s">
        <v>1168</v>
      </c>
      <c r="F1058" s="65" t="s">
        <v>124</v>
      </c>
    </row>
    <row r="1059" spans="1:6" x14ac:dyDescent="0.2">
      <c r="A1059" s="66"/>
      <c r="B1059" s="5" t="s">
        <v>13</v>
      </c>
      <c r="C1059" s="5" t="s">
        <v>1168</v>
      </c>
      <c r="D1059" s="147" t="s">
        <v>1168</v>
      </c>
      <c r="E1059" s="147" t="s">
        <v>1168</v>
      </c>
      <c r="F1059" s="65" t="s">
        <v>124</v>
      </c>
    </row>
    <row r="1060" spans="1:6" x14ac:dyDescent="0.2">
      <c r="A1060" s="66"/>
      <c r="B1060" s="5" t="s">
        <v>9</v>
      </c>
      <c r="C1060" s="5" t="s">
        <v>9</v>
      </c>
      <c r="D1060" s="147" t="s">
        <v>1248</v>
      </c>
      <c r="E1060" s="147" t="s">
        <v>363</v>
      </c>
      <c r="F1060" s="65" t="s">
        <v>124</v>
      </c>
    </row>
    <row r="1061" spans="1:6" x14ac:dyDescent="0.2">
      <c r="A1061" s="5" t="s">
        <v>267</v>
      </c>
      <c r="B1061" s="5" t="s">
        <v>7</v>
      </c>
      <c r="C1061" s="5" t="s">
        <v>1168</v>
      </c>
      <c r="D1061" s="147" t="s">
        <v>1168</v>
      </c>
      <c r="E1061" s="147" t="s">
        <v>1168</v>
      </c>
      <c r="F1061" s="65" t="s">
        <v>124</v>
      </c>
    </row>
    <row r="1062" spans="1:6" x14ac:dyDescent="0.2">
      <c r="A1062" s="66"/>
      <c r="B1062" s="5" t="s">
        <v>10</v>
      </c>
      <c r="C1062" s="5" t="s">
        <v>1168</v>
      </c>
      <c r="D1062" s="147" t="s">
        <v>1168</v>
      </c>
      <c r="E1062" s="147" t="s">
        <v>1168</v>
      </c>
      <c r="F1062" s="65" t="s">
        <v>124</v>
      </c>
    </row>
    <row r="1063" spans="1:6" x14ac:dyDescent="0.2">
      <c r="A1063" s="66"/>
      <c r="B1063" s="5" t="s">
        <v>13</v>
      </c>
      <c r="C1063" s="5" t="s">
        <v>4367</v>
      </c>
      <c r="D1063" s="147" t="s">
        <v>4368</v>
      </c>
      <c r="E1063" s="147">
        <v>2516943100</v>
      </c>
      <c r="F1063" s="65" t="s">
        <v>124</v>
      </c>
    </row>
    <row r="1064" spans="1:6" x14ac:dyDescent="0.2">
      <c r="A1064" s="66"/>
      <c r="B1064" s="5" t="s">
        <v>9</v>
      </c>
      <c r="C1064" s="5" t="s">
        <v>9</v>
      </c>
      <c r="D1064" s="147" t="s">
        <v>1248</v>
      </c>
      <c r="E1064" s="147" t="s">
        <v>363</v>
      </c>
      <c r="F1064" s="65" t="s">
        <v>124</v>
      </c>
    </row>
    <row r="1065" spans="1:6" x14ac:dyDescent="0.2">
      <c r="A1065" s="5" t="s">
        <v>268</v>
      </c>
      <c r="B1065" s="5" t="s">
        <v>7</v>
      </c>
      <c r="C1065" s="5" t="s">
        <v>1168</v>
      </c>
      <c r="D1065" s="147" t="s">
        <v>1168</v>
      </c>
      <c r="E1065" s="147" t="s">
        <v>1168</v>
      </c>
      <c r="F1065" s="65" t="s">
        <v>124</v>
      </c>
    </row>
    <row r="1066" spans="1:6" x14ac:dyDescent="0.2">
      <c r="A1066" s="66"/>
      <c r="B1066" s="5" t="s">
        <v>10</v>
      </c>
      <c r="C1066" s="5" t="s">
        <v>1168</v>
      </c>
      <c r="D1066" s="147" t="s">
        <v>1168</v>
      </c>
      <c r="E1066" s="147" t="s">
        <v>1168</v>
      </c>
      <c r="F1066" s="65" t="s">
        <v>124</v>
      </c>
    </row>
    <row r="1067" spans="1:6" x14ac:dyDescent="0.2">
      <c r="A1067" s="66"/>
      <c r="B1067" s="5" t="s">
        <v>13</v>
      </c>
      <c r="C1067" s="5" t="s">
        <v>4413</v>
      </c>
      <c r="D1067" s="147" t="s">
        <v>1168</v>
      </c>
      <c r="E1067" s="147">
        <v>3525277650</v>
      </c>
      <c r="F1067" s="65" t="s">
        <v>124</v>
      </c>
    </row>
    <row r="1068" spans="1:6" x14ac:dyDescent="0.2">
      <c r="A1068" s="66"/>
      <c r="B1068" s="5" t="s">
        <v>9</v>
      </c>
      <c r="C1068" s="5" t="s">
        <v>9</v>
      </c>
      <c r="D1068" s="147" t="s">
        <v>1248</v>
      </c>
      <c r="E1068" s="147" t="s">
        <v>363</v>
      </c>
      <c r="F1068" s="65" t="s">
        <v>124</v>
      </c>
    </row>
    <row r="1069" spans="1:6" x14ac:dyDescent="0.2">
      <c r="A1069" s="5" t="s">
        <v>269</v>
      </c>
      <c r="B1069" s="5" t="s">
        <v>7</v>
      </c>
      <c r="C1069" s="5" t="s">
        <v>1168</v>
      </c>
      <c r="D1069" s="147" t="s">
        <v>1168</v>
      </c>
      <c r="E1069" s="147" t="s">
        <v>1168</v>
      </c>
      <c r="F1069" s="65" t="s">
        <v>124</v>
      </c>
    </row>
    <row r="1070" spans="1:6" x14ac:dyDescent="0.2">
      <c r="A1070" s="66"/>
      <c r="B1070" s="5" t="s">
        <v>10</v>
      </c>
      <c r="C1070" s="5" t="s">
        <v>1168</v>
      </c>
      <c r="D1070" s="147" t="s">
        <v>1168</v>
      </c>
      <c r="E1070" s="147" t="s">
        <v>1168</v>
      </c>
      <c r="F1070" s="65" t="s">
        <v>124</v>
      </c>
    </row>
    <row r="1071" spans="1:6" x14ac:dyDescent="0.2">
      <c r="A1071" s="66"/>
      <c r="B1071" s="5" t="s">
        <v>13</v>
      </c>
      <c r="C1071" s="5" t="s">
        <v>4400</v>
      </c>
      <c r="D1071" s="147" t="s">
        <v>4401</v>
      </c>
      <c r="E1071" s="147" t="s">
        <v>1168</v>
      </c>
      <c r="F1071" s="65" t="s">
        <v>124</v>
      </c>
    </row>
    <row r="1072" spans="1:6" x14ac:dyDescent="0.2">
      <c r="A1072" s="66"/>
      <c r="B1072" s="5" t="s">
        <v>14</v>
      </c>
      <c r="C1072" s="5" t="s">
        <v>4400</v>
      </c>
      <c r="D1072" s="147" t="s">
        <v>4402</v>
      </c>
      <c r="E1072" s="147" t="s">
        <v>1168</v>
      </c>
      <c r="F1072" s="65" t="s">
        <v>124</v>
      </c>
    </row>
    <row r="1073" spans="1:6" x14ac:dyDescent="0.2">
      <c r="A1073" s="66"/>
      <c r="B1073" s="5" t="s">
        <v>9</v>
      </c>
      <c r="C1073" s="5" t="s">
        <v>9</v>
      </c>
      <c r="D1073" s="147" t="s">
        <v>1248</v>
      </c>
      <c r="E1073" s="147" t="s">
        <v>363</v>
      </c>
      <c r="F1073" s="65" t="s">
        <v>124</v>
      </c>
    </row>
    <row r="1074" spans="1:6" x14ac:dyDescent="0.2">
      <c r="A1074" s="5" t="s">
        <v>270</v>
      </c>
      <c r="B1074" s="5" t="s">
        <v>7</v>
      </c>
      <c r="C1074" s="5" t="s">
        <v>1168</v>
      </c>
      <c r="D1074" s="147" t="s">
        <v>1168</v>
      </c>
      <c r="E1074" s="147" t="s">
        <v>1168</v>
      </c>
      <c r="F1074" s="65" t="s">
        <v>124</v>
      </c>
    </row>
    <row r="1075" spans="1:6" x14ac:dyDescent="0.2">
      <c r="A1075" s="66"/>
      <c r="B1075" s="5" t="s">
        <v>10</v>
      </c>
      <c r="C1075" s="5" t="s">
        <v>1168</v>
      </c>
      <c r="D1075" s="147" t="s">
        <v>1168</v>
      </c>
      <c r="E1075" s="147" t="s">
        <v>1168</v>
      </c>
      <c r="F1075" s="65" t="s">
        <v>124</v>
      </c>
    </row>
    <row r="1076" spans="1:6" x14ac:dyDescent="0.2">
      <c r="A1076" s="66"/>
      <c r="B1076" s="5" t="s">
        <v>13</v>
      </c>
      <c r="C1076" s="5" t="s">
        <v>1168</v>
      </c>
      <c r="D1076" s="147" t="s">
        <v>1168</v>
      </c>
      <c r="E1076" s="147" t="s">
        <v>1168</v>
      </c>
      <c r="F1076" s="65" t="s">
        <v>124</v>
      </c>
    </row>
    <row r="1077" spans="1:6" x14ac:dyDescent="0.2">
      <c r="A1077" s="66"/>
      <c r="B1077" s="5" t="s">
        <v>9</v>
      </c>
      <c r="C1077" s="5" t="s">
        <v>9</v>
      </c>
      <c r="D1077" s="147" t="s">
        <v>1248</v>
      </c>
      <c r="E1077" s="147" t="s">
        <v>363</v>
      </c>
      <c r="F1077" s="65" t="s">
        <v>124</v>
      </c>
    </row>
    <row r="1078" spans="1:6" x14ac:dyDescent="0.2">
      <c r="A1078" s="5" t="s">
        <v>271</v>
      </c>
      <c r="B1078" s="5" t="s">
        <v>7</v>
      </c>
      <c r="C1078" s="5" t="s">
        <v>1168</v>
      </c>
      <c r="D1078" s="147" t="s">
        <v>1168</v>
      </c>
      <c r="E1078" s="147" t="s">
        <v>1168</v>
      </c>
      <c r="F1078" s="65" t="s">
        <v>124</v>
      </c>
    </row>
    <row r="1079" spans="1:6" x14ac:dyDescent="0.2">
      <c r="A1079" s="66"/>
      <c r="B1079" s="5" t="s">
        <v>10</v>
      </c>
      <c r="C1079" s="5" t="s">
        <v>1168</v>
      </c>
      <c r="D1079" s="147" t="s">
        <v>1168</v>
      </c>
      <c r="E1079" s="147" t="s">
        <v>1168</v>
      </c>
      <c r="F1079" s="65" t="s">
        <v>124</v>
      </c>
    </row>
    <row r="1080" spans="1:6" x14ac:dyDescent="0.2">
      <c r="A1080" s="66"/>
      <c r="B1080" s="5" t="s">
        <v>13</v>
      </c>
      <c r="C1080" s="5" t="s">
        <v>1168</v>
      </c>
      <c r="D1080" s="147" t="s">
        <v>1168</v>
      </c>
      <c r="E1080" s="147" t="s">
        <v>1168</v>
      </c>
      <c r="F1080" s="65" t="s">
        <v>124</v>
      </c>
    </row>
    <row r="1081" spans="1:6" x14ac:dyDescent="0.2">
      <c r="A1081" s="66"/>
      <c r="B1081" s="5" t="s">
        <v>9</v>
      </c>
      <c r="C1081" s="5" t="s">
        <v>9</v>
      </c>
      <c r="D1081" s="147" t="s">
        <v>1248</v>
      </c>
      <c r="E1081" s="147" t="s">
        <v>363</v>
      </c>
      <c r="F1081" s="65" t="s">
        <v>124</v>
      </c>
    </row>
    <row r="1082" spans="1:6" x14ac:dyDescent="0.2">
      <c r="A1082" s="5" t="s">
        <v>272</v>
      </c>
      <c r="B1082" s="5" t="s">
        <v>7</v>
      </c>
      <c r="C1082" s="5" t="s">
        <v>1168</v>
      </c>
      <c r="D1082" s="147" t="s">
        <v>1168</v>
      </c>
      <c r="E1082" s="147" t="s">
        <v>1168</v>
      </c>
      <c r="F1082" s="65" t="s">
        <v>124</v>
      </c>
    </row>
    <row r="1083" spans="1:6" x14ac:dyDescent="0.2">
      <c r="A1083" s="66"/>
      <c r="B1083" s="5" t="s">
        <v>10</v>
      </c>
      <c r="C1083" s="5" t="s">
        <v>1168</v>
      </c>
      <c r="D1083" s="147" t="s">
        <v>1168</v>
      </c>
      <c r="E1083" s="147" t="s">
        <v>1168</v>
      </c>
      <c r="F1083" s="65" t="s">
        <v>124</v>
      </c>
    </row>
    <row r="1084" spans="1:6" x14ac:dyDescent="0.2">
      <c r="A1084" s="66"/>
      <c r="B1084" s="5" t="s">
        <v>13</v>
      </c>
      <c r="C1084" s="5" t="s">
        <v>1168</v>
      </c>
      <c r="D1084" s="147" t="s">
        <v>1168</v>
      </c>
      <c r="E1084" s="147" t="s">
        <v>1168</v>
      </c>
      <c r="F1084" s="65" t="s">
        <v>124</v>
      </c>
    </row>
    <row r="1085" spans="1:6" x14ac:dyDescent="0.2">
      <c r="A1085" s="66"/>
      <c r="B1085" s="5" t="s">
        <v>9</v>
      </c>
      <c r="C1085" s="5" t="s">
        <v>9</v>
      </c>
      <c r="D1085" s="147" t="s">
        <v>1248</v>
      </c>
      <c r="E1085" s="147" t="s">
        <v>363</v>
      </c>
      <c r="F1085" s="65" t="s">
        <v>124</v>
      </c>
    </row>
    <row r="1086" spans="1:6" x14ac:dyDescent="0.2">
      <c r="A1086" s="5" t="s">
        <v>273</v>
      </c>
      <c r="B1086" s="5" t="s">
        <v>7</v>
      </c>
      <c r="C1086" s="5" t="s">
        <v>983</v>
      </c>
      <c r="D1086" s="147">
        <v>1031800001</v>
      </c>
      <c r="E1086" s="147">
        <v>7702678409</v>
      </c>
      <c r="F1086" s="65" t="s">
        <v>23</v>
      </c>
    </row>
    <row r="1087" spans="1:6" x14ac:dyDescent="0.2">
      <c r="A1087" s="66"/>
      <c r="B1087" s="5" t="s">
        <v>10</v>
      </c>
      <c r="C1087" s="5" t="s">
        <v>1168</v>
      </c>
      <c r="D1087" s="147" t="s">
        <v>1168</v>
      </c>
      <c r="E1087" s="147" t="s">
        <v>1168</v>
      </c>
      <c r="F1087" s="65" t="s">
        <v>23</v>
      </c>
    </row>
    <row r="1088" spans="1:6" x14ac:dyDescent="0.2">
      <c r="A1088" s="66"/>
      <c r="B1088" s="5" t="s">
        <v>13</v>
      </c>
      <c r="C1088" s="5" t="s">
        <v>4352</v>
      </c>
      <c r="D1088" s="147" t="s">
        <v>4353</v>
      </c>
      <c r="E1088" s="147">
        <v>8436236090</v>
      </c>
      <c r="F1088" s="65" t="s">
        <v>23</v>
      </c>
    </row>
    <row r="1089" spans="1:6" x14ac:dyDescent="0.2">
      <c r="A1089" s="66"/>
      <c r="B1089" s="5" t="s">
        <v>14</v>
      </c>
      <c r="C1089" s="5" t="s">
        <v>4352</v>
      </c>
      <c r="D1089" s="147" t="s">
        <v>4357</v>
      </c>
      <c r="E1089" s="147">
        <v>8436236090</v>
      </c>
      <c r="F1089" s="65" t="s">
        <v>23</v>
      </c>
    </row>
    <row r="1090" spans="1:6" x14ac:dyDescent="0.2">
      <c r="A1090" s="66"/>
      <c r="B1090" s="5" t="s">
        <v>9</v>
      </c>
      <c r="C1090" s="5" t="s">
        <v>9</v>
      </c>
      <c r="D1090" s="147" t="s">
        <v>1248</v>
      </c>
      <c r="E1090" s="147" t="s">
        <v>363</v>
      </c>
      <c r="F1090" s="65" t="s">
        <v>23</v>
      </c>
    </row>
    <row r="1091" spans="1:6" x14ac:dyDescent="0.2">
      <c r="A1091" s="5" t="s">
        <v>274</v>
      </c>
      <c r="B1091" s="5" t="s">
        <v>7</v>
      </c>
      <c r="C1091" s="5" t="s">
        <v>378</v>
      </c>
      <c r="D1091" s="147">
        <v>910149998442</v>
      </c>
      <c r="E1091" s="147">
        <v>8665826345</v>
      </c>
      <c r="F1091" s="65" t="s">
        <v>23</v>
      </c>
    </row>
    <row r="1092" spans="1:6" x14ac:dyDescent="0.2">
      <c r="A1092" s="66"/>
      <c r="B1092" s="5" t="s">
        <v>10</v>
      </c>
      <c r="C1092" s="5" t="s">
        <v>4393</v>
      </c>
      <c r="D1092" s="147" t="s">
        <v>4396</v>
      </c>
      <c r="E1092" s="147">
        <v>2529393283</v>
      </c>
      <c r="F1092" s="65" t="s">
        <v>23</v>
      </c>
    </row>
    <row r="1093" spans="1:6" x14ac:dyDescent="0.2">
      <c r="A1093" s="66"/>
      <c r="B1093" s="5" t="s">
        <v>13</v>
      </c>
      <c r="C1093" s="5" t="s">
        <v>4393</v>
      </c>
      <c r="D1093" s="147" t="s">
        <v>4396</v>
      </c>
      <c r="E1093" s="147">
        <v>2529393283</v>
      </c>
      <c r="F1093" s="65" t="s">
        <v>23</v>
      </c>
    </row>
    <row r="1094" spans="1:6" x14ac:dyDescent="0.2">
      <c r="A1094" s="66"/>
      <c r="B1094" s="5" t="s">
        <v>9</v>
      </c>
      <c r="C1094" s="5" t="s">
        <v>9</v>
      </c>
      <c r="D1094" s="147" t="s">
        <v>3945</v>
      </c>
      <c r="E1094" s="147" t="s">
        <v>363</v>
      </c>
      <c r="F1094" s="65" t="s">
        <v>23</v>
      </c>
    </row>
    <row r="1095" spans="1:6" x14ac:dyDescent="0.2">
      <c r="A1095" s="5" t="s">
        <v>275</v>
      </c>
      <c r="B1095" s="5" t="s">
        <v>7</v>
      </c>
      <c r="C1095" s="5" t="s">
        <v>1168</v>
      </c>
      <c r="D1095" s="147" t="s">
        <v>1168</v>
      </c>
      <c r="E1095" s="147" t="s">
        <v>1168</v>
      </c>
      <c r="F1095" s="65" t="s">
        <v>124</v>
      </c>
    </row>
    <row r="1096" spans="1:6" x14ac:dyDescent="0.2">
      <c r="A1096" s="66"/>
      <c r="B1096" s="5" t="s">
        <v>10</v>
      </c>
      <c r="C1096" s="5" t="s">
        <v>1168</v>
      </c>
      <c r="D1096" s="147" t="s">
        <v>1168</v>
      </c>
      <c r="E1096" s="147" t="s">
        <v>1168</v>
      </c>
      <c r="F1096" s="65" t="s">
        <v>124</v>
      </c>
    </row>
    <row r="1097" spans="1:6" x14ac:dyDescent="0.2">
      <c r="A1097" s="66"/>
      <c r="B1097" s="5" t="s">
        <v>13</v>
      </c>
      <c r="C1097" s="5" t="s">
        <v>4354</v>
      </c>
      <c r="D1097" s="147" t="s">
        <v>4355</v>
      </c>
      <c r="E1097" s="147">
        <v>9037983800</v>
      </c>
      <c r="F1097" s="65" t="s">
        <v>124</v>
      </c>
    </row>
    <row r="1098" spans="1:6" x14ac:dyDescent="0.2">
      <c r="A1098" s="66"/>
      <c r="B1098" s="5" t="s">
        <v>9</v>
      </c>
      <c r="C1098" s="5" t="s">
        <v>9</v>
      </c>
      <c r="D1098" s="147" t="s">
        <v>1248</v>
      </c>
      <c r="E1098" s="147" t="s">
        <v>363</v>
      </c>
      <c r="F1098" s="65" t="s">
        <v>124</v>
      </c>
    </row>
    <row r="1099" spans="1:6" x14ac:dyDescent="0.2">
      <c r="A1099" s="5" t="s">
        <v>276</v>
      </c>
      <c r="B1099" s="5" t="s">
        <v>7</v>
      </c>
      <c r="C1099" s="5" t="s">
        <v>1168</v>
      </c>
      <c r="D1099" s="147" t="s">
        <v>1168</v>
      </c>
      <c r="E1099" s="147" t="s">
        <v>1168</v>
      </c>
      <c r="F1099" s="65" t="s">
        <v>124</v>
      </c>
    </row>
    <row r="1100" spans="1:6" x14ac:dyDescent="0.2">
      <c r="A1100" s="66"/>
      <c r="B1100" s="5" t="s">
        <v>10</v>
      </c>
      <c r="C1100" s="5" t="s">
        <v>1168</v>
      </c>
      <c r="D1100" s="147" t="s">
        <v>1168</v>
      </c>
      <c r="E1100" s="147" t="s">
        <v>1168</v>
      </c>
      <c r="F1100" s="65" t="s">
        <v>124</v>
      </c>
    </row>
    <row r="1101" spans="1:6" x14ac:dyDescent="0.2">
      <c r="A1101" s="66"/>
      <c r="B1101" s="5" t="s">
        <v>13</v>
      </c>
      <c r="C1101" s="5" t="s">
        <v>1168</v>
      </c>
      <c r="D1101" s="147" t="s">
        <v>1168</v>
      </c>
      <c r="E1101" s="147" t="s">
        <v>1168</v>
      </c>
      <c r="F1101" s="65" t="s">
        <v>124</v>
      </c>
    </row>
    <row r="1102" spans="1:6" x14ac:dyDescent="0.2">
      <c r="A1102" s="66"/>
      <c r="B1102" s="5" t="s">
        <v>9</v>
      </c>
      <c r="C1102" s="5" t="s">
        <v>9</v>
      </c>
      <c r="D1102" s="147" t="s">
        <v>1248</v>
      </c>
      <c r="E1102" s="147" t="s">
        <v>363</v>
      </c>
      <c r="F1102" s="65" t="s">
        <v>124</v>
      </c>
    </row>
    <row r="1103" spans="1:6" x14ac:dyDescent="0.2">
      <c r="A1103" s="5" t="s">
        <v>277</v>
      </c>
      <c r="B1103" s="5" t="s">
        <v>7</v>
      </c>
      <c r="C1103" s="5" t="s">
        <v>1168</v>
      </c>
      <c r="D1103" s="147" t="s">
        <v>1168</v>
      </c>
      <c r="E1103" s="147" t="s">
        <v>1168</v>
      </c>
      <c r="F1103" s="65" t="s">
        <v>124</v>
      </c>
    </row>
    <row r="1104" spans="1:6" x14ac:dyDescent="0.2">
      <c r="A1104" s="66"/>
      <c r="B1104" s="5" t="s">
        <v>10</v>
      </c>
      <c r="C1104" s="5" t="s">
        <v>1168</v>
      </c>
      <c r="D1104" s="147" t="s">
        <v>1168</v>
      </c>
      <c r="E1104" s="147" t="s">
        <v>1168</v>
      </c>
      <c r="F1104" s="65" t="s">
        <v>124</v>
      </c>
    </row>
    <row r="1105" spans="1:6" x14ac:dyDescent="0.2">
      <c r="A1105" s="66"/>
      <c r="B1105" s="5" t="s">
        <v>13</v>
      </c>
      <c r="C1105" s="5" t="s">
        <v>1168</v>
      </c>
      <c r="D1105" s="147" t="s">
        <v>1168</v>
      </c>
      <c r="E1105" s="147" t="s">
        <v>1168</v>
      </c>
      <c r="F1105" s="65" t="s">
        <v>124</v>
      </c>
    </row>
    <row r="1106" spans="1:6" x14ac:dyDescent="0.2">
      <c r="A1106" s="66"/>
      <c r="B1106" s="5" t="s">
        <v>9</v>
      </c>
      <c r="C1106" s="5" t="s">
        <v>9</v>
      </c>
      <c r="D1106" s="147" t="s">
        <v>1248</v>
      </c>
      <c r="E1106" s="147" t="s">
        <v>363</v>
      </c>
      <c r="F1106" s="65" t="s">
        <v>124</v>
      </c>
    </row>
    <row r="1107" spans="1:6" x14ac:dyDescent="0.2">
      <c r="A1107" s="5" t="s">
        <v>278</v>
      </c>
      <c r="B1107" s="5" t="s">
        <v>7</v>
      </c>
      <c r="C1107" s="5" t="s">
        <v>1168</v>
      </c>
      <c r="D1107" s="147" t="s">
        <v>1168</v>
      </c>
      <c r="E1107" s="147" t="s">
        <v>1168</v>
      </c>
      <c r="F1107" s="65" t="s">
        <v>124</v>
      </c>
    </row>
    <row r="1108" spans="1:6" x14ac:dyDescent="0.2">
      <c r="A1108" s="66"/>
      <c r="B1108" s="5" t="s">
        <v>10</v>
      </c>
      <c r="C1108" s="5" t="s">
        <v>1168</v>
      </c>
      <c r="D1108" s="147" t="s">
        <v>1168</v>
      </c>
      <c r="E1108" s="147" t="s">
        <v>1168</v>
      </c>
      <c r="F1108" s="65" t="s">
        <v>124</v>
      </c>
    </row>
    <row r="1109" spans="1:6" x14ac:dyDescent="0.2">
      <c r="A1109" s="66"/>
      <c r="B1109" s="5" t="s">
        <v>13</v>
      </c>
      <c r="C1109" s="5" t="s">
        <v>1168</v>
      </c>
      <c r="D1109" s="147" t="s">
        <v>1168</v>
      </c>
      <c r="E1109" s="147" t="s">
        <v>1168</v>
      </c>
      <c r="F1109" s="65" t="s">
        <v>124</v>
      </c>
    </row>
    <row r="1110" spans="1:6" x14ac:dyDescent="0.2">
      <c r="A1110" s="66"/>
      <c r="B1110" s="5" t="s">
        <v>9</v>
      </c>
      <c r="C1110" s="5" t="s">
        <v>9</v>
      </c>
      <c r="D1110" s="147" t="s">
        <v>1248</v>
      </c>
      <c r="E1110" s="147" t="s">
        <v>363</v>
      </c>
      <c r="F1110" s="65" t="s">
        <v>124</v>
      </c>
    </row>
    <row r="1111" spans="1:6" x14ac:dyDescent="0.2">
      <c r="A1111" s="5" t="s">
        <v>279</v>
      </c>
      <c r="B1111" s="5" t="s">
        <v>7</v>
      </c>
      <c r="C1111" s="5" t="s">
        <v>1168</v>
      </c>
      <c r="D1111" s="147" t="s">
        <v>1168</v>
      </c>
      <c r="E1111" s="147" t="s">
        <v>1168</v>
      </c>
      <c r="F1111" s="65" t="s">
        <v>124</v>
      </c>
    </row>
    <row r="1112" spans="1:6" x14ac:dyDescent="0.2">
      <c r="A1112" s="66"/>
      <c r="B1112" s="5" t="s">
        <v>10</v>
      </c>
      <c r="C1112" s="5" t="s">
        <v>1168</v>
      </c>
      <c r="D1112" s="147" t="s">
        <v>1168</v>
      </c>
      <c r="E1112" s="147" t="s">
        <v>1168</v>
      </c>
      <c r="F1112" s="65" t="s">
        <v>124</v>
      </c>
    </row>
    <row r="1113" spans="1:6" x14ac:dyDescent="0.2">
      <c r="A1113" s="66"/>
      <c r="B1113" s="5" t="s">
        <v>13</v>
      </c>
      <c r="C1113" s="5" t="s">
        <v>1168</v>
      </c>
      <c r="D1113" s="147" t="s">
        <v>1168</v>
      </c>
      <c r="E1113" s="147" t="s">
        <v>1168</v>
      </c>
      <c r="F1113" s="65" t="s">
        <v>124</v>
      </c>
    </row>
    <row r="1114" spans="1:6" x14ac:dyDescent="0.2">
      <c r="A1114" s="66"/>
      <c r="B1114" s="5" t="s">
        <v>9</v>
      </c>
      <c r="C1114" s="5" t="s">
        <v>9</v>
      </c>
      <c r="D1114" s="147" t="s">
        <v>1248</v>
      </c>
      <c r="E1114" s="147" t="s">
        <v>363</v>
      </c>
      <c r="F1114" s="65" t="s">
        <v>124</v>
      </c>
    </row>
    <row r="1115" spans="1:6" x14ac:dyDescent="0.2">
      <c r="A1115" s="5" t="s">
        <v>280</v>
      </c>
      <c r="B1115" s="5" t="s">
        <v>7</v>
      </c>
      <c r="C1115" s="5" t="s">
        <v>1168</v>
      </c>
      <c r="D1115" s="147" t="s">
        <v>1168</v>
      </c>
      <c r="E1115" s="147" t="s">
        <v>1168</v>
      </c>
      <c r="F1115" s="65" t="s">
        <v>124</v>
      </c>
    </row>
    <row r="1116" spans="1:6" x14ac:dyDescent="0.2">
      <c r="A1116" s="66"/>
      <c r="B1116" s="5" t="s">
        <v>10</v>
      </c>
      <c r="C1116" s="5" t="s">
        <v>1168</v>
      </c>
      <c r="D1116" s="147" t="s">
        <v>1168</v>
      </c>
      <c r="E1116" s="147" t="s">
        <v>1168</v>
      </c>
      <c r="F1116" s="65" t="s">
        <v>124</v>
      </c>
    </row>
    <row r="1117" spans="1:6" x14ac:dyDescent="0.2">
      <c r="A1117" s="66"/>
      <c r="B1117" s="5" t="s">
        <v>13</v>
      </c>
      <c r="C1117" s="5" t="s">
        <v>443</v>
      </c>
      <c r="D1117" s="147">
        <v>50318000</v>
      </c>
      <c r="E1117" s="147">
        <v>8434438202</v>
      </c>
      <c r="F1117" s="65" t="s">
        <v>124</v>
      </c>
    </row>
    <row r="1118" spans="1:6" x14ac:dyDescent="0.2">
      <c r="A1118" s="66"/>
      <c r="B1118" s="5" t="s">
        <v>14</v>
      </c>
      <c r="C1118" s="5" t="s">
        <v>443</v>
      </c>
      <c r="D1118" s="147">
        <v>50318910</v>
      </c>
      <c r="E1118" s="147">
        <v>8434438202</v>
      </c>
      <c r="F1118" s="65" t="s">
        <v>124</v>
      </c>
    </row>
    <row r="1119" spans="1:6" x14ac:dyDescent="0.2">
      <c r="A1119" s="66"/>
      <c r="B1119" s="5" t="s">
        <v>9</v>
      </c>
      <c r="C1119" s="5" t="s">
        <v>9</v>
      </c>
      <c r="D1119" s="147" t="s">
        <v>1248</v>
      </c>
      <c r="E1119" s="147" t="s">
        <v>363</v>
      </c>
      <c r="F1119" s="65" t="s">
        <v>124</v>
      </c>
    </row>
    <row r="1120" spans="1:6" x14ac:dyDescent="0.2">
      <c r="A1120" s="5" t="s">
        <v>281</v>
      </c>
      <c r="B1120" s="5" t="s">
        <v>7</v>
      </c>
      <c r="C1120" s="5" t="s">
        <v>1168</v>
      </c>
      <c r="D1120" s="147" t="s">
        <v>1168</v>
      </c>
      <c r="E1120" s="147" t="s">
        <v>1168</v>
      </c>
      <c r="F1120" s="65" t="s">
        <v>124</v>
      </c>
    </row>
    <row r="1121" spans="1:6" x14ac:dyDescent="0.2">
      <c r="A1121" s="66"/>
      <c r="B1121" s="5" t="s">
        <v>10</v>
      </c>
      <c r="C1121" s="5" t="s">
        <v>1168</v>
      </c>
      <c r="D1121" s="147" t="s">
        <v>1168</v>
      </c>
      <c r="E1121" s="147" t="s">
        <v>1168</v>
      </c>
      <c r="F1121" s="65" t="s">
        <v>124</v>
      </c>
    </row>
    <row r="1122" spans="1:6" x14ac:dyDescent="0.2">
      <c r="A1122" s="66"/>
      <c r="B1122" s="5" t="s">
        <v>13</v>
      </c>
      <c r="C1122" s="5" t="s">
        <v>688</v>
      </c>
      <c r="D1122" s="147" t="s">
        <v>690</v>
      </c>
      <c r="E1122" s="147">
        <v>2297596056</v>
      </c>
      <c r="F1122" s="65" t="s">
        <v>124</v>
      </c>
    </row>
    <row r="1123" spans="1:6" x14ac:dyDescent="0.2">
      <c r="A1123" s="66"/>
      <c r="B1123" s="5" t="s">
        <v>9</v>
      </c>
      <c r="C1123" s="5" t="s">
        <v>9</v>
      </c>
      <c r="D1123" s="147" t="s">
        <v>1248</v>
      </c>
      <c r="E1123" s="147" t="s">
        <v>363</v>
      </c>
      <c r="F1123" s="65" t="s">
        <v>124</v>
      </c>
    </row>
    <row r="1124" spans="1:6" x14ac:dyDescent="0.2">
      <c r="A1124" s="5" t="s">
        <v>282</v>
      </c>
      <c r="B1124" s="5" t="s">
        <v>7</v>
      </c>
      <c r="C1124" s="5" t="s">
        <v>1168</v>
      </c>
      <c r="D1124" s="147" t="s">
        <v>1168</v>
      </c>
      <c r="E1124" s="147" t="s">
        <v>1168</v>
      </c>
      <c r="F1124" s="65" t="s">
        <v>124</v>
      </c>
    </row>
    <row r="1125" spans="1:6" x14ac:dyDescent="0.2">
      <c r="A1125" s="66"/>
      <c r="B1125" s="5" t="s">
        <v>10</v>
      </c>
      <c r="C1125" s="5" t="s">
        <v>480</v>
      </c>
      <c r="D1125" s="147" t="s">
        <v>1023</v>
      </c>
      <c r="E1125" s="147">
        <v>8006313301</v>
      </c>
      <c r="F1125" s="65" t="s">
        <v>124</v>
      </c>
    </row>
    <row r="1126" spans="1:6" x14ac:dyDescent="0.2">
      <c r="A1126" s="66"/>
      <c r="B1126" s="5" t="s">
        <v>13</v>
      </c>
      <c r="C1126" s="5" t="s">
        <v>1168</v>
      </c>
      <c r="D1126" s="147" t="s">
        <v>1168</v>
      </c>
      <c r="E1126" s="147" t="s">
        <v>1168</v>
      </c>
      <c r="F1126" s="65" t="s">
        <v>124</v>
      </c>
    </row>
    <row r="1127" spans="1:6" x14ac:dyDescent="0.2">
      <c r="A1127" s="66"/>
      <c r="B1127" s="5" t="s">
        <v>9</v>
      </c>
      <c r="C1127" s="5" t="s">
        <v>9</v>
      </c>
      <c r="D1127" s="147" t="s">
        <v>1248</v>
      </c>
      <c r="E1127" s="147" t="s">
        <v>363</v>
      </c>
      <c r="F1127" s="65" t="s">
        <v>124</v>
      </c>
    </row>
    <row r="1128" spans="1:6" x14ac:dyDescent="0.2">
      <c r="A1128" s="5" t="s">
        <v>283</v>
      </c>
      <c r="B1128" s="5" t="s">
        <v>7</v>
      </c>
      <c r="C1128" s="5" t="s">
        <v>4408</v>
      </c>
      <c r="D1128" s="147">
        <v>2208426011</v>
      </c>
      <c r="E1128" s="147">
        <v>2083882323</v>
      </c>
      <c r="F1128" s="65" t="s">
        <v>124</v>
      </c>
    </row>
    <row r="1129" spans="1:6" x14ac:dyDescent="0.2">
      <c r="A1129" s="66"/>
      <c r="B1129" s="5" t="s">
        <v>10</v>
      </c>
      <c r="C1129" s="5" t="s">
        <v>1168</v>
      </c>
      <c r="D1129" s="147" t="s">
        <v>1168</v>
      </c>
      <c r="E1129" s="147" t="s">
        <v>1168</v>
      </c>
      <c r="F1129" s="65" t="s">
        <v>124</v>
      </c>
    </row>
    <row r="1130" spans="1:6" x14ac:dyDescent="0.2">
      <c r="A1130" s="66"/>
      <c r="B1130" s="5" t="s">
        <v>13</v>
      </c>
      <c r="C1130" s="5" t="s">
        <v>1168</v>
      </c>
      <c r="D1130" s="147" t="s">
        <v>1168</v>
      </c>
      <c r="E1130" s="147" t="s">
        <v>1168</v>
      </c>
      <c r="F1130" s="65" t="s">
        <v>124</v>
      </c>
    </row>
    <row r="1131" spans="1:6" x14ac:dyDescent="0.2">
      <c r="A1131" s="66"/>
      <c r="B1131" s="5" t="s">
        <v>9</v>
      </c>
      <c r="C1131" s="5" t="s">
        <v>9</v>
      </c>
      <c r="D1131" s="147" t="s">
        <v>1248</v>
      </c>
      <c r="E1131" s="147" t="s">
        <v>363</v>
      </c>
      <c r="F1131" s="65" t="s">
        <v>124</v>
      </c>
    </row>
    <row r="1132" spans="1:6" x14ac:dyDescent="0.2">
      <c r="A1132" s="5" t="s">
        <v>284</v>
      </c>
      <c r="B1132" s="5" t="s">
        <v>7</v>
      </c>
      <c r="C1132" s="5" t="s">
        <v>4360</v>
      </c>
      <c r="D1132" s="147" t="s">
        <v>4361</v>
      </c>
      <c r="E1132" s="147">
        <v>8006624797</v>
      </c>
      <c r="F1132" s="65" t="s">
        <v>124</v>
      </c>
    </row>
    <row r="1133" spans="1:6" x14ac:dyDescent="0.2">
      <c r="A1133" s="66"/>
      <c r="B1133" s="5" t="s">
        <v>10</v>
      </c>
      <c r="C1133" s="5" t="s">
        <v>1168</v>
      </c>
      <c r="D1133" s="147" t="s">
        <v>1168</v>
      </c>
      <c r="E1133" s="147" t="s">
        <v>1168</v>
      </c>
      <c r="F1133" s="65" t="s">
        <v>124</v>
      </c>
    </row>
    <row r="1134" spans="1:6" x14ac:dyDescent="0.2">
      <c r="A1134" s="66"/>
      <c r="B1134" s="5" t="s">
        <v>13</v>
      </c>
      <c r="C1134" s="5" t="s">
        <v>1168</v>
      </c>
      <c r="D1134" s="147" t="s">
        <v>1168</v>
      </c>
      <c r="E1134" s="147" t="s">
        <v>1168</v>
      </c>
      <c r="F1134" s="65" t="s">
        <v>124</v>
      </c>
    </row>
    <row r="1135" spans="1:6" x14ac:dyDescent="0.2">
      <c r="A1135" s="66"/>
      <c r="B1135" s="5" t="s">
        <v>9</v>
      </c>
      <c r="C1135" s="5" t="s">
        <v>9</v>
      </c>
      <c r="D1135" s="147" t="s">
        <v>1248</v>
      </c>
      <c r="E1135" s="147" t="s">
        <v>363</v>
      </c>
      <c r="F1135" s="65" t="s">
        <v>124</v>
      </c>
    </row>
    <row r="1136" spans="1:6" x14ac:dyDescent="0.2">
      <c r="A1136" s="5" t="s">
        <v>285</v>
      </c>
      <c r="B1136" s="5" t="s">
        <v>7</v>
      </c>
      <c r="C1136" s="5" t="s">
        <v>1168</v>
      </c>
      <c r="D1136" s="147" t="s">
        <v>1168</v>
      </c>
      <c r="E1136" s="147" t="s">
        <v>1168</v>
      </c>
      <c r="F1136" s="65" t="s">
        <v>124</v>
      </c>
    </row>
    <row r="1137" spans="1:6" x14ac:dyDescent="0.2">
      <c r="A1137" s="66"/>
      <c r="B1137" s="5" t="s">
        <v>10</v>
      </c>
      <c r="C1137" s="5" t="s">
        <v>1168</v>
      </c>
      <c r="D1137" s="147" t="s">
        <v>1168</v>
      </c>
      <c r="E1137" s="147" t="s">
        <v>1168</v>
      </c>
      <c r="F1137" s="65" t="s">
        <v>124</v>
      </c>
    </row>
    <row r="1138" spans="1:6" x14ac:dyDescent="0.2">
      <c r="A1138" s="66"/>
      <c r="B1138" s="5" t="s">
        <v>13</v>
      </c>
      <c r="C1138" s="5" t="s">
        <v>1168</v>
      </c>
      <c r="D1138" s="147" t="s">
        <v>1168</v>
      </c>
      <c r="E1138" s="147" t="s">
        <v>1168</v>
      </c>
      <c r="F1138" s="65" t="s">
        <v>124</v>
      </c>
    </row>
    <row r="1139" spans="1:6" x14ac:dyDescent="0.2">
      <c r="A1139" s="66"/>
      <c r="B1139" s="5" t="s">
        <v>9</v>
      </c>
      <c r="C1139" s="5" t="s">
        <v>9</v>
      </c>
      <c r="D1139" s="147" t="s">
        <v>1248</v>
      </c>
      <c r="E1139" s="147" t="s">
        <v>363</v>
      </c>
      <c r="F1139" s="65" t="s">
        <v>124</v>
      </c>
    </row>
    <row r="1140" spans="1:6" x14ac:dyDescent="0.2">
      <c r="A1140" s="5" t="s">
        <v>286</v>
      </c>
      <c r="B1140" s="5" t="s">
        <v>7</v>
      </c>
      <c r="C1140" s="5" t="s">
        <v>1168</v>
      </c>
      <c r="D1140" s="147" t="s">
        <v>1168</v>
      </c>
      <c r="E1140" s="147" t="s">
        <v>1168</v>
      </c>
      <c r="F1140" s="65" t="s">
        <v>124</v>
      </c>
    </row>
    <row r="1141" spans="1:6" x14ac:dyDescent="0.2">
      <c r="A1141" s="66"/>
      <c r="B1141" s="5" t="s">
        <v>10</v>
      </c>
      <c r="C1141" s="5" t="s">
        <v>1168</v>
      </c>
      <c r="D1141" s="147" t="s">
        <v>1168</v>
      </c>
      <c r="E1141" s="147" t="s">
        <v>1168</v>
      </c>
      <c r="F1141" s="65" t="s">
        <v>124</v>
      </c>
    </row>
    <row r="1142" spans="1:6" x14ac:dyDescent="0.2">
      <c r="A1142" s="66"/>
      <c r="B1142" s="5" t="s">
        <v>13</v>
      </c>
      <c r="C1142" s="5" t="s">
        <v>1168</v>
      </c>
      <c r="D1142" s="147" t="s">
        <v>1168</v>
      </c>
      <c r="E1142" s="147" t="s">
        <v>1168</v>
      </c>
      <c r="F1142" s="65" t="s">
        <v>124</v>
      </c>
    </row>
    <row r="1143" spans="1:6" x14ac:dyDescent="0.2">
      <c r="A1143" s="66"/>
      <c r="B1143" s="5" t="s">
        <v>9</v>
      </c>
      <c r="C1143" s="5" t="s">
        <v>9</v>
      </c>
      <c r="D1143" s="147" t="s">
        <v>1248</v>
      </c>
      <c r="E1143" s="147" t="s">
        <v>363</v>
      </c>
      <c r="F1143" s="65" t="s">
        <v>124</v>
      </c>
    </row>
    <row r="1144" spans="1:6" x14ac:dyDescent="0.2">
      <c r="A1144" s="5" t="s">
        <v>287</v>
      </c>
      <c r="B1144" s="5" t="s">
        <v>7</v>
      </c>
      <c r="C1144" s="5" t="s">
        <v>1168</v>
      </c>
      <c r="D1144" s="147" t="s">
        <v>1168</v>
      </c>
      <c r="E1144" s="147" t="s">
        <v>1168</v>
      </c>
      <c r="F1144" s="65" t="s">
        <v>124</v>
      </c>
    </row>
    <row r="1145" spans="1:6" x14ac:dyDescent="0.2">
      <c r="A1145" s="66"/>
      <c r="B1145" s="5" t="s">
        <v>10</v>
      </c>
      <c r="C1145" s="5" t="s">
        <v>1168</v>
      </c>
      <c r="D1145" s="147" t="s">
        <v>1168</v>
      </c>
      <c r="E1145" s="147" t="s">
        <v>1168</v>
      </c>
      <c r="F1145" s="65" t="s">
        <v>124</v>
      </c>
    </row>
    <row r="1146" spans="1:6" x14ac:dyDescent="0.2">
      <c r="A1146" s="66"/>
      <c r="B1146" s="5" t="s">
        <v>13</v>
      </c>
      <c r="C1146" s="5" t="s">
        <v>1168</v>
      </c>
      <c r="D1146" s="147" t="s">
        <v>1168</v>
      </c>
      <c r="E1146" s="147" t="s">
        <v>1168</v>
      </c>
      <c r="F1146" s="65" t="s">
        <v>124</v>
      </c>
    </row>
    <row r="1147" spans="1:6" x14ac:dyDescent="0.2">
      <c r="A1147" s="66"/>
      <c r="B1147" s="5" t="s">
        <v>9</v>
      </c>
      <c r="C1147" s="5" t="s">
        <v>9</v>
      </c>
      <c r="D1147" s="147" t="s">
        <v>1248</v>
      </c>
      <c r="E1147" s="147" t="s">
        <v>363</v>
      </c>
      <c r="F1147" s="65" t="s">
        <v>124</v>
      </c>
    </row>
    <row r="1148" spans="1:6" x14ac:dyDescent="0.2">
      <c r="A1148" s="5" t="s">
        <v>288</v>
      </c>
      <c r="B1148" s="5" t="s">
        <v>7</v>
      </c>
      <c r="C1148" s="5" t="s">
        <v>1168</v>
      </c>
      <c r="D1148" s="147" t="s">
        <v>1168</v>
      </c>
      <c r="E1148" s="147" t="s">
        <v>1168</v>
      </c>
      <c r="F1148" s="65" t="s">
        <v>124</v>
      </c>
    </row>
    <row r="1149" spans="1:6" x14ac:dyDescent="0.2">
      <c r="A1149" s="66"/>
      <c r="B1149" s="5" t="s">
        <v>10</v>
      </c>
      <c r="C1149" s="5" t="s">
        <v>1168</v>
      </c>
      <c r="D1149" s="147" t="s">
        <v>1168</v>
      </c>
      <c r="E1149" s="147" t="s">
        <v>1168</v>
      </c>
      <c r="F1149" s="65" t="s">
        <v>124</v>
      </c>
    </row>
    <row r="1150" spans="1:6" x14ac:dyDescent="0.2">
      <c r="A1150" s="66"/>
      <c r="B1150" s="5" t="s">
        <v>13</v>
      </c>
      <c r="C1150" s="5" t="s">
        <v>1168</v>
      </c>
      <c r="D1150" s="147" t="s">
        <v>1168</v>
      </c>
      <c r="E1150" s="147" t="s">
        <v>1168</v>
      </c>
      <c r="F1150" s="65" t="s">
        <v>124</v>
      </c>
    </row>
    <row r="1151" spans="1:6" x14ac:dyDescent="0.2">
      <c r="A1151" s="66"/>
      <c r="B1151" s="5" t="s">
        <v>9</v>
      </c>
      <c r="C1151" s="5" t="s">
        <v>9</v>
      </c>
      <c r="D1151" s="147" t="s">
        <v>1248</v>
      </c>
      <c r="E1151" s="147" t="s">
        <v>363</v>
      </c>
      <c r="F1151" s="65" t="s">
        <v>124</v>
      </c>
    </row>
    <row r="1152" spans="1:6" x14ac:dyDescent="0.2">
      <c r="A1152" s="5" t="s">
        <v>289</v>
      </c>
      <c r="B1152" s="5" t="s">
        <v>7</v>
      </c>
      <c r="C1152" s="5" t="s">
        <v>1168</v>
      </c>
      <c r="D1152" s="147" t="s">
        <v>1168</v>
      </c>
      <c r="E1152" s="147" t="s">
        <v>1168</v>
      </c>
      <c r="F1152" s="65" t="s">
        <v>23</v>
      </c>
    </row>
    <row r="1153" spans="1:6" x14ac:dyDescent="0.2">
      <c r="A1153" s="66"/>
      <c r="B1153" s="5" t="s">
        <v>10</v>
      </c>
      <c r="C1153" s="5" t="s">
        <v>480</v>
      </c>
      <c r="D1153" s="147" t="s">
        <v>4397</v>
      </c>
      <c r="E1153" s="147">
        <v>8007969696</v>
      </c>
      <c r="F1153" s="65" t="s">
        <v>23</v>
      </c>
    </row>
    <row r="1154" spans="1:6" x14ac:dyDescent="0.2">
      <c r="A1154" s="66"/>
      <c r="B1154" s="5" t="s">
        <v>13</v>
      </c>
      <c r="C1154" s="5" t="s">
        <v>1168</v>
      </c>
      <c r="D1154" s="147" t="s">
        <v>1168</v>
      </c>
      <c r="E1154" s="147" t="s">
        <v>1168</v>
      </c>
      <c r="F1154" s="65" t="s">
        <v>23</v>
      </c>
    </row>
    <row r="1155" spans="1:6" x14ac:dyDescent="0.2">
      <c r="A1155" s="66"/>
      <c r="B1155" s="5" t="s">
        <v>9</v>
      </c>
      <c r="C1155" s="5" t="s">
        <v>9</v>
      </c>
      <c r="D1155" s="147" t="s">
        <v>3950</v>
      </c>
      <c r="E1155" s="147" t="s">
        <v>363</v>
      </c>
      <c r="F1155" s="65" t="s">
        <v>23</v>
      </c>
    </row>
    <row r="1156" spans="1:6" x14ac:dyDescent="0.2">
      <c r="A1156" s="5" t="s">
        <v>290</v>
      </c>
      <c r="B1156" s="5" t="s">
        <v>7</v>
      </c>
      <c r="C1156" s="5" t="s">
        <v>4369</v>
      </c>
      <c r="D1156" s="147" t="s">
        <v>4370</v>
      </c>
      <c r="E1156" s="147">
        <v>5807670311</v>
      </c>
      <c r="F1156" s="65" t="s">
        <v>124</v>
      </c>
    </row>
    <row r="1157" spans="1:6" x14ac:dyDescent="0.2">
      <c r="A1157" s="66"/>
      <c r="B1157" s="5" t="s">
        <v>10</v>
      </c>
      <c r="C1157" s="5" t="s">
        <v>1168</v>
      </c>
      <c r="D1157" s="147" t="s">
        <v>1168</v>
      </c>
      <c r="E1157" s="147" t="s">
        <v>1168</v>
      </c>
      <c r="F1157" s="65" t="s">
        <v>124</v>
      </c>
    </row>
    <row r="1158" spans="1:6" x14ac:dyDescent="0.2">
      <c r="A1158" s="66"/>
      <c r="B1158" s="5" t="s">
        <v>13</v>
      </c>
      <c r="C1158" s="5" t="s">
        <v>4369</v>
      </c>
      <c r="D1158" s="147" t="s">
        <v>4370</v>
      </c>
      <c r="E1158" s="147">
        <v>5807670311</v>
      </c>
      <c r="F1158" s="65" t="s">
        <v>124</v>
      </c>
    </row>
    <row r="1159" spans="1:6" x14ac:dyDescent="0.2">
      <c r="A1159" s="66"/>
      <c r="B1159" s="5" t="s">
        <v>9</v>
      </c>
      <c r="C1159" s="5" t="s">
        <v>9</v>
      </c>
      <c r="D1159" s="147" t="s">
        <v>1248</v>
      </c>
      <c r="E1159" s="147" t="s">
        <v>363</v>
      </c>
      <c r="F1159" s="65" t="s">
        <v>124</v>
      </c>
    </row>
    <row r="1160" spans="1:6" x14ac:dyDescent="0.2">
      <c r="A1160" s="5" t="s">
        <v>291</v>
      </c>
      <c r="B1160" s="5" t="s">
        <v>7</v>
      </c>
      <c r="C1160" s="5" t="s">
        <v>1168</v>
      </c>
      <c r="D1160" s="147" t="s">
        <v>1168</v>
      </c>
      <c r="E1160" s="147" t="s">
        <v>1168</v>
      </c>
      <c r="F1160" s="65" t="s">
        <v>124</v>
      </c>
    </row>
    <row r="1161" spans="1:6" x14ac:dyDescent="0.2">
      <c r="A1161" s="66"/>
      <c r="B1161" s="5" t="s">
        <v>10</v>
      </c>
      <c r="C1161" s="5" t="s">
        <v>1168</v>
      </c>
      <c r="D1161" s="147" t="s">
        <v>1168</v>
      </c>
      <c r="E1161" s="147" t="s">
        <v>1168</v>
      </c>
      <c r="F1161" s="65" t="s">
        <v>124</v>
      </c>
    </row>
    <row r="1162" spans="1:6" x14ac:dyDescent="0.2">
      <c r="A1162" s="66"/>
      <c r="B1162" s="5" t="s">
        <v>13</v>
      </c>
      <c r="C1162" s="5" t="s">
        <v>1168</v>
      </c>
      <c r="D1162" s="147" t="s">
        <v>1168</v>
      </c>
      <c r="E1162" s="147" t="s">
        <v>1168</v>
      </c>
      <c r="F1162" s="65" t="s">
        <v>124</v>
      </c>
    </row>
    <row r="1163" spans="1:6" x14ac:dyDescent="0.2">
      <c r="A1163" s="66"/>
      <c r="B1163" s="5" t="s">
        <v>9</v>
      </c>
      <c r="C1163" s="5" t="s">
        <v>9</v>
      </c>
      <c r="D1163" s="147" t="s">
        <v>1248</v>
      </c>
      <c r="E1163" s="147" t="s">
        <v>363</v>
      </c>
      <c r="F1163" s="65" t="s">
        <v>124</v>
      </c>
    </row>
    <row r="1164" spans="1:6" x14ac:dyDescent="0.2">
      <c r="A1164" s="5" t="s">
        <v>292</v>
      </c>
      <c r="B1164" s="5" t="s">
        <v>7</v>
      </c>
      <c r="C1164" s="5" t="s">
        <v>1168</v>
      </c>
      <c r="D1164" s="147" t="s">
        <v>1168</v>
      </c>
      <c r="E1164" s="147" t="s">
        <v>1168</v>
      </c>
      <c r="F1164" s="65" t="s">
        <v>124</v>
      </c>
    </row>
    <row r="1165" spans="1:6" x14ac:dyDescent="0.2">
      <c r="A1165" s="66"/>
      <c r="B1165" s="5" t="s">
        <v>10</v>
      </c>
      <c r="C1165" s="5" t="s">
        <v>1168</v>
      </c>
      <c r="D1165" s="147" t="s">
        <v>1168</v>
      </c>
      <c r="E1165" s="147" t="s">
        <v>1168</v>
      </c>
      <c r="F1165" s="65" t="s">
        <v>124</v>
      </c>
    </row>
    <row r="1166" spans="1:6" x14ac:dyDescent="0.2">
      <c r="A1166" s="66"/>
      <c r="B1166" s="5" t="s">
        <v>13</v>
      </c>
      <c r="C1166" s="5" t="s">
        <v>1168</v>
      </c>
      <c r="D1166" s="147" t="s">
        <v>1168</v>
      </c>
      <c r="E1166" s="147" t="s">
        <v>1168</v>
      </c>
      <c r="F1166" s="65" t="s">
        <v>124</v>
      </c>
    </row>
    <row r="1167" spans="1:6" x14ac:dyDescent="0.2">
      <c r="A1167" s="66"/>
      <c r="B1167" s="5" t="s">
        <v>9</v>
      </c>
      <c r="C1167" s="5" t="s">
        <v>9</v>
      </c>
      <c r="D1167" s="147" t="s">
        <v>1248</v>
      </c>
      <c r="E1167" s="147" t="s">
        <v>363</v>
      </c>
      <c r="F1167" s="65" t="s">
        <v>124</v>
      </c>
    </row>
    <row r="1168" spans="1:6" x14ac:dyDescent="0.2">
      <c r="A1168" s="5" t="s">
        <v>293</v>
      </c>
      <c r="B1168" s="5" t="s">
        <v>7</v>
      </c>
      <c r="C1168" s="5" t="s">
        <v>1168</v>
      </c>
      <c r="D1168" s="147" t="s">
        <v>1168</v>
      </c>
      <c r="E1168" s="147" t="s">
        <v>1168</v>
      </c>
      <c r="F1168" s="65" t="s">
        <v>124</v>
      </c>
    </row>
    <row r="1169" spans="1:6" x14ac:dyDescent="0.2">
      <c r="A1169" s="66"/>
      <c r="B1169" s="5" t="s">
        <v>10</v>
      </c>
      <c r="C1169" s="5" t="s">
        <v>1168</v>
      </c>
      <c r="D1169" s="147" t="s">
        <v>1168</v>
      </c>
      <c r="E1169" s="147" t="s">
        <v>1168</v>
      </c>
      <c r="F1169" s="65" t="s">
        <v>124</v>
      </c>
    </row>
    <row r="1170" spans="1:6" x14ac:dyDescent="0.2">
      <c r="A1170" s="66"/>
      <c r="B1170" s="5" t="s">
        <v>13</v>
      </c>
      <c r="C1170" s="5" t="s">
        <v>4410</v>
      </c>
      <c r="D1170" s="147" t="s">
        <v>4411</v>
      </c>
      <c r="E1170" s="147">
        <v>2565934711</v>
      </c>
      <c r="F1170" s="65" t="s">
        <v>124</v>
      </c>
    </row>
    <row r="1171" spans="1:6" x14ac:dyDescent="0.2">
      <c r="A1171" s="66"/>
      <c r="B1171" s="5" t="s">
        <v>9</v>
      </c>
      <c r="C1171" s="5" t="s">
        <v>9</v>
      </c>
      <c r="D1171" s="147" t="s">
        <v>1248</v>
      </c>
      <c r="E1171" s="147" t="s">
        <v>363</v>
      </c>
      <c r="F1171" s="65" t="s">
        <v>124</v>
      </c>
    </row>
    <row r="1172" spans="1:6" x14ac:dyDescent="0.2">
      <c r="A1172" s="5" t="s">
        <v>294</v>
      </c>
      <c r="B1172" s="5" t="s">
        <v>7</v>
      </c>
      <c r="C1172" s="5" t="s">
        <v>1168</v>
      </c>
      <c r="D1172" s="147" t="s">
        <v>1168</v>
      </c>
      <c r="E1172" s="147" t="s">
        <v>1168</v>
      </c>
      <c r="F1172" s="65" t="s">
        <v>124</v>
      </c>
    </row>
    <row r="1173" spans="1:6" x14ac:dyDescent="0.2">
      <c r="A1173" s="66"/>
      <c r="B1173" s="5" t="s">
        <v>10</v>
      </c>
      <c r="C1173" s="5" t="s">
        <v>1168</v>
      </c>
      <c r="D1173" s="147" t="s">
        <v>1168</v>
      </c>
      <c r="E1173" s="147" t="s">
        <v>1168</v>
      </c>
      <c r="F1173" s="65" t="s">
        <v>124</v>
      </c>
    </row>
    <row r="1174" spans="1:6" x14ac:dyDescent="0.2">
      <c r="A1174" s="66"/>
      <c r="B1174" s="5" t="s">
        <v>13</v>
      </c>
      <c r="C1174" s="5" t="s">
        <v>4376</v>
      </c>
      <c r="D1174" s="147" t="s">
        <v>4377</v>
      </c>
      <c r="E1174" s="147">
        <v>8286973052</v>
      </c>
      <c r="F1174" s="65" t="s">
        <v>124</v>
      </c>
    </row>
    <row r="1175" spans="1:6" x14ac:dyDescent="0.2">
      <c r="A1175" s="66"/>
      <c r="B1175" s="5" t="s">
        <v>9</v>
      </c>
      <c r="C1175" s="5" t="s">
        <v>9</v>
      </c>
      <c r="D1175" s="147" t="s">
        <v>1248</v>
      </c>
      <c r="E1175" s="147" t="s">
        <v>363</v>
      </c>
      <c r="F1175" s="65" t="s">
        <v>124</v>
      </c>
    </row>
    <row r="1176" spans="1:6" x14ac:dyDescent="0.2">
      <c r="A1176" s="5" t="s">
        <v>295</v>
      </c>
      <c r="B1176" s="5" t="s">
        <v>7</v>
      </c>
      <c r="C1176" s="5" t="s">
        <v>1168</v>
      </c>
      <c r="D1176" s="147" t="s">
        <v>1168</v>
      </c>
      <c r="E1176" s="147" t="s">
        <v>1168</v>
      </c>
      <c r="F1176" s="65" t="s">
        <v>124</v>
      </c>
    </row>
    <row r="1177" spans="1:6" x14ac:dyDescent="0.2">
      <c r="A1177" s="66"/>
      <c r="B1177" s="5" t="s">
        <v>10</v>
      </c>
      <c r="C1177" s="5" t="s">
        <v>1168</v>
      </c>
      <c r="D1177" s="147" t="s">
        <v>1168</v>
      </c>
      <c r="E1177" s="147" t="s">
        <v>1168</v>
      </c>
      <c r="F1177" s="65" t="s">
        <v>124</v>
      </c>
    </row>
    <row r="1178" spans="1:6" x14ac:dyDescent="0.2">
      <c r="A1178" s="66"/>
      <c r="B1178" s="5" t="s">
        <v>13</v>
      </c>
      <c r="C1178" s="5" t="s">
        <v>1168</v>
      </c>
      <c r="D1178" s="147" t="s">
        <v>1168</v>
      </c>
      <c r="E1178" s="147" t="s">
        <v>1168</v>
      </c>
      <c r="F1178" s="65" t="s">
        <v>124</v>
      </c>
    </row>
    <row r="1179" spans="1:6" x14ac:dyDescent="0.2">
      <c r="A1179" s="66"/>
      <c r="B1179" s="5" t="s">
        <v>9</v>
      </c>
      <c r="C1179" s="5" t="s">
        <v>9</v>
      </c>
      <c r="D1179" s="147" t="s">
        <v>1248</v>
      </c>
      <c r="E1179" s="147" t="s">
        <v>363</v>
      </c>
      <c r="F1179" s="65" t="s">
        <v>124</v>
      </c>
    </row>
    <row r="1180" spans="1:6" x14ac:dyDescent="0.2">
      <c r="A1180" s="5" t="s">
        <v>296</v>
      </c>
      <c r="B1180" s="5" t="s">
        <v>7</v>
      </c>
      <c r="C1180" s="5" t="s">
        <v>1168</v>
      </c>
      <c r="D1180" s="147" t="s">
        <v>1168</v>
      </c>
      <c r="E1180" s="147" t="s">
        <v>1168</v>
      </c>
      <c r="F1180" s="65" t="s">
        <v>124</v>
      </c>
    </row>
    <row r="1181" spans="1:6" x14ac:dyDescent="0.2">
      <c r="A1181" s="66"/>
      <c r="B1181" s="5" t="s">
        <v>10</v>
      </c>
      <c r="C1181" s="5" t="s">
        <v>1168</v>
      </c>
      <c r="D1181" s="147" t="s">
        <v>1168</v>
      </c>
      <c r="E1181" s="147" t="s">
        <v>1168</v>
      </c>
      <c r="F1181" s="65" t="s">
        <v>124</v>
      </c>
    </row>
    <row r="1182" spans="1:6" x14ac:dyDescent="0.2">
      <c r="A1182" s="66"/>
      <c r="B1182" s="5" t="s">
        <v>13</v>
      </c>
      <c r="C1182" s="5" t="s">
        <v>1168</v>
      </c>
      <c r="D1182" s="147" t="s">
        <v>1168</v>
      </c>
      <c r="E1182" s="147" t="s">
        <v>1168</v>
      </c>
      <c r="F1182" s="65" t="s">
        <v>124</v>
      </c>
    </row>
    <row r="1183" spans="1:6" x14ac:dyDescent="0.2">
      <c r="A1183" s="66"/>
      <c r="B1183" s="5" t="s">
        <v>9</v>
      </c>
      <c r="C1183" s="5" t="s">
        <v>9</v>
      </c>
      <c r="D1183" s="147" t="s">
        <v>1248</v>
      </c>
      <c r="E1183" s="147" t="s">
        <v>363</v>
      </c>
      <c r="F1183" s="65" t="s">
        <v>124</v>
      </c>
    </row>
    <row r="1184" spans="1:6" x14ac:dyDescent="0.2">
      <c r="A1184" s="5" t="s">
        <v>297</v>
      </c>
      <c r="B1184" s="5" t="s">
        <v>7</v>
      </c>
      <c r="C1184" s="5" t="s">
        <v>1168</v>
      </c>
      <c r="D1184" s="147" t="s">
        <v>1168</v>
      </c>
      <c r="E1184" s="147" t="s">
        <v>1168</v>
      </c>
      <c r="F1184" s="65" t="s">
        <v>124</v>
      </c>
    </row>
    <row r="1185" spans="1:6" x14ac:dyDescent="0.2">
      <c r="A1185" s="66"/>
      <c r="B1185" s="5" t="s">
        <v>10</v>
      </c>
      <c r="C1185" s="5" t="s">
        <v>1168</v>
      </c>
      <c r="D1185" s="147" t="s">
        <v>1168</v>
      </c>
      <c r="E1185" s="147" t="s">
        <v>1168</v>
      </c>
      <c r="F1185" s="65" t="s">
        <v>124</v>
      </c>
    </row>
    <row r="1186" spans="1:6" x14ac:dyDescent="0.2">
      <c r="A1186" s="66"/>
      <c r="B1186" s="5" t="s">
        <v>13</v>
      </c>
      <c r="C1186" s="5" t="s">
        <v>1168</v>
      </c>
      <c r="D1186" s="147" t="s">
        <v>1168</v>
      </c>
      <c r="E1186" s="147" t="s">
        <v>1168</v>
      </c>
      <c r="F1186" s="65" t="s">
        <v>124</v>
      </c>
    </row>
    <row r="1187" spans="1:6" x14ac:dyDescent="0.2">
      <c r="A1187" s="66"/>
      <c r="B1187" s="5" t="s">
        <v>9</v>
      </c>
      <c r="C1187" s="5" t="s">
        <v>9</v>
      </c>
      <c r="D1187" s="147" t="s">
        <v>1248</v>
      </c>
      <c r="E1187" s="147" t="s">
        <v>363</v>
      </c>
      <c r="F1187" s="65" t="s">
        <v>124</v>
      </c>
    </row>
    <row r="1188" spans="1:6" x14ac:dyDescent="0.2">
      <c r="A1188" s="5" t="s">
        <v>298</v>
      </c>
      <c r="B1188" s="5" t="s">
        <v>7</v>
      </c>
      <c r="C1188" s="5" t="s">
        <v>1168</v>
      </c>
      <c r="D1188" s="147" t="s">
        <v>1168</v>
      </c>
      <c r="E1188" s="147" t="s">
        <v>1168</v>
      </c>
      <c r="F1188" s="65" t="s">
        <v>124</v>
      </c>
    </row>
    <row r="1189" spans="1:6" x14ac:dyDescent="0.2">
      <c r="A1189" s="66"/>
      <c r="B1189" s="5" t="s">
        <v>10</v>
      </c>
      <c r="C1189" s="5" t="s">
        <v>1168</v>
      </c>
      <c r="D1189" s="147" t="s">
        <v>1168</v>
      </c>
      <c r="E1189" s="147" t="s">
        <v>1168</v>
      </c>
      <c r="F1189" s="65" t="s">
        <v>124</v>
      </c>
    </row>
    <row r="1190" spans="1:6" x14ac:dyDescent="0.2">
      <c r="A1190" s="66"/>
      <c r="B1190" s="5" t="s">
        <v>13</v>
      </c>
      <c r="C1190" s="5" t="s">
        <v>1168</v>
      </c>
      <c r="D1190" s="147" t="s">
        <v>1168</v>
      </c>
      <c r="E1190" s="147" t="s">
        <v>1168</v>
      </c>
      <c r="F1190" s="65" t="s">
        <v>124</v>
      </c>
    </row>
    <row r="1191" spans="1:6" x14ac:dyDescent="0.2">
      <c r="A1191" s="66"/>
      <c r="B1191" s="5" t="s">
        <v>9</v>
      </c>
      <c r="C1191" s="5" t="s">
        <v>9</v>
      </c>
      <c r="D1191" s="147" t="s">
        <v>3955</v>
      </c>
      <c r="E1191" s="147" t="s">
        <v>363</v>
      </c>
      <c r="F1191" s="65" t="s">
        <v>124</v>
      </c>
    </row>
    <row r="1192" spans="1:6" x14ac:dyDescent="0.2">
      <c r="A1192" s="5" t="s">
        <v>299</v>
      </c>
      <c r="B1192" s="5" t="s">
        <v>7</v>
      </c>
      <c r="C1192" s="5" t="s">
        <v>1168</v>
      </c>
      <c r="D1192" s="147" t="s">
        <v>1168</v>
      </c>
      <c r="E1192" s="147" t="s">
        <v>1168</v>
      </c>
      <c r="F1192" s="65" t="s">
        <v>124</v>
      </c>
    </row>
    <row r="1193" spans="1:6" x14ac:dyDescent="0.2">
      <c r="A1193" s="66"/>
      <c r="B1193" s="5" t="s">
        <v>10</v>
      </c>
      <c r="C1193" s="5" t="s">
        <v>1168</v>
      </c>
      <c r="D1193" s="147" t="s">
        <v>1168</v>
      </c>
      <c r="E1193" s="147" t="s">
        <v>1168</v>
      </c>
      <c r="F1193" s="65" t="s">
        <v>124</v>
      </c>
    </row>
    <row r="1194" spans="1:6" x14ac:dyDescent="0.2">
      <c r="A1194" s="66"/>
      <c r="B1194" s="5" t="s">
        <v>13</v>
      </c>
      <c r="C1194" s="5" t="s">
        <v>1168</v>
      </c>
      <c r="D1194" s="147" t="s">
        <v>1168</v>
      </c>
      <c r="E1194" s="147" t="s">
        <v>1168</v>
      </c>
      <c r="F1194" s="65" t="s">
        <v>124</v>
      </c>
    </row>
    <row r="1195" spans="1:6" x14ac:dyDescent="0.2">
      <c r="A1195" s="66"/>
      <c r="B1195" s="5" t="s">
        <v>9</v>
      </c>
      <c r="C1195" s="5" t="s">
        <v>9</v>
      </c>
      <c r="D1195" s="147" t="s">
        <v>1248</v>
      </c>
      <c r="E1195" s="147" t="s">
        <v>363</v>
      </c>
      <c r="F1195" s="65" t="s">
        <v>124</v>
      </c>
    </row>
    <row r="1196" spans="1:6" x14ac:dyDescent="0.2">
      <c r="A1196" s="5" t="s">
        <v>300</v>
      </c>
      <c r="B1196" s="5" t="s">
        <v>7</v>
      </c>
      <c r="C1196" s="5" t="s">
        <v>1168</v>
      </c>
      <c r="D1196" s="147" t="s">
        <v>1168</v>
      </c>
      <c r="E1196" s="147" t="s">
        <v>1168</v>
      </c>
      <c r="F1196" s="65" t="s">
        <v>124</v>
      </c>
    </row>
    <row r="1197" spans="1:6" x14ac:dyDescent="0.2">
      <c r="A1197" s="66"/>
      <c r="B1197" s="5" t="s">
        <v>10</v>
      </c>
      <c r="C1197" s="5" t="s">
        <v>1168</v>
      </c>
      <c r="D1197" s="147" t="s">
        <v>1168</v>
      </c>
      <c r="E1197" s="147" t="s">
        <v>1168</v>
      </c>
      <c r="F1197" s="65" t="s">
        <v>124</v>
      </c>
    </row>
    <row r="1198" spans="1:6" x14ac:dyDescent="0.2">
      <c r="A1198" s="66"/>
      <c r="B1198" s="5" t="s">
        <v>13</v>
      </c>
      <c r="C1198" s="5" t="s">
        <v>1168</v>
      </c>
      <c r="D1198" s="147" t="s">
        <v>1168</v>
      </c>
      <c r="E1198" s="147" t="s">
        <v>1168</v>
      </c>
      <c r="F1198" s="65" t="s">
        <v>124</v>
      </c>
    </row>
    <row r="1199" spans="1:6" x14ac:dyDescent="0.2">
      <c r="A1199" s="66"/>
      <c r="B1199" s="5" t="s">
        <v>9</v>
      </c>
      <c r="C1199" s="5" t="s">
        <v>9</v>
      </c>
      <c r="D1199" s="147" t="s">
        <v>1248</v>
      </c>
      <c r="E1199" s="147" t="s">
        <v>363</v>
      </c>
      <c r="F1199" s="65" t="s">
        <v>124</v>
      </c>
    </row>
    <row r="1200" spans="1:6" x14ac:dyDescent="0.2">
      <c r="A1200" s="5" t="s">
        <v>301</v>
      </c>
      <c r="B1200" s="5" t="s">
        <v>7</v>
      </c>
      <c r="C1200" s="5" t="s">
        <v>1168</v>
      </c>
      <c r="D1200" s="147" t="s">
        <v>1168</v>
      </c>
      <c r="E1200" s="147" t="s">
        <v>1168</v>
      </c>
      <c r="F1200" s="65" t="s">
        <v>124</v>
      </c>
    </row>
    <row r="1201" spans="1:6" x14ac:dyDescent="0.2">
      <c r="A1201" s="66"/>
      <c r="B1201" s="5" t="s">
        <v>10</v>
      </c>
      <c r="C1201" s="5" t="s">
        <v>1168</v>
      </c>
      <c r="D1201" s="147" t="s">
        <v>1168</v>
      </c>
      <c r="E1201" s="147" t="s">
        <v>1168</v>
      </c>
      <c r="F1201" s="65" t="s">
        <v>124</v>
      </c>
    </row>
    <row r="1202" spans="1:6" x14ac:dyDescent="0.2">
      <c r="A1202" s="66"/>
      <c r="B1202" s="5" t="s">
        <v>13</v>
      </c>
      <c r="C1202" s="5" t="s">
        <v>1168</v>
      </c>
      <c r="D1202" s="147" t="s">
        <v>1168</v>
      </c>
      <c r="E1202" s="147" t="s">
        <v>1168</v>
      </c>
      <c r="F1202" s="65" t="s">
        <v>124</v>
      </c>
    </row>
    <row r="1203" spans="1:6" x14ac:dyDescent="0.2">
      <c r="A1203" s="66"/>
      <c r="B1203" s="5" t="s">
        <v>9</v>
      </c>
      <c r="C1203" s="5" t="s">
        <v>9</v>
      </c>
      <c r="D1203" s="147" t="s">
        <v>1248</v>
      </c>
      <c r="E1203" s="147" t="s">
        <v>363</v>
      </c>
      <c r="F1203" s="65" t="s">
        <v>124</v>
      </c>
    </row>
    <row r="1204" spans="1:6" x14ac:dyDescent="0.2">
      <c r="A1204" s="5" t="s">
        <v>302</v>
      </c>
      <c r="B1204" s="5" t="s">
        <v>7</v>
      </c>
      <c r="C1204" s="5" t="s">
        <v>360</v>
      </c>
      <c r="D1204" s="147" t="s">
        <v>4380</v>
      </c>
      <c r="E1204" s="147">
        <v>8886555888</v>
      </c>
      <c r="F1204" s="65" t="s">
        <v>124</v>
      </c>
    </row>
    <row r="1205" spans="1:6" x14ac:dyDescent="0.2">
      <c r="A1205" s="66"/>
      <c r="B1205" s="5" t="s">
        <v>10</v>
      </c>
      <c r="C1205" s="5" t="s">
        <v>1168</v>
      </c>
      <c r="D1205" s="147" t="s">
        <v>1168</v>
      </c>
      <c r="E1205" s="147" t="s">
        <v>1168</v>
      </c>
      <c r="F1205" s="65" t="s">
        <v>124</v>
      </c>
    </row>
    <row r="1206" spans="1:6" x14ac:dyDescent="0.2">
      <c r="A1206" s="66"/>
      <c r="B1206" s="5" t="s">
        <v>13</v>
      </c>
      <c r="C1206" s="5" t="s">
        <v>1168</v>
      </c>
      <c r="D1206" s="147" t="s">
        <v>1168</v>
      </c>
      <c r="E1206" s="147" t="s">
        <v>1168</v>
      </c>
      <c r="F1206" s="65" t="s">
        <v>124</v>
      </c>
    </row>
    <row r="1207" spans="1:6" x14ac:dyDescent="0.2">
      <c r="A1207" s="66"/>
      <c r="B1207" s="5" t="s">
        <v>9</v>
      </c>
      <c r="C1207" s="5" t="s">
        <v>9</v>
      </c>
      <c r="D1207" s="147" t="s">
        <v>1248</v>
      </c>
      <c r="E1207" s="147" t="s">
        <v>363</v>
      </c>
      <c r="F1207" s="65" t="s">
        <v>124</v>
      </c>
    </row>
    <row r="1208" spans="1:6" x14ac:dyDescent="0.2">
      <c r="A1208" s="5" t="s">
        <v>303</v>
      </c>
      <c r="B1208" s="5" t="s">
        <v>7</v>
      </c>
      <c r="C1208" s="5" t="s">
        <v>1168</v>
      </c>
      <c r="D1208" s="147" t="s">
        <v>1168</v>
      </c>
      <c r="E1208" s="147" t="s">
        <v>1168</v>
      </c>
      <c r="F1208" s="65" t="s">
        <v>124</v>
      </c>
    </row>
    <row r="1209" spans="1:6" x14ac:dyDescent="0.2">
      <c r="A1209" s="66"/>
      <c r="B1209" s="5" t="s">
        <v>10</v>
      </c>
      <c r="C1209" s="5" t="s">
        <v>1168</v>
      </c>
      <c r="D1209" s="147" t="s">
        <v>1168</v>
      </c>
      <c r="E1209" s="147" t="s">
        <v>1168</v>
      </c>
      <c r="F1209" s="65" t="s">
        <v>124</v>
      </c>
    </row>
    <row r="1210" spans="1:6" x14ac:dyDescent="0.2">
      <c r="A1210" s="66"/>
      <c r="B1210" s="5" t="s">
        <v>13</v>
      </c>
      <c r="C1210" s="5" t="s">
        <v>1168</v>
      </c>
      <c r="D1210" s="147" t="s">
        <v>1168</v>
      </c>
      <c r="E1210" s="147" t="s">
        <v>1168</v>
      </c>
      <c r="F1210" s="65" t="s">
        <v>124</v>
      </c>
    </row>
    <row r="1211" spans="1:6" x14ac:dyDescent="0.2">
      <c r="A1211" s="66"/>
      <c r="B1211" s="5" t="s">
        <v>9</v>
      </c>
      <c r="C1211" s="5" t="s">
        <v>9</v>
      </c>
      <c r="D1211" s="147" t="s">
        <v>1248</v>
      </c>
      <c r="E1211" s="147" t="s">
        <v>363</v>
      </c>
      <c r="F1211" s="65" t="s">
        <v>124</v>
      </c>
    </row>
    <row r="1212" spans="1:6" x14ac:dyDescent="0.2">
      <c r="A1212" s="5" t="s">
        <v>304</v>
      </c>
      <c r="B1212" s="5" t="s">
        <v>7</v>
      </c>
      <c r="C1212" s="5" t="s">
        <v>1168</v>
      </c>
      <c r="D1212" s="147" t="s">
        <v>1168</v>
      </c>
      <c r="E1212" s="147" t="s">
        <v>1168</v>
      </c>
      <c r="F1212" s="65" t="s">
        <v>124</v>
      </c>
    </row>
    <row r="1213" spans="1:6" x14ac:dyDescent="0.2">
      <c r="A1213" s="66"/>
      <c r="B1213" s="5" t="s">
        <v>10</v>
      </c>
      <c r="C1213" s="5" t="s">
        <v>1168</v>
      </c>
      <c r="D1213" s="147" t="s">
        <v>1168</v>
      </c>
      <c r="E1213" s="147" t="s">
        <v>1168</v>
      </c>
      <c r="F1213" s="65" t="s">
        <v>124</v>
      </c>
    </row>
    <row r="1214" spans="1:6" x14ac:dyDescent="0.2">
      <c r="A1214" s="66"/>
      <c r="B1214" s="5" t="s">
        <v>13</v>
      </c>
      <c r="C1214" s="5" t="s">
        <v>1168</v>
      </c>
      <c r="D1214" s="147" t="s">
        <v>1168</v>
      </c>
      <c r="E1214" s="147" t="s">
        <v>1168</v>
      </c>
      <c r="F1214" s="65" t="s">
        <v>124</v>
      </c>
    </row>
    <row r="1215" spans="1:6" x14ac:dyDescent="0.2">
      <c r="A1215" s="66"/>
      <c r="B1215" s="5" t="s">
        <v>9</v>
      </c>
      <c r="C1215" s="5" t="s">
        <v>9</v>
      </c>
      <c r="D1215" s="147" t="s">
        <v>1248</v>
      </c>
      <c r="E1215" s="147" t="s">
        <v>363</v>
      </c>
      <c r="F1215" s="65" t="s">
        <v>124</v>
      </c>
    </row>
    <row r="1216" spans="1:6" x14ac:dyDescent="0.2">
      <c r="A1216" s="5" t="s">
        <v>305</v>
      </c>
      <c r="B1216" s="5" t="s">
        <v>7</v>
      </c>
      <c r="C1216" s="5" t="s">
        <v>1168</v>
      </c>
      <c r="D1216" s="147" t="s">
        <v>1168</v>
      </c>
      <c r="E1216" s="147" t="s">
        <v>1168</v>
      </c>
      <c r="F1216" s="65" t="s">
        <v>124</v>
      </c>
    </row>
    <row r="1217" spans="1:6" x14ac:dyDescent="0.2">
      <c r="A1217" s="66"/>
      <c r="B1217" s="5" t="s">
        <v>10</v>
      </c>
      <c r="C1217" s="5" t="s">
        <v>1168</v>
      </c>
      <c r="D1217" s="147" t="s">
        <v>1168</v>
      </c>
      <c r="E1217" s="147" t="s">
        <v>1168</v>
      </c>
      <c r="F1217" s="65" t="s">
        <v>124</v>
      </c>
    </row>
    <row r="1218" spans="1:6" x14ac:dyDescent="0.2">
      <c r="A1218" s="66"/>
      <c r="B1218" s="5" t="s">
        <v>13</v>
      </c>
      <c r="C1218" s="5" t="s">
        <v>1168</v>
      </c>
      <c r="D1218" s="147" t="s">
        <v>1168</v>
      </c>
      <c r="E1218" s="147" t="s">
        <v>1168</v>
      </c>
      <c r="F1218" s="65" t="s">
        <v>124</v>
      </c>
    </row>
    <row r="1219" spans="1:6" x14ac:dyDescent="0.2">
      <c r="A1219" s="66"/>
      <c r="B1219" s="5" t="s">
        <v>9</v>
      </c>
      <c r="C1219" s="5" t="s">
        <v>9</v>
      </c>
      <c r="D1219" s="147" t="s">
        <v>1248</v>
      </c>
      <c r="E1219" s="147" t="s">
        <v>363</v>
      </c>
      <c r="F1219" s="65" t="s">
        <v>124</v>
      </c>
    </row>
    <row r="1220" spans="1:6" x14ac:dyDescent="0.2">
      <c r="A1220" s="5" t="s">
        <v>306</v>
      </c>
      <c r="B1220" s="5" t="s">
        <v>7</v>
      </c>
      <c r="C1220" s="5" t="s">
        <v>1168</v>
      </c>
      <c r="D1220" s="147" t="s">
        <v>1168</v>
      </c>
      <c r="E1220" s="147" t="s">
        <v>1168</v>
      </c>
      <c r="F1220" s="65" t="s">
        <v>124</v>
      </c>
    </row>
    <row r="1221" spans="1:6" x14ac:dyDescent="0.2">
      <c r="A1221" s="66"/>
      <c r="B1221" s="5" t="s">
        <v>10</v>
      </c>
      <c r="C1221" s="5" t="s">
        <v>1168</v>
      </c>
      <c r="D1221" s="147" t="s">
        <v>1168</v>
      </c>
      <c r="E1221" s="147" t="s">
        <v>1168</v>
      </c>
      <c r="F1221" s="65" t="s">
        <v>124</v>
      </c>
    </row>
    <row r="1222" spans="1:6" x14ac:dyDescent="0.2">
      <c r="A1222" s="66"/>
      <c r="B1222" s="5" t="s">
        <v>13</v>
      </c>
      <c r="C1222" s="5" t="s">
        <v>1168</v>
      </c>
      <c r="D1222" s="147" t="s">
        <v>1168</v>
      </c>
      <c r="E1222" s="147" t="s">
        <v>1168</v>
      </c>
      <c r="F1222" s="65" t="s">
        <v>124</v>
      </c>
    </row>
    <row r="1223" spans="1:6" x14ac:dyDescent="0.2">
      <c r="A1223" s="66"/>
      <c r="B1223" s="5" t="s">
        <v>9</v>
      </c>
      <c r="C1223" s="5" t="s">
        <v>9</v>
      </c>
      <c r="D1223" s="147" t="s">
        <v>1248</v>
      </c>
      <c r="E1223" s="147" t="s">
        <v>363</v>
      </c>
      <c r="F1223" s="65" t="s">
        <v>124</v>
      </c>
    </row>
    <row r="1224" spans="1:6" x14ac:dyDescent="0.2">
      <c r="A1224" s="5" t="s">
        <v>307</v>
      </c>
      <c r="B1224" s="5" t="s">
        <v>7</v>
      </c>
      <c r="C1224" s="5" t="s">
        <v>1168</v>
      </c>
      <c r="D1224" s="147" t="s">
        <v>1168</v>
      </c>
      <c r="E1224" s="147" t="s">
        <v>1168</v>
      </c>
      <c r="F1224" s="65" t="s">
        <v>124</v>
      </c>
    </row>
    <row r="1225" spans="1:6" x14ac:dyDescent="0.2">
      <c r="A1225" s="66"/>
      <c r="B1225" s="5" t="s">
        <v>10</v>
      </c>
      <c r="C1225" s="5" t="s">
        <v>1168</v>
      </c>
      <c r="D1225" s="147" t="s">
        <v>1168</v>
      </c>
      <c r="E1225" s="147" t="s">
        <v>1168</v>
      </c>
      <c r="F1225" s="65" t="s">
        <v>124</v>
      </c>
    </row>
    <row r="1226" spans="1:6" x14ac:dyDescent="0.2">
      <c r="A1226" s="66"/>
      <c r="B1226" s="5" t="s">
        <v>13</v>
      </c>
      <c r="C1226" s="5" t="s">
        <v>1168</v>
      </c>
      <c r="D1226" s="147" t="s">
        <v>1168</v>
      </c>
      <c r="E1226" s="147" t="s">
        <v>1168</v>
      </c>
      <c r="F1226" s="65" t="s">
        <v>124</v>
      </c>
    </row>
    <row r="1227" spans="1:6" x14ac:dyDescent="0.2">
      <c r="A1227" s="66"/>
      <c r="B1227" s="5" t="s">
        <v>9</v>
      </c>
      <c r="C1227" s="5" t="s">
        <v>9</v>
      </c>
      <c r="D1227" s="147" t="s">
        <v>1248</v>
      </c>
      <c r="E1227" s="147" t="s">
        <v>363</v>
      </c>
      <c r="F1227" s="65" t="s">
        <v>124</v>
      </c>
    </row>
    <row r="1228" spans="1:6" x14ac:dyDescent="0.2">
      <c r="A1228" s="5" t="s">
        <v>308</v>
      </c>
      <c r="B1228" s="5" t="s">
        <v>7</v>
      </c>
      <c r="C1228" s="5" t="s">
        <v>1168</v>
      </c>
      <c r="D1228" s="147" t="s">
        <v>1168</v>
      </c>
      <c r="E1228" s="147" t="s">
        <v>1168</v>
      </c>
      <c r="F1228" s="65" t="s">
        <v>124</v>
      </c>
    </row>
    <row r="1229" spans="1:6" x14ac:dyDescent="0.2">
      <c r="A1229" s="66"/>
      <c r="B1229" s="5" t="s">
        <v>10</v>
      </c>
      <c r="C1229" s="5" t="s">
        <v>1168</v>
      </c>
      <c r="D1229" s="147" t="s">
        <v>1168</v>
      </c>
      <c r="E1229" s="147" t="s">
        <v>1168</v>
      </c>
      <c r="F1229" s="65" t="s">
        <v>124</v>
      </c>
    </row>
    <row r="1230" spans="1:6" x14ac:dyDescent="0.2">
      <c r="A1230" s="66"/>
      <c r="B1230" s="5" t="s">
        <v>13</v>
      </c>
      <c r="C1230" s="5" t="s">
        <v>1168</v>
      </c>
      <c r="D1230" s="147" t="s">
        <v>1168</v>
      </c>
      <c r="E1230" s="147" t="s">
        <v>1168</v>
      </c>
      <c r="F1230" s="65" t="s">
        <v>124</v>
      </c>
    </row>
    <row r="1231" spans="1:6" x14ac:dyDescent="0.2">
      <c r="A1231" s="66"/>
      <c r="B1231" s="5" t="s">
        <v>9</v>
      </c>
      <c r="C1231" s="5" t="s">
        <v>9</v>
      </c>
      <c r="D1231" s="147" t="s">
        <v>1248</v>
      </c>
      <c r="E1231" s="147" t="s">
        <v>363</v>
      </c>
      <c r="F1231" s="65" t="s">
        <v>124</v>
      </c>
    </row>
    <row r="1232" spans="1:6" x14ac:dyDescent="0.2">
      <c r="A1232" s="5" t="s">
        <v>309</v>
      </c>
      <c r="B1232" s="5" t="s">
        <v>7</v>
      </c>
      <c r="C1232" s="5" t="s">
        <v>4412</v>
      </c>
      <c r="D1232" s="147" t="s">
        <v>1168</v>
      </c>
      <c r="E1232" s="147" t="s">
        <v>1168</v>
      </c>
      <c r="F1232" s="65" t="s">
        <v>124</v>
      </c>
    </row>
    <row r="1233" spans="1:6" x14ac:dyDescent="0.2">
      <c r="A1233" s="66"/>
      <c r="B1233" s="5" t="s">
        <v>10</v>
      </c>
      <c r="C1233" s="5" t="s">
        <v>1168</v>
      </c>
      <c r="D1233" s="147" t="s">
        <v>1168</v>
      </c>
      <c r="E1233" s="147" t="s">
        <v>1168</v>
      </c>
      <c r="F1233" s="65" t="s">
        <v>124</v>
      </c>
    </row>
    <row r="1234" spans="1:6" x14ac:dyDescent="0.2">
      <c r="A1234" s="66"/>
      <c r="B1234" s="5" t="s">
        <v>13</v>
      </c>
      <c r="C1234" s="5" t="s">
        <v>1168</v>
      </c>
      <c r="D1234" s="147" t="s">
        <v>1168</v>
      </c>
      <c r="E1234" s="147" t="s">
        <v>1168</v>
      </c>
      <c r="F1234" s="65" t="s">
        <v>124</v>
      </c>
    </row>
    <row r="1235" spans="1:6" x14ac:dyDescent="0.2">
      <c r="A1235" s="66"/>
      <c r="B1235" s="5" t="s">
        <v>9</v>
      </c>
      <c r="C1235" s="5" t="s">
        <v>9</v>
      </c>
      <c r="D1235" s="147" t="s">
        <v>1248</v>
      </c>
      <c r="E1235" s="147" t="s">
        <v>363</v>
      </c>
      <c r="F1235" s="65" t="s">
        <v>124</v>
      </c>
    </row>
    <row r="1236" spans="1:6" x14ac:dyDescent="0.2">
      <c r="A1236" s="5" t="s">
        <v>310</v>
      </c>
      <c r="B1236" s="5" t="s">
        <v>7</v>
      </c>
      <c r="C1236" s="5" t="s">
        <v>1168</v>
      </c>
      <c r="D1236" s="147" t="s">
        <v>1168</v>
      </c>
      <c r="E1236" s="147" t="s">
        <v>1168</v>
      </c>
      <c r="F1236" s="65" t="s">
        <v>124</v>
      </c>
    </row>
    <row r="1237" spans="1:6" x14ac:dyDescent="0.2">
      <c r="A1237" s="66"/>
      <c r="B1237" s="5" t="s">
        <v>10</v>
      </c>
      <c r="C1237" s="5" t="s">
        <v>1168</v>
      </c>
      <c r="D1237" s="147" t="s">
        <v>1168</v>
      </c>
      <c r="E1237" s="147" t="s">
        <v>1168</v>
      </c>
      <c r="F1237" s="65" t="s">
        <v>124</v>
      </c>
    </row>
    <row r="1238" spans="1:6" x14ac:dyDescent="0.2">
      <c r="A1238" s="66"/>
      <c r="B1238" s="5" t="s">
        <v>13</v>
      </c>
      <c r="C1238" s="5" t="s">
        <v>1168</v>
      </c>
      <c r="D1238" s="147" t="s">
        <v>1168</v>
      </c>
      <c r="E1238" s="147" t="s">
        <v>1168</v>
      </c>
      <c r="F1238" s="65" t="s">
        <v>124</v>
      </c>
    </row>
    <row r="1239" spans="1:6" x14ac:dyDescent="0.2">
      <c r="A1239" s="66"/>
      <c r="B1239" s="5" t="s">
        <v>9</v>
      </c>
      <c r="C1239" s="5" t="s">
        <v>9</v>
      </c>
      <c r="D1239" s="147" t="s">
        <v>1248</v>
      </c>
      <c r="E1239" s="147" t="s">
        <v>363</v>
      </c>
      <c r="F1239" s="65" t="s">
        <v>124</v>
      </c>
    </row>
    <row r="1240" spans="1:6" x14ac:dyDescent="0.2">
      <c r="A1240" s="5" t="s">
        <v>311</v>
      </c>
      <c r="B1240" s="5" t="s">
        <v>7</v>
      </c>
      <c r="C1240" s="5" t="s">
        <v>1168</v>
      </c>
      <c r="D1240" s="147" t="s">
        <v>1168</v>
      </c>
      <c r="E1240" s="147" t="s">
        <v>1168</v>
      </c>
      <c r="F1240" s="65" t="s">
        <v>124</v>
      </c>
    </row>
    <row r="1241" spans="1:6" x14ac:dyDescent="0.2">
      <c r="A1241" s="66"/>
      <c r="B1241" s="5" t="s">
        <v>10</v>
      </c>
      <c r="C1241" s="5" t="s">
        <v>1168</v>
      </c>
      <c r="D1241" s="147" t="s">
        <v>1168</v>
      </c>
      <c r="E1241" s="147" t="s">
        <v>1168</v>
      </c>
      <c r="F1241" s="65" t="s">
        <v>124</v>
      </c>
    </row>
    <row r="1242" spans="1:6" x14ac:dyDescent="0.2">
      <c r="A1242" s="66"/>
      <c r="B1242" s="5" t="s">
        <v>13</v>
      </c>
      <c r="C1242" s="5" t="s">
        <v>1168</v>
      </c>
      <c r="D1242" s="147" t="s">
        <v>1168</v>
      </c>
      <c r="E1242" s="147" t="s">
        <v>1168</v>
      </c>
      <c r="F1242" s="65" t="s">
        <v>124</v>
      </c>
    </row>
    <row r="1243" spans="1:6" x14ac:dyDescent="0.2">
      <c r="A1243" s="66"/>
      <c r="B1243" s="5" t="s">
        <v>9</v>
      </c>
      <c r="C1243" s="5" t="s">
        <v>9</v>
      </c>
      <c r="D1243" s="147" t="s">
        <v>1248</v>
      </c>
      <c r="E1243" s="147" t="s">
        <v>363</v>
      </c>
      <c r="F1243" s="65" t="s">
        <v>124</v>
      </c>
    </row>
    <row r="1244" spans="1:6" x14ac:dyDescent="0.2">
      <c r="A1244" s="5" t="s">
        <v>312</v>
      </c>
      <c r="B1244" s="5" t="s">
        <v>7</v>
      </c>
      <c r="C1244" s="5" t="s">
        <v>1168</v>
      </c>
      <c r="D1244" s="147" t="s">
        <v>1168</v>
      </c>
      <c r="E1244" s="147" t="s">
        <v>1168</v>
      </c>
      <c r="F1244" s="65" t="s">
        <v>124</v>
      </c>
    </row>
    <row r="1245" spans="1:6" x14ac:dyDescent="0.2">
      <c r="A1245" s="66"/>
      <c r="B1245" s="5" t="s">
        <v>10</v>
      </c>
      <c r="C1245" s="5" t="s">
        <v>1168</v>
      </c>
      <c r="D1245" s="147" t="s">
        <v>1168</v>
      </c>
      <c r="E1245" s="147" t="s">
        <v>1168</v>
      </c>
      <c r="F1245" s="65" t="s">
        <v>124</v>
      </c>
    </row>
    <row r="1246" spans="1:6" x14ac:dyDescent="0.2">
      <c r="A1246" s="66"/>
      <c r="B1246" s="5" t="s">
        <v>13</v>
      </c>
      <c r="C1246" s="5" t="s">
        <v>1168</v>
      </c>
      <c r="D1246" s="147" t="s">
        <v>1168</v>
      </c>
      <c r="E1246" s="147" t="s">
        <v>1168</v>
      </c>
      <c r="F1246" s="65" t="s">
        <v>124</v>
      </c>
    </row>
    <row r="1247" spans="1:6" x14ac:dyDescent="0.2">
      <c r="A1247" s="66"/>
      <c r="B1247" s="5" t="s">
        <v>9</v>
      </c>
      <c r="C1247" s="5" t="s">
        <v>9</v>
      </c>
      <c r="D1247" s="147" t="s">
        <v>1248</v>
      </c>
      <c r="E1247" s="147" t="s">
        <v>363</v>
      </c>
      <c r="F1247" s="65" t="s">
        <v>124</v>
      </c>
    </row>
    <row r="1248" spans="1:6" x14ac:dyDescent="0.2">
      <c r="A1248" s="5" t="s">
        <v>313</v>
      </c>
      <c r="B1248" s="5" t="s">
        <v>7</v>
      </c>
      <c r="C1248" s="5" t="s">
        <v>1168</v>
      </c>
      <c r="D1248" s="147" t="s">
        <v>1168</v>
      </c>
      <c r="E1248" s="147" t="s">
        <v>1168</v>
      </c>
      <c r="F1248" s="65" t="s">
        <v>124</v>
      </c>
    </row>
    <row r="1249" spans="1:6" x14ac:dyDescent="0.2">
      <c r="A1249" s="66"/>
      <c r="B1249" s="5" t="s">
        <v>10</v>
      </c>
      <c r="C1249" s="5" t="s">
        <v>1168</v>
      </c>
      <c r="D1249" s="147" t="s">
        <v>1168</v>
      </c>
      <c r="E1249" s="147" t="s">
        <v>1168</v>
      </c>
      <c r="F1249" s="65" t="s">
        <v>124</v>
      </c>
    </row>
    <row r="1250" spans="1:6" x14ac:dyDescent="0.2">
      <c r="A1250" s="66"/>
      <c r="B1250" s="5" t="s">
        <v>13</v>
      </c>
      <c r="C1250" s="5" t="s">
        <v>1168</v>
      </c>
      <c r="D1250" s="147" t="s">
        <v>1168</v>
      </c>
      <c r="E1250" s="147" t="s">
        <v>1168</v>
      </c>
      <c r="F1250" s="65" t="s">
        <v>124</v>
      </c>
    </row>
    <row r="1251" spans="1:6" x14ac:dyDescent="0.2">
      <c r="A1251" s="66"/>
      <c r="B1251" s="5" t="s">
        <v>9</v>
      </c>
      <c r="C1251" s="5" t="s">
        <v>9</v>
      </c>
      <c r="D1251" s="147" t="s">
        <v>1248</v>
      </c>
      <c r="E1251" s="147" t="s">
        <v>363</v>
      </c>
      <c r="F1251" s="65" t="s">
        <v>124</v>
      </c>
    </row>
    <row r="1252" spans="1:6" x14ac:dyDescent="0.2">
      <c r="A1252" s="5" t="s">
        <v>314</v>
      </c>
      <c r="B1252" s="5" t="s">
        <v>7</v>
      </c>
      <c r="C1252" s="5" t="s">
        <v>1168</v>
      </c>
      <c r="D1252" s="147" t="s">
        <v>1168</v>
      </c>
      <c r="E1252" s="147" t="s">
        <v>1168</v>
      </c>
      <c r="F1252" s="65" t="s">
        <v>124</v>
      </c>
    </row>
    <row r="1253" spans="1:6" x14ac:dyDescent="0.2">
      <c r="A1253" s="66"/>
      <c r="B1253" s="5" t="s">
        <v>10</v>
      </c>
      <c r="C1253" s="5" t="s">
        <v>1168</v>
      </c>
      <c r="D1253" s="147" t="s">
        <v>1168</v>
      </c>
      <c r="E1253" s="147" t="s">
        <v>1168</v>
      </c>
      <c r="F1253" s="65" t="s">
        <v>124</v>
      </c>
    </row>
    <row r="1254" spans="1:6" x14ac:dyDescent="0.2">
      <c r="A1254" s="66"/>
      <c r="B1254" s="5" t="s">
        <v>13</v>
      </c>
      <c r="C1254" s="5" t="s">
        <v>1168</v>
      </c>
      <c r="D1254" s="147" t="s">
        <v>1168</v>
      </c>
      <c r="E1254" s="147" t="s">
        <v>1168</v>
      </c>
      <c r="F1254" s="65" t="s">
        <v>124</v>
      </c>
    </row>
    <row r="1255" spans="1:6" x14ac:dyDescent="0.2">
      <c r="A1255" s="66"/>
      <c r="B1255" s="5" t="s">
        <v>9</v>
      </c>
      <c r="C1255" s="5" t="s">
        <v>9</v>
      </c>
      <c r="D1255" s="147" t="s">
        <v>1248</v>
      </c>
      <c r="E1255" s="147" t="s">
        <v>363</v>
      </c>
      <c r="F1255" s="65" t="s">
        <v>124</v>
      </c>
    </row>
    <row r="1256" spans="1:6" x14ac:dyDescent="0.2">
      <c r="A1256" s="5" t="s">
        <v>315</v>
      </c>
      <c r="B1256" s="5" t="s">
        <v>7</v>
      </c>
      <c r="C1256" s="5" t="s">
        <v>1168</v>
      </c>
      <c r="D1256" s="147" t="s">
        <v>1168</v>
      </c>
      <c r="E1256" s="147" t="s">
        <v>1168</v>
      </c>
      <c r="F1256" s="65" t="s">
        <v>124</v>
      </c>
    </row>
    <row r="1257" spans="1:6" x14ac:dyDescent="0.2">
      <c r="A1257" s="66"/>
      <c r="B1257" s="5" t="s">
        <v>10</v>
      </c>
      <c r="C1257" s="5" t="s">
        <v>1168</v>
      </c>
      <c r="D1257" s="147" t="s">
        <v>1168</v>
      </c>
      <c r="E1257" s="147" t="s">
        <v>1168</v>
      </c>
      <c r="F1257" s="65" t="s">
        <v>124</v>
      </c>
    </row>
    <row r="1258" spans="1:6" x14ac:dyDescent="0.2">
      <c r="A1258" s="66"/>
      <c r="B1258" s="5" t="s">
        <v>13</v>
      </c>
      <c r="C1258" s="5" t="s">
        <v>1168</v>
      </c>
      <c r="D1258" s="147" t="s">
        <v>1168</v>
      </c>
      <c r="E1258" s="147" t="s">
        <v>1168</v>
      </c>
      <c r="F1258" s="65" t="s">
        <v>124</v>
      </c>
    </row>
    <row r="1259" spans="1:6" x14ac:dyDescent="0.2">
      <c r="A1259" s="66"/>
      <c r="B1259" s="5" t="s">
        <v>9</v>
      </c>
      <c r="C1259" s="5" t="s">
        <v>9</v>
      </c>
      <c r="D1259" s="147" t="s">
        <v>1248</v>
      </c>
      <c r="E1259" s="147" t="s">
        <v>363</v>
      </c>
      <c r="F1259" s="65" t="s">
        <v>124</v>
      </c>
    </row>
    <row r="1260" spans="1:6" x14ac:dyDescent="0.2">
      <c r="A1260" s="5" t="s">
        <v>316</v>
      </c>
      <c r="B1260" s="5" t="s">
        <v>7</v>
      </c>
      <c r="C1260" s="5" t="s">
        <v>1168</v>
      </c>
      <c r="D1260" s="147" t="s">
        <v>1168</v>
      </c>
      <c r="E1260" s="147" t="s">
        <v>1168</v>
      </c>
      <c r="F1260" s="65" t="s">
        <v>124</v>
      </c>
    </row>
    <row r="1261" spans="1:6" x14ac:dyDescent="0.2">
      <c r="A1261" s="66"/>
      <c r="B1261" s="5" t="s">
        <v>10</v>
      </c>
      <c r="C1261" s="5" t="s">
        <v>1168</v>
      </c>
      <c r="D1261" s="147" t="s">
        <v>1168</v>
      </c>
      <c r="E1261" s="147" t="s">
        <v>1168</v>
      </c>
      <c r="F1261" s="65" t="s">
        <v>124</v>
      </c>
    </row>
    <row r="1262" spans="1:6" x14ac:dyDescent="0.2">
      <c r="A1262" s="66"/>
      <c r="B1262" s="5" t="s">
        <v>13</v>
      </c>
      <c r="C1262" s="5" t="s">
        <v>1168</v>
      </c>
      <c r="D1262" s="147" t="s">
        <v>1168</v>
      </c>
      <c r="E1262" s="147" t="s">
        <v>1168</v>
      </c>
      <c r="F1262" s="65" t="s">
        <v>124</v>
      </c>
    </row>
    <row r="1263" spans="1:6" x14ac:dyDescent="0.2">
      <c r="A1263" s="66"/>
      <c r="B1263" s="5" t="s">
        <v>9</v>
      </c>
      <c r="C1263" s="5" t="s">
        <v>9</v>
      </c>
      <c r="D1263" s="147" t="s">
        <v>1248</v>
      </c>
      <c r="E1263" s="147" t="s">
        <v>363</v>
      </c>
      <c r="F1263" s="65" t="s">
        <v>124</v>
      </c>
    </row>
    <row r="1264" spans="1:6" x14ac:dyDescent="0.2">
      <c r="A1264" s="5" t="s">
        <v>317</v>
      </c>
      <c r="B1264" s="5" t="s">
        <v>7</v>
      </c>
      <c r="C1264" s="5" t="s">
        <v>1168</v>
      </c>
      <c r="D1264" s="147" t="s">
        <v>1168</v>
      </c>
      <c r="E1264" s="147" t="s">
        <v>1168</v>
      </c>
      <c r="F1264" s="65" t="s">
        <v>124</v>
      </c>
    </row>
    <row r="1265" spans="1:6" x14ac:dyDescent="0.2">
      <c r="A1265" s="66"/>
      <c r="B1265" s="5" t="s">
        <v>10</v>
      </c>
      <c r="C1265" s="5" t="s">
        <v>1168</v>
      </c>
      <c r="D1265" s="147" t="s">
        <v>1168</v>
      </c>
      <c r="E1265" s="147" t="s">
        <v>1168</v>
      </c>
      <c r="F1265" s="65" t="s">
        <v>124</v>
      </c>
    </row>
    <row r="1266" spans="1:6" x14ac:dyDescent="0.2">
      <c r="A1266" s="66"/>
      <c r="B1266" s="5" t="s">
        <v>13</v>
      </c>
      <c r="C1266" s="5" t="s">
        <v>1168</v>
      </c>
      <c r="D1266" s="147" t="s">
        <v>1168</v>
      </c>
      <c r="E1266" s="147" t="s">
        <v>1168</v>
      </c>
      <c r="F1266" s="65" t="s">
        <v>124</v>
      </c>
    </row>
    <row r="1267" spans="1:6" x14ac:dyDescent="0.2">
      <c r="A1267" s="66"/>
      <c r="B1267" s="5" t="s">
        <v>9</v>
      </c>
      <c r="C1267" s="5" t="s">
        <v>9</v>
      </c>
      <c r="D1267" s="147" t="s">
        <v>1248</v>
      </c>
      <c r="E1267" s="147" t="s">
        <v>363</v>
      </c>
      <c r="F1267" s="65" t="s">
        <v>124</v>
      </c>
    </row>
    <row r="1268" spans="1:6" x14ac:dyDescent="0.2">
      <c r="A1268" s="5" t="s">
        <v>318</v>
      </c>
      <c r="B1268" s="5" t="s">
        <v>7</v>
      </c>
      <c r="C1268" s="5" t="s">
        <v>1168</v>
      </c>
      <c r="D1268" s="147" t="s">
        <v>1168</v>
      </c>
      <c r="E1268" s="147" t="s">
        <v>1168</v>
      </c>
      <c r="F1268" s="65" t="s">
        <v>124</v>
      </c>
    </row>
    <row r="1269" spans="1:6" x14ac:dyDescent="0.2">
      <c r="A1269" s="66"/>
      <c r="B1269" s="5" t="s">
        <v>10</v>
      </c>
      <c r="C1269" s="5" t="s">
        <v>1168</v>
      </c>
      <c r="D1269" s="147" t="s">
        <v>1168</v>
      </c>
      <c r="E1269" s="147" t="s">
        <v>1168</v>
      </c>
      <c r="F1269" s="65" t="s">
        <v>124</v>
      </c>
    </row>
    <row r="1270" spans="1:6" x14ac:dyDescent="0.2">
      <c r="A1270" s="66"/>
      <c r="B1270" s="5" t="s">
        <v>13</v>
      </c>
      <c r="C1270" s="5" t="s">
        <v>4362</v>
      </c>
      <c r="D1270" s="147" t="s">
        <v>4363</v>
      </c>
      <c r="E1270" s="147">
        <v>8779872782</v>
      </c>
      <c r="F1270" s="65" t="s">
        <v>124</v>
      </c>
    </row>
    <row r="1271" spans="1:6" x14ac:dyDescent="0.2">
      <c r="A1271" s="66"/>
      <c r="B1271" s="5" t="s">
        <v>9</v>
      </c>
      <c r="C1271" s="5" t="s">
        <v>9</v>
      </c>
      <c r="D1271" s="147" t="s">
        <v>1248</v>
      </c>
      <c r="E1271" s="147" t="s">
        <v>363</v>
      </c>
      <c r="F1271" s="65" t="s">
        <v>124</v>
      </c>
    </row>
    <row r="1272" spans="1:6" x14ac:dyDescent="0.2">
      <c r="A1272" s="5" t="s">
        <v>319</v>
      </c>
      <c r="B1272" s="5" t="s">
        <v>7</v>
      </c>
      <c r="C1272" s="5" t="s">
        <v>1168</v>
      </c>
      <c r="D1272" s="147" t="s">
        <v>1168</v>
      </c>
      <c r="E1272" s="147" t="s">
        <v>1168</v>
      </c>
      <c r="F1272" s="65" t="s">
        <v>124</v>
      </c>
    </row>
    <row r="1273" spans="1:6" x14ac:dyDescent="0.2">
      <c r="A1273" s="66"/>
      <c r="B1273" s="5" t="s">
        <v>10</v>
      </c>
      <c r="C1273" s="5" t="s">
        <v>1168</v>
      </c>
      <c r="D1273" s="147" t="s">
        <v>1168</v>
      </c>
      <c r="E1273" s="147" t="s">
        <v>1168</v>
      </c>
      <c r="F1273" s="65" t="s">
        <v>124</v>
      </c>
    </row>
    <row r="1274" spans="1:6" x14ac:dyDescent="0.2">
      <c r="A1274" s="66"/>
      <c r="B1274" s="5" t="s">
        <v>13</v>
      </c>
      <c r="C1274" s="5" t="s">
        <v>1168</v>
      </c>
      <c r="D1274" s="147" t="s">
        <v>1168</v>
      </c>
      <c r="E1274" s="147" t="s">
        <v>1168</v>
      </c>
      <c r="F1274" s="65" t="s">
        <v>124</v>
      </c>
    </row>
    <row r="1275" spans="1:6" x14ac:dyDescent="0.2">
      <c r="A1275" s="66"/>
      <c r="B1275" s="5" t="s">
        <v>9</v>
      </c>
      <c r="C1275" s="5" t="s">
        <v>9</v>
      </c>
      <c r="D1275" s="147" t="s">
        <v>1248</v>
      </c>
      <c r="E1275" s="147" t="s">
        <v>363</v>
      </c>
      <c r="F1275" s="65" t="s">
        <v>124</v>
      </c>
    </row>
    <row r="1276" spans="1:6" x14ac:dyDescent="0.2">
      <c r="A1276" s="5" t="s">
        <v>320</v>
      </c>
      <c r="B1276" s="5" t="s">
        <v>7</v>
      </c>
      <c r="C1276" s="5" t="s">
        <v>1168</v>
      </c>
      <c r="D1276" s="147" t="s">
        <v>1168</v>
      </c>
      <c r="E1276" s="147" t="s">
        <v>1168</v>
      </c>
      <c r="F1276" s="65" t="s">
        <v>124</v>
      </c>
    </row>
    <row r="1277" spans="1:6" x14ac:dyDescent="0.2">
      <c r="A1277" s="66"/>
      <c r="B1277" s="5" t="s">
        <v>10</v>
      </c>
      <c r="C1277" s="5" t="s">
        <v>1168</v>
      </c>
      <c r="D1277" s="147" t="s">
        <v>1168</v>
      </c>
      <c r="E1277" s="147" t="s">
        <v>1168</v>
      </c>
      <c r="F1277" s="65" t="s">
        <v>124</v>
      </c>
    </row>
    <row r="1278" spans="1:6" x14ac:dyDescent="0.2">
      <c r="A1278" s="66"/>
      <c r="B1278" s="5" t="s">
        <v>13</v>
      </c>
      <c r="C1278" s="5" t="s">
        <v>1168</v>
      </c>
      <c r="D1278" s="147" t="s">
        <v>1168</v>
      </c>
      <c r="E1278" s="147" t="s">
        <v>1168</v>
      </c>
      <c r="F1278" s="65" t="s">
        <v>124</v>
      </c>
    </row>
    <row r="1279" spans="1:6" x14ac:dyDescent="0.2">
      <c r="A1279" s="66"/>
      <c r="B1279" s="5" t="s">
        <v>9</v>
      </c>
      <c r="C1279" s="5" t="s">
        <v>9</v>
      </c>
      <c r="D1279" s="147" t="s">
        <v>1248</v>
      </c>
      <c r="E1279" s="147" t="s">
        <v>363</v>
      </c>
      <c r="F1279" s="65" t="s">
        <v>124</v>
      </c>
    </row>
    <row r="1280" spans="1:6" x14ac:dyDescent="0.2">
      <c r="A1280" s="5" t="s">
        <v>321</v>
      </c>
      <c r="B1280" s="5" t="s">
        <v>7</v>
      </c>
      <c r="C1280" s="5" t="s">
        <v>1168</v>
      </c>
      <c r="D1280" s="147" t="s">
        <v>1168</v>
      </c>
      <c r="E1280" s="147" t="s">
        <v>1168</v>
      </c>
      <c r="F1280" s="65" t="s">
        <v>124</v>
      </c>
    </row>
    <row r="1281" spans="1:6" x14ac:dyDescent="0.2">
      <c r="A1281" s="66"/>
      <c r="B1281" s="5" t="s">
        <v>10</v>
      </c>
      <c r="C1281" s="5" t="s">
        <v>1168</v>
      </c>
      <c r="D1281" s="147" t="s">
        <v>1168</v>
      </c>
      <c r="E1281" s="147" t="s">
        <v>1168</v>
      </c>
      <c r="F1281" s="65" t="s">
        <v>124</v>
      </c>
    </row>
    <row r="1282" spans="1:6" x14ac:dyDescent="0.2">
      <c r="A1282" s="66"/>
      <c r="B1282" s="5" t="s">
        <v>13</v>
      </c>
      <c r="C1282" s="5" t="s">
        <v>1168</v>
      </c>
      <c r="D1282" s="147" t="s">
        <v>1168</v>
      </c>
      <c r="E1282" s="147" t="s">
        <v>1168</v>
      </c>
      <c r="F1282" s="65" t="s">
        <v>124</v>
      </c>
    </row>
    <row r="1283" spans="1:6" x14ac:dyDescent="0.2">
      <c r="A1283" s="66"/>
      <c r="B1283" s="5" t="s">
        <v>9</v>
      </c>
      <c r="C1283" s="5" t="s">
        <v>9</v>
      </c>
      <c r="D1283" s="147" t="s">
        <v>1248</v>
      </c>
      <c r="E1283" s="147" t="s">
        <v>363</v>
      </c>
      <c r="F1283" s="65" t="s">
        <v>124</v>
      </c>
    </row>
    <row r="1284" spans="1:6" x14ac:dyDescent="0.2">
      <c r="A1284" s="5" t="s">
        <v>322</v>
      </c>
      <c r="B1284" s="5" t="s">
        <v>7</v>
      </c>
      <c r="C1284" s="5" t="s">
        <v>1168</v>
      </c>
      <c r="D1284" s="147" t="s">
        <v>1168</v>
      </c>
      <c r="E1284" s="147" t="s">
        <v>1168</v>
      </c>
      <c r="F1284" s="65" t="s">
        <v>124</v>
      </c>
    </row>
    <row r="1285" spans="1:6" x14ac:dyDescent="0.2">
      <c r="A1285" s="66"/>
      <c r="B1285" s="5" t="s">
        <v>10</v>
      </c>
      <c r="C1285" s="5" t="s">
        <v>1168</v>
      </c>
      <c r="D1285" s="147" t="s">
        <v>1168</v>
      </c>
      <c r="E1285" s="147" t="s">
        <v>1168</v>
      </c>
      <c r="F1285" s="65" t="s">
        <v>124</v>
      </c>
    </row>
    <row r="1286" spans="1:6" x14ac:dyDescent="0.2">
      <c r="A1286" s="66"/>
      <c r="B1286" s="5" t="s">
        <v>13</v>
      </c>
      <c r="C1286" s="5" t="s">
        <v>1168</v>
      </c>
      <c r="D1286" s="147" t="s">
        <v>1168</v>
      </c>
      <c r="E1286" s="147" t="s">
        <v>1168</v>
      </c>
      <c r="F1286" s="65" t="s">
        <v>124</v>
      </c>
    </row>
    <row r="1287" spans="1:6" x14ac:dyDescent="0.2">
      <c r="A1287" s="66"/>
      <c r="B1287" s="5" t="s">
        <v>9</v>
      </c>
      <c r="C1287" s="5" t="s">
        <v>9</v>
      </c>
      <c r="D1287" s="147" t="s">
        <v>1248</v>
      </c>
      <c r="E1287" s="147" t="s">
        <v>363</v>
      </c>
      <c r="F1287" s="65" t="s">
        <v>124</v>
      </c>
    </row>
    <row r="1288" spans="1:6" x14ac:dyDescent="0.2">
      <c r="A1288" s="5" t="s">
        <v>323</v>
      </c>
      <c r="B1288" s="5" t="s">
        <v>7</v>
      </c>
      <c r="C1288" s="5" t="s">
        <v>1168</v>
      </c>
      <c r="D1288" s="147" t="s">
        <v>1168</v>
      </c>
      <c r="E1288" s="147" t="s">
        <v>1168</v>
      </c>
      <c r="F1288" s="65" t="s">
        <v>124</v>
      </c>
    </row>
    <row r="1289" spans="1:6" x14ac:dyDescent="0.2">
      <c r="A1289" s="66"/>
      <c r="B1289" s="5" t="s">
        <v>10</v>
      </c>
      <c r="C1289" s="5" t="s">
        <v>1168</v>
      </c>
      <c r="D1289" s="147" t="s">
        <v>1168</v>
      </c>
      <c r="E1289" s="147" t="s">
        <v>1168</v>
      </c>
      <c r="F1289" s="65" t="s">
        <v>124</v>
      </c>
    </row>
    <row r="1290" spans="1:6" x14ac:dyDescent="0.2">
      <c r="A1290" s="66"/>
      <c r="B1290" s="5" t="s">
        <v>13</v>
      </c>
      <c r="C1290" s="5" t="s">
        <v>1168</v>
      </c>
      <c r="D1290" s="147" t="s">
        <v>1168</v>
      </c>
      <c r="E1290" s="147" t="s">
        <v>1168</v>
      </c>
      <c r="F1290" s="65" t="s">
        <v>124</v>
      </c>
    </row>
    <row r="1291" spans="1:6" x14ac:dyDescent="0.2">
      <c r="A1291" s="66"/>
      <c r="B1291" s="5" t="s">
        <v>9</v>
      </c>
      <c r="C1291" s="5" t="s">
        <v>9</v>
      </c>
      <c r="D1291" s="147" t="s">
        <v>1248</v>
      </c>
      <c r="E1291" s="147" t="s">
        <v>363</v>
      </c>
      <c r="F1291" s="65" t="s">
        <v>124</v>
      </c>
    </row>
    <row r="1292" spans="1:6" x14ac:dyDescent="0.2">
      <c r="A1292" s="5" t="s">
        <v>324</v>
      </c>
      <c r="B1292" s="5" t="s">
        <v>7</v>
      </c>
      <c r="C1292" s="5" t="s">
        <v>1168</v>
      </c>
      <c r="D1292" s="147" t="s">
        <v>1168</v>
      </c>
      <c r="E1292" s="147" t="s">
        <v>1168</v>
      </c>
      <c r="F1292" s="65" t="s">
        <v>124</v>
      </c>
    </row>
    <row r="1293" spans="1:6" x14ac:dyDescent="0.2">
      <c r="A1293" s="66"/>
      <c r="B1293" s="5" t="s">
        <v>10</v>
      </c>
      <c r="C1293" s="5" t="s">
        <v>1168</v>
      </c>
      <c r="D1293" s="147" t="s">
        <v>1168</v>
      </c>
      <c r="E1293" s="147" t="s">
        <v>1168</v>
      </c>
      <c r="F1293" s="65" t="s">
        <v>124</v>
      </c>
    </row>
    <row r="1294" spans="1:6" x14ac:dyDescent="0.2">
      <c r="A1294" s="66"/>
      <c r="B1294" s="5" t="s">
        <v>13</v>
      </c>
      <c r="C1294" s="5" t="s">
        <v>1168</v>
      </c>
      <c r="D1294" s="147" t="s">
        <v>1168</v>
      </c>
      <c r="E1294" s="147" t="s">
        <v>1168</v>
      </c>
      <c r="F1294" s="65" t="s">
        <v>124</v>
      </c>
    </row>
    <row r="1295" spans="1:6" x14ac:dyDescent="0.2">
      <c r="A1295" s="66"/>
      <c r="B1295" s="5" t="s">
        <v>9</v>
      </c>
      <c r="C1295" s="5" t="s">
        <v>9</v>
      </c>
      <c r="D1295" s="147" t="s">
        <v>1248</v>
      </c>
      <c r="E1295" s="147" t="s">
        <v>363</v>
      </c>
      <c r="F1295" s="65" t="s">
        <v>124</v>
      </c>
    </row>
    <row r="1296" spans="1:6" x14ac:dyDescent="0.2">
      <c r="A1296" s="5" t="s">
        <v>325</v>
      </c>
      <c r="B1296" s="5" t="s">
        <v>7</v>
      </c>
      <c r="C1296" s="5" t="s">
        <v>1168</v>
      </c>
      <c r="D1296" s="147" t="s">
        <v>1168</v>
      </c>
      <c r="E1296" s="147" t="s">
        <v>1168</v>
      </c>
      <c r="F1296" s="65" t="s">
        <v>124</v>
      </c>
    </row>
    <row r="1297" spans="1:6" x14ac:dyDescent="0.2">
      <c r="A1297" s="66"/>
      <c r="B1297" s="5" t="s">
        <v>10</v>
      </c>
      <c r="C1297" s="5" t="s">
        <v>1168</v>
      </c>
      <c r="D1297" s="147" t="s">
        <v>1168</v>
      </c>
      <c r="E1297" s="147" t="s">
        <v>1168</v>
      </c>
      <c r="F1297" s="65" t="s">
        <v>124</v>
      </c>
    </row>
    <row r="1298" spans="1:6" x14ac:dyDescent="0.2">
      <c r="A1298" s="66"/>
      <c r="B1298" s="5" t="s">
        <v>13</v>
      </c>
      <c r="C1298" s="5" t="s">
        <v>1168</v>
      </c>
      <c r="D1298" s="147" t="s">
        <v>1168</v>
      </c>
      <c r="E1298" s="147" t="s">
        <v>1168</v>
      </c>
      <c r="F1298" s="65" t="s">
        <v>124</v>
      </c>
    </row>
    <row r="1299" spans="1:6" x14ac:dyDescent="0.2">
      <c r="A1299" s="66"/>
      <c r="B1299" s="5" t="s">
        <v>9</v>
      </c>
      <c r="C1299" s="5" t="s">
        <v>9</v>
      </c>
      <c r="D1299" s="147" t="s">
        <v>1248</v>
      </c>
      <c r="E1299" s="147" t="s">
        <v>363</v>
      </c>
      <c r="F1299" s="65" t="s">
        <v>124</v>
      </c>
    </row>
    <row r="1300" spans="1:6" x14ac:dyDescent="0.2">
      <c r="A1300" s="5" t="s">
        <v>326</v>
      </c>
      <c r="B1300" s="5" t="s">
        <v>7</v>
      </c>
      <c r="C1300" s="5" t="s">
        <v>1168</v>
      </c>
      <c r="D1300" s="147" t="s">
        <v>1168</v>
      </c>
      <c r="E1300" s="147" t="s">
        <v>1168</v>
      </c>
      <c r="F1300" s="65" t="s">
        <v>124</v>
      </c>
    </row>
    <row r="1301" spans="1:6" x14ac:dyDescent="0.2">
      <c r="A1301" s="66"/>
      <c r="B1301" s="5" t="s">
        <v>10</v>
      </c>
      <c r="C1301" s="5" t="s">
        <v>1168</v>
      </c>
      <c r="D1301" s="147" t="s">
        <v>1168</v>
      </c>
      <c r="E1301" s="147" t="s">
        <v>1168</v>
      </c>
      <c r="F1301" s="65" t="s">
        <v>124</v>
      </c>
    </row>
    <row r="1302" spans="1:6" x14ac:dyDescent="0.2">
      <c r="A1302" s="66"/>
      <c r="B1302" s="5" t="s">
        <v>13</v>
      </c>
      <c r="C1302" s="5" t="s">
        <v>1168</v>
      </c>
      <c r="D1302" s="147" t="s">
        <v>1168</v>
      </c>
      <c r="E1302" s="147" t="s">
        <v>1168</v>
      </c>
      <c r="F1302" s="65" t="s">
        <v>124</v>
      </c>
    </row>
    <row r="1303" spans="1:6" x14ac:dyDescent="0.2">
      <c r="A1303" s="66"/>
      <c r="B1303" s="5" t="s">
        <v>9</v>
      </c>
      <c r="C1303" s="5" t="s">
        <v>9</v>
      </c>
      <c r="D1303" s="147" t="s">
        <v>1248</v>
      </c>
      <c r="E1303" s="147" t="s">
        <v>363</v>
      </c>
      <c r="F1303" s="65" t="s">
        <v>124</v>
      </c>
    </row>
    <row r="1304" spans="1:6" x14ac:dyDescent="0.2">
      <c r="A1304" s="5" t="s">
        <v>327</v>
      </c>
      <c r="B1304" s="5" t="s">
        <v>7</v>
      </c>
      <c r="C1304" s="5" t="s">
        <v>1168</v>
      </c>
      <c r="D1304" s="147" t="s">
        <v>1168</v>
      </c>
      <c r="E1304" s="147" t="s">
        <v>1168</v>
      </c>
      <c r="F1304" s="65" t="s">
        <v>124</v>
      </c>
    </row>
    <row r="1305" spans="1:6" x14ac:dyDescent="0.2">
      <c r="A1305" s="66"/>
      <c r="B1305" s="5" t="s">
        <v>10</v>
      </c>
      <c r="C1305" s="5" t="s">
        <v>1168</v>
      </c>
      <c r="D1305" s="147" t="s">
        <v>1168</v>
      </c>
      <c r="E1305" s="147" t="s">
        <v>1168</v>
      </c>
      <c r="F1305" s="65" t="s">
        <v>124</v>
      </c>
    </row>
    <row r="1306" spans="1:6" x14ac:dyDescent="0.2">
      <c r="A1306" s="66"/>
      <c r="B1306" s="5" t="s">
        <v>13</v>
      </c>
      <c r="C1306" s="5" t="s">
        <v>1168</v>
      </c>
      <c r="D1306" s="147" t="s">
        <v>1168</v>
      </c>
      <c r="E1306" s="147" t="s">
        <v>1168</v>
      </c>
      <c r="F1306" s="65" t="s">
        <v>124</v>
      </c>
    </row>
    <row r="1307" spans="1:6" x14ac:dyDescent="0.2">
      <c r="A1307" s="66"/>
      <c r="B1307" s="5" t="s">
        <v>9</v>
      </c>
      <c r="C1307" s="5" t="s">
        <v>9</v>
      </c>
      <c r="D1307" s="147" t="s">
        <v>1248</v>
      </c>
      <c r="E1307" s="147" t="s">
        <v>363</v>
      </c>
      <c r="F1307" s="65" t="s">
        <v>124</v>
      </c>
    </row>
    <row r="1308" spans="1:6" x14ac:dyDescent="0.2">
      <c r="A1308" s="5" t="s">
        <v>328</v>
      </c>
      <c r="B1308" s="5" t="s">
        <v>7</v>
      </c>
      <c r="C1308" s="5" t="s">
        <v>1168</v>
      </c>
      <c r="D1308" s="147" t="s">
        <v>1168</v>
      </c>
      <c r="E1308" s="147" t="s">
        <v>1168</v>
      </c>
      <c r="F1308" s="65" t="s">
        <v>124</v>
      </c>
    </row>
    <row r="1309" spans="1:6" x14ac:dyDescent="0.2">
      <c r="A1309" s="66"/>
      <c r="B1309" s="5" t="s">
        <v>10</v>
      </c>
      <c r="C1309" s="5" t="s">
        <v>1168</v>
      </c>
      <c r="D1309" s="147" t="s">
        <v>1168</v>
      </c>
      <c r="E1309" s="147" t="s">
        <v>1168</v>
      </c>
      <c r="F1309" s="65" t="s">
        <v>124</v>
      </c>
    </row>
    <row r="1310" spans="1:6" x14ac:dyDescent="0.2">
      <c r="A1310" s="66"/>
      <c r="B1310" s="5" t="s">
        <v>13</v>
      </c>
      <c r="C1310" s="5" t="s">
        <v>1168</v>
      </c>
      <c r="D1310" s="147" t="s">
        <v>1168</v>
      </c>
      <c r="E1310" s="147" t="s">
        <v>1168</v>
      </c>
      <c r="F1310" s="65" t="s">
        <v>124</v>
      </c>
    </row>
    <row r="1311" spans="1:6" x14ac:dyDescent="0.2">
      <c r="A1311" s="66"/>
      <c r="B1311" s="5" t="s">
        <v>9</v>
      </c>
      <c r="C1311" s="5" t="s">
        <v>9</v>
      </c>
      <c r="D1311" s="147" t="s">
        <v>1248</v>
      </c>
      <c r="E1311" s="147" t="s">
        <v>363</v>
      </c>
      <c r="F1311" s="65" t="s">
        <v>124</v>
      </c>
    </row>
    <row r="1312" spans="1:6" x14ac:dyDescent="0.2">
      <c r="A1312" s="5" t="s">
        <v>329</v>
      </c>
      <c r="B1312" s="5" t="s">
        <v>7</v>
      </c>
      <c r="C1312" s="5" t="s">
        <v>1168</v>
      </c>
      <c r="D1312" s="147" t="s">
        <v>1168</v>
      </c>
      <c r="E1312" s="147" t="s">
        <v>1168</v>
      </c>
      <c r="F1312" s="65" t="s">
        <v>124</v>
      </c>
    </row>
    <row r="1313" spans="1:6" x14ac:dyDescent="0.2">
      <c r="A1313" s="66"/>
      <c r="B1313" s="5" t="s">
        <v>10</v>
      </c>
      <c r="C1313" s="5" t="s">
        <v>1168</v>
      </c>
      <c r="D1313" s="147" t="s">
        <v>1168</v>
      </c>
      <c r="E1313" s="147" t="s">
        <v>1168</v>
      </c>
      <c r="F1313" s="65" t="s">
        <v>124</v>
      </c>
    </row>
    <row r="1314" spans="1:6" x14ac:dyDescent="0.2">
      <c r="A1314" s="66"/>
      <c r="B1314" s="5" t="s">
        <v>13</v>
      </c>
      <c r="C1314" s="5" t="s">
        <v>4409</v>
      </c>
      <c r="D1314" s="147">
        <v>3515578</v>
      </c>
      <c r="E1314" s="147">
        <v>9897919880</v>
      </c>
      <c r="F1314" s="65" t="s">
        <v>124</v>
      </c>
    </row>
    <row r="1315" spans="1:6" x14ac:dyDescent="0.2">
      <c r="A1315" s="66"/>
      <c r="B1315" s="5" t="s">
        <v>9</v>
      </c>
      <c r="C1315" s="5" t="s">
        <v>9</v>
      </c>
      <c r="D1315" s="147" t="s">
        <v>1248</v>
      </c>
      <c r="E1315" s="147" t="s">
        <v>363</v>
      </c>
      <c r="F1315" s="65" t="s">
        <v>124</v>
      </c>
    </row>
    <row r="1316" spans="1:6" x14ac:dyDescent="0.2">
      <c r="A1316" s="5" t="s">
        <v>330</v>
      </c>
      <c r="B1316" s="5" t="s">
        <v>7</v>
      </c>
      <c r="C1316" s="5" t="s">
        <v>1168</v>
      </c>
      <c r="D1316" s="147" t="s">
        <v>1168</v>
      </c>
      <c r="E1316" s="147" t="s">
        <v>1168</v>
      </c>
      <c r="F1316" s="65" t="s">
        <v>124</v>
      </c>
    </row>
    <row r="1317" spans="1:6" x14ac:dyDescent="0.2">
      <c r="A1317" s="66"/>
      <c r="B1317" s="5" t="s">
        <v>10</v>
      </c>
      <c r="C1317" s="5" t="s">
        <v>1168</v>
      </c>
      <c r="D1317" s="147" t="s">
        <v>1168</v>
      </c>
      <c r="E1317" s="147" t="s">
        <v>1168</v>
      </c>
      <c r="F1317" s="65" t="s">
        <v>124</v>
      </c>
    </row>
    <row r="1318" spans="1:6" x14ac:dyDescent="0.2">
      <c r="A1318" s="66"/>
      <c r="B1318" s="5" t="s">
        <v>13</v>
      </c>
      <c r="C1318" s="5" t="s">
        <v>1168</v>
      </c>
      <c r="D1318" s="147" t="s">
        <v>1168</v>
      </c>
      <c r="E1318" s="147" t="s">
        <v>1168</v>
      </c>
      <c r="F1318" s="65" t="s">
        <v>124</v>
      </c>
    </row>
    <row r="1319" spans="1:6" x14ac:dyDescent="0.2">
      <c r="A1319" s="66"/>
      <c r="B1319" s="5" t="s">
        <v>9</v>
      </c>
      <c r="C1319" s="5" t="s">
        <v>9</v>
      </c>
      <c r="D1319" s="147" t="s">
        <v>1248</v>
      </c>
      <c r="E1319" s="147" t="s">
        <v>363</v>
      </c>
      <c r="F1319" s="65" t="s">
        <v>124</v>
      </c>
    </row>
    <row r="1320" spans="1:6" x14ac:dyDescent="0.2">
      <c r="A1320" s="5" t="s">
        <v>331</v>
      </c>
      <c r="B1320" s="5" t="s">
        <v>7</v>
      </c>
      <c r="C1320" s="5" t="s">
        <v>1168</v>
      </c>
      <c r="D1320" s="147" t="s">
        <v>1168</v>
      </c>
      <c r="E1320" s="147" t="s">
        <v>1168</v>
      </c>
      <c r="F1320" s="65" t="s">
        <v>124</v>
      </c>
    </row>
    <row r="1321" spans="1:6" x14ac:dyDescent="0.2">
      <c r="A1321" s="66"/>
      <c r="B1321" s="5" t="s">
        <v>10</v>
      </c>
      <c r="C1321" s="5" t="s">
        <v>1168</v>
      </c>
      <c r="D1321" s="147" t="s">
        <v>1168</v>
      </c>
      <c r="E1321" s="147" t="s">
        <v>1168</v>
      </c>
      <c r="F1321" s="65" t="s">
        <v>124</v>
      </c>
    </row>
    <row r="1322" spans="1:6" x14ac:dyDescent="0.2">
      <c r="A1322" s="66"/>
      <c r="B1322" s="5" t="s">
        <v>13</v>
      </c>
      <c r="C1322" s="5" t="s">
        <v>1168</v>
      </c>
      <c r="D1322" s="147" t="s">
        <v>1168</v>
      </c>
      <c r="E1322" s="147" t="s">
        <v>1168</v>
      </c>
      <c r="F1322" s="65" t="s">
        <v>124</v>
      </c>
    </row>
    <row r="1323" spans="1:6" x14ac:dyDescent="0.2">
      <c r="A1323" s="66"/>
      <c r="B1323" s="5" t="s">
        <v>9</v>
      </c>
      <c r="C1323" s="5" t="s">
        <v>9</v>
      </c>
      <c r="D1323" s="147" t="s">
        <v>1248</v>
      </c>
      <c r="E1323" s="147" t="s">
        <v>363</v>
      </c>
      <c r="F1323" s="65" t="s">
        <v>124</v>
      </c>
    </row>
    <row r="1324" spans="1:6" x14ac:dyDescent="0.2">
      <c r="A1324" s="5" t="s">
        <v>332</v>
      </c>
      <c r="B1324" s="5" t="s">
        <v>7</v>
      </c>
      <c r="C1324" s="5" t="s">
        <v>1168</v>
      </c>
      <c r="D1324" s="147" t="s">
        <v>1168</v>
      </c>
      <c r="E1324" s="147" t="s">
        <v>1168</v>
      </c>
      <c r="F1324" s="65" t="s">
        <v>124</v>
      </c>
    </row>
    <row r="1325" spans="1:6" x14ac:dyDescent="0.2">
      <c r="A1325" s="66"/>
      <c r="B1325" s="5" t="s">
        <v>10</v>
      </c>
      <c r="C1325" s="5" t="s">
        <v>1168</v>
      </c>
      <c r="D1325" s="147" t="s">
        <v>1168</v>
      </c>
      <c r="E1325" s="147" t="s">
        <v>1168</v>
      </c>
      <c r="F1325" s="65" t="s">
        <v>124</v>
      </c>
    </row>
    <row r="1326" spans="1:6" x14ac:dyDescent="0.2">
      <c r="A1326" s="66"/>
      <c r="B1326" s="5" t="s">
        <v>13</v>
      </c>
      <c r="C1326" s="5" t="s">
        <v>1168</v>
      </c>
      <c r="D1326" s="147" t="s">
        <v>1168</v>
      </c>
      <c r="E1326" s="147" t="s">
        <v>1168</v>
      </c>
      <c r="F1326" s="65" t="s">
        <v>124</v>
      </c>
    </row>
    <row r="1327" spans="1:6" x14ac:dyDescent="0.2">
      <c r="A1327" s="66"/>
      <c r="B1327" s="5" t="s">
        <v>9</v>
      </c>
      <c r="C1327" s="5" t="s">
        <v>9</v>
      </c>
      <c r="D1327" s="147" t="s">
        <v>1248</v>
      </c>
      <c r="E1327" s="147" t="s">
        <v>363</v>
      </c>
      <c r="F1327" s="65" t="s">
        <v>124</v>
      </c>
    </row>
    <row r="1328" spans="1:6" x14ac:dyDescent="0.2">
      <c r="A1328" s="5" t="s">
        <v>333</v>
      </c>
      <c r="B1328" s="5" t="s">
        <v>7</v>
      </c>
      <c r="C1328" s="5" t="s">
        <v>1168</v>
      </c>
      <c r="D1328" s="147" t="s">
        <v>1168</v>
      </c>
      <c r="E1328" s="147" t="s">
        <v>1168</v>
      </c>
      <c r="F1328" s="65" t="s">
        <v>124</v>
      </c>
    </row>
    <row r="1329" spans="1:6" x14ac:dyDescent="0.2">
      <c r="A1329" s="66"/>
      <c r="B1329" s="5" t="s">
        <v>10</v>
      </c>
      <c r="C1329" s="5" t="s">
        <v>1168</v>
      </c>
      <c r="D1329" s="147" t="s">
        <v>1168</v>
      </c>
      <c r="E1329" s="147" t="s">
        <v>1168</v>
      </c>
      <c r="F1329" s="65" t="s">
        <v>124</v>
      </c>
    </row>
    <row r="1330" spans="1:6" x14ac:dyDescent="0.2">
      <c r="A1330" s="66"/>
      <c r="B1330" s="5" t="s">
        <v>13</v>
      </c>
      <c r="C1330" s="5" t="s">
        <v>1168</v>
      </c>
      <c r="D1330" s="147" t="s">
        <v>1168</v>
      </c>
      <c r="E1330" s="147" t="s">
        <v>1168</v>
      </c>
      <c r="F1330" s="65" t="s">
        <v>124</v>
      </c>
    </row>
    <row r="1331" spans="1:6" x14ac:dyDescent="0.2">
      <c r="A1331" s="66"/>
      <c r="B1331" s="5" t="s">
        <v>9</v>
      </c>
      <c r="C1331" s="5" t="s">
        <v>9</v>
      </c>
      <c r="D1331" s="147" t="s">
        <v>1248</v>
      </c>
      <c r="E1331" s="147" t="s">
        <v>363</v>
      </c>
      <c r="F1331" s="65" t="s">
        <v>124</v>
      </c>
    </row>
    <row r="1332" spans="1:6" x14ac:dyDescent="0.2">
      <c r="A1332" s="5" t="s">
        <v>334</v>
      </c>
      <c r="B1332" s="5" t="s">
        <v>7</v>
      </c>
      <c r="C1332" s="5" t="s">
        <v>1168</v>
      </c>
      <c r="D1332" s="147" t="s">
        <v>1168</v>
      </c>
      <c r="E1332" s="147" t="s">
        <v>1168</v>
      </c>
      <c r="F1332" s="65" t="s">
        <v>124</v>
      </c>
    </row>
    <row r="1333" spans="1:6" x14ac:dyDescent="0.2">
      <c r="A1333" s="66"/>
      <c r="B1333" s="5" t="s">
        <v>10</v>
      </c>
      <c r="C1333" s="5" t="s">
        <v>1168</v>
      </c>
      <c r="D1333" s="147" t="s">
        <v>1168</v>
      </c>
      <c r="E1333" s="147" t="s">
        <v>1168</v>
      </c>
      <c r="F1333" s="65" t="s">
        <v>124</v>
      </c>
    </row>
    <row r="1334" spans="1:6" x14ac:dyDescent="0.2">
      <c r="A1334" s="66"/>
      <c r="B1334" s="5" t="s">
        <v>13</v>
      </c>
      <c r="C1334" s="5" t="s">
        <v>1168</v>
      </c>
      <c r="D1334" s="147" t="s">
        <v>1168</v>
      </c>
      <c r="E1334" s="147" t="s">
        <v>1168</v>
      </c>
      <c r="F1334" s="65" t="s">
        <v>124</v>
      </c>
    </row>
    <row r="1335" spans="1:6" x14ac:dyDescent="0.2">
      <c r="A1335" s="66"/>
      <c r="B1335" s="5" t="s">
        <v>9</v>
      </c>
      <c r="C1335" s="5" t="s">
        <v>9</v>
      </c>
      <c r="D1335" s="147" t="s">
        <v>1248</v>
      </c>
      <c r="E1335" s="147" t="s">
        <v>363</v>
      </c>
      <c r="F1335" s="65" t="s">
        <v>124</v>
      </c>
    </row>
    <row r="1336" spans="1:6" x14ac:dyDescent="0.2">
      <c r="A1336" s="5" t="s">
        <v>335</v>
      </c>
      <c r="B1336" s="5" t="s">
        <v>7</v>
      </c>
      <c r="C1336" s="5" t="s">
        <v>1168</v>
      </c>
      <c r="D1336" s="147" t="s">
        <v>1168</v>
      </c>
      <c r="E1336" s="147" t="s">
        <v>1168</v>
      </c>
      <c r="F1336" s="65" t="s">
        <v>124</v>
      </c>
    </row>
    <row r="1337" spans="1:6" x14ac:dyDescent="0.2">
      <c r="A1337" s="66"/>
      <c r="B1337" s="5" t="s">
        <v>10</v>
      </c>
      <c r="C1337" s="5" t="s">
        <v>1168</v>
      </c>
      <c r="D1337" s="147" t="s">
        <v>1168</v>
      </c>
      <c r="E1337" s="147" t="s">
        <v>1168</v>
      </c>
      <c r="F1337" s="65" t="s">
        <v>124</v>
      </c>
    </row>
    <row r="1338" spans="1:6" x14ac:dyDescent="0.2">
      <c r="A1338" s="66"/>
      <c r="B1338" s="5" t="s">
        <v>13</v>
      </c>
      <c r="C1338" s="5" t="s">
        <v>1168</v>
      </c>
      <c r="D1338" s="147" t="s">
        <v>1168</v>
      </c>
      <c r="E1338" s="147" t="s">
        <v>1168</v>
      </c>
      <c r="F1338" s="65" t="s">
        <v>124</v>
      </c>
    </row>
    <row r="1339" spans="1:6" x14ac:dyDescent="0.2">
      <c r="A1339" s="66"/>
      <c r="B1339" s="5" t="s">
        <v>9</v>
      </c>
      <c r="C1339" s="5" t="s">
        <v>9</v>
      </c>
      <c r="D1339" s="147" t="s">
        <v>1248</v>
      </c>
      <c r="E1339" s="147" t="s">
        <v>363</v>
      </c>
      <c r="F1339" s="65" t="s">
        <v>124</v>
      </c>
    </row>
    <row r="1340" spans="1:6" x14ac:dyDescent="0.2">
      <c r="A1340" s="5" t="s">
        <v>336</v>
      </c>
      <c r="B1340" s="5" t="s">
        <v>7</v>
      </c>
      <c r="C1340" s="5" t="s">
        <v>1168</v>
      </c>
      <c r="D1340" s="147" t="s">
        <v>1168</v>
      </c>
      <c r="E1340" s="147" t="s">
        <v>1168</v>
      </c>
      <c r="F1340" s="65" t="s">
        <v>124</v>
      </c>
    </row>
    <row r="1341" spans="1:6" x14ac:dyDescent="0.2">
      <c r="A1341" s="66"/>
      <c r="B1341" s="5" t="s">
        <v>10</v>
      </c>
      <c r="C1341" s="5" t="s">
        <v>1168</v>
      </c>
      <c r="D1341" s="147" t="s">
        <v>1168</v>
      </c>
      <c r="E1341" s="147" t="s">
        <v>1168</v>
      </c>
      <c r="F1341" s="65" t="s">
        <v>124</v>
      </c>
    </row>
    <row r="1342" spans="1:6" x14ac:dyDescent="0.2">
      <c r="A1342" s="66"/>
      <c r="B1342" s="5" t="s">
        <v>13</v>
      </c>
      <c r="C1342" s="5" t="s">
        <v>1168</v>
      </c>
      <c r="D1342" s="147" t="s">
        <v>1168</v>
      </c>
      <c r="E1342" s="147" t="s">
        <v>1168</v>
      </c>
      <c r="F1342" s="65" t="s">
        <v>124</v>
      </c>
    </row>
    <row r="1343" spans="1:6" x14ac:dyDescent="0.2">
      <c r="A1343" s="66"/>
      <c r="B1343" s="5" t="s">
        <v>9</v>
      </c>
      <c r="C1343" s="5" t="s">
        <v>9</v>
      </c>
      <c r="D1343" s="147" t="s">
        <v>1248</v>
      </c>
      <c r="E1343" s="147" t="s">
        <v>363</v>
      </c>
      <c r="F1343" s="65" t="s">
        <v>124</v>
      </c>
    </row>
    <row r="1344" spans="1:6" x14ac:dyDescent="0.2">
      <c r="A1344" s="5" t="s">
        <v>337</v>
      </c>
      <c r="B1344" s="5" t="s">
        <v>7</v>
      </c>
      <c r="C1344" s="5" t="s">
        <v>1168</v>
      </c>
      <c r="D1344" s="147" t="s">
        <v>1168</v>
      </c>
      <c r="E1344" s="147" t="s">
        <v>1168</v>
      </c>
      <c r="F1344" s="65" t="s">
        <v>124</v>
      </c>
    </row>
    <row r="1345" spans="1:6" x14ac:dyDescent="0.2">
      <c r="A1345" s="66"/>
      <c r="B1345" s="5" t="s">
        <v>10</v>
      </c>
      <c r="C1345" s="5" t="s">
        <v>1168</v>
      </c>
      <c r="D1345" s="147" t="s">
        <v>1168</v>
      </c>
      <c r="E1345" s="147" t="s">
        <v>1168</v>
      </c>
      <c r="F1345" s="65" t="s">
        <v>124</v>
      </c>
    </row>
    <row r="1346" spans="1:6" x14ac:dyDescent="0.2">
      <c r="A1346" s="66"/>
      <c r="B1346" s="5" t="s">
        <v>13</v>
      </c>
      <c r="C1346" s="5" t="s">
        <v>1168</v>
      </c>
      <c r="D1346" s="147" t="s">
        <v>1168</v>
      </c>
      <c r="E1346" s="147" t="s">
        <v>1168</v>
      </c>
      <c r="F1346" s="65" t="s">
        <v>124</v>
      </c>
    </row>
    <row r="1347" spans="1:6" x14ac:dyDescent="0.2">
      <c r="A1347" s="66"/>
      <c r="B1347" s="5" t="s">
        <v>9</v>
      </c>
      <c r="C1347" s="5" t="s">
        <v>9</v>
      </c>
      <c r="D1347" s="147" t="s">
        <v>1248</v>
      </c>
      <c r="E1347" s="147" t="s">
        <v>363</v>
      </c>
      <c r="F1347" s="65" t="s">
        <v>124</v>
      </c>
    </row>
    <row r="1348" spans="1:6" x14ac:dyDescent="0.2">
      <c r="A1348" s="5" t="s">
        <v>338</v>
      </c>
      <c r="B1348" s="5" t="s">
        <v>7</v>
      </c>
      <c r="C1348" s="5" t="s">
        <v>1168</v>
      </c>
      <c r="D1348" s="147" t="s">
        <v>1168</v>
      </c>
      <c r="E1348" s="147" t="s">
        <v>1168</v>
      </c>
      <c r="F1348" s="65" t="s">
        <v>124</v>
      </c>
    </row>
    <row r="1349" spans="1:6" x14ac:dyDescent="0.2">
      <c r="A1349" s="66"/>
      <c r="B1349" s="5" t="s">
        <v>10</v>
      </c>
      <c r="C1349" s="5" t="s">
        <v>1168</v>
      </c>
      <c r="D1349" s="147" t="s">
        <v>1168</v>
      </c>
      <c r="E1349" s="147" t="s">
        <v>1168</v>
      </c>
      <c r="F1349" s="65" t="s">
        <v>124</v>
      </c>
    </row>
    <row r="1350" spans="1:6" x14ac:dyDescent="0.2">
      <c r="A1350" s="66"/>
      <c r="B1350" s="5" t="s">
        <v>13</v>
      </c>
      <c r="C1350" s="5" t="s">
        <v>1168</v>
      </c>
      <c r="D1350" s="147" t="s">
        <v>1168</v>
      </c>
      <c r="E1350" s="147" t="s">
        <v>1168</v>
      </c>
      <c r="F1350" s="65" t="s">
        <v>124</v>
      </c>
    </row>
    <row r="1351" spans="1:6" x14ac:dyDescent="0.2">
      <c r="A1351" s="66"/>
      <c r="B1351" s="5" t="s">
        <v>9</v>
      </c>
      <c r="C1351" s="5" t="s">
        <v>9</v>
      </c>
      <c r="D1351" s="147" t="s">
        <v>1248</v>
      </c>
      <c r="E1351" s="147" t="s">
        <v>363</v>
      </c>
      <c r="F1351" s="65" t="s">
        <v>124</v>
      </c>
    </row>
    <row r="1352" spans="1:6" x14ac:dyDescent="0.2">
      <c r="A1352" s="5" t="s">
        <v>339</v>
      </c>
      <c r="B1352" s="5" t="s">
        <v>7</v>
      </c>
      <c r="C1352" s="5" t="s">
        <v>1168</v>
      </c>
      <c r="D1352" s="147" t="s">
        <v>1168</v>
      </c>
      <c r="E1352" s="147" t="s">
        <v>1168</v>
      </c>
      <c r="F1352" s="65" t="s">
        <v>124</v>
      </c>
    </row>
    <row r="1353" spans="1:6" x14ac:dyDescent="0.2">
      <c r="A1353" s="66"/>
      <c r="B1353" s="5" t="s">
        <v>10</v>
      </c>
      <c r="C1353" s="5" t="s">
        <v>1168</v>
      </c>
      <c r="D1353" s="147" t="s">
        <v>1168</v>
      </c>
      <c r="E1353" s="147" t="s">
        <v>1168</v>
      </c>
      <c r="F1353" s="65" t="s">
        <v>124</v>
      </c>
    </row>
    <row r="1354" spans="1:6" x14ac:dyDescent="0.2">
      <c r="A1354" s="66"/>
      <c r="B1354" s="5" t="s">
        <v>13</v>
      </c>
      <c r="C1354" s="5" t="s">
        <v>1168</v>
      </c>
      <c r="D1354" s="147" t="s">
        <v>1168</v>
      </c>
      <c r="E1354" s="147" t="s">
        <v>1168</v>
      </c>
      <c r="F1354" s="65" t="s">
        <v>124</v>
      </c>
    </row>
    <row r="1355" spans="1:6" x14ac:dyDescent="0.2">
      <c r="A1355" s="66"/>
      <c r="B1355" s="5" t="s">
        <v>9</v>
      </c>
      <c r="C1355" s="5" t="s">
        <v>9</v>
      </c>
      <c r="D1355" s="147" t="s">
        <v>1248</v>
      </c>
      <c r="E1355" s="147" t="s">
        <v>363</v>
      </c>
      <c r="F1355" s="65" t="s">
        <v>124</v>
      </c>
    </row>
    <row r="1356" spans="1:6" x14ac:dyDescent="0.2">
      <c r="A1356" s="5" t="s">
        <v>340</v>
      </c>
      <c r="B1356" s="5" t="s">
        <v>7</v>
      </c>
      <c r="C1356" s="5" t="s">
        <v>1168</v>
      </c>
      <c r="D1356" s="147" t="s">
        <v>1168</v>
      </c>
      <c r="E1356" s="147" t="s">
        <v>1168</v>
      </c>
      <c r="F1356" s="65" t="s">
        <v>124</v>
      </c>
    </row>
    <row r="1357" spans="1:6" x14ac:dyDescent="0.2">
      <c r="A1357" s="66"/>
      <c r="B1357" s="5" t="s">
        <v>10</v>
      </c>
      <c r="C1357" s="5" t="s">
        <v>1168</v>
      </c>
      <c r="D1357" s="147" t="s">
        <v>1168</v>
      </c>
      <c r="E1357" s="147" t="s">
        <v>1168</v>
      </c>
      <c r="F1357" s="65" t="s">
        <v>124</v>
      </c>
    </row>
    <row r="1358" spans="1:6" x14ac:dyDescent="0.2">
      <c r="A1358" s="66"/>
      <c r="B1358" s="5" t="s">
        <v>13</v>
      </c>
      <c r="C1358" s="5" t="s">
        <v>1168</v>
      </c>
      <c r="D1358" s="147" t="s">
        <v>1168</v>
      </c>
      <c r="E1358" s="147" t="s">
        <v>1168</v>
      </c>
      <c r="F1358" s="65" t="s">
        <v>124</v>
      </c>
    </row>
    <row r="1359" spans="1:6" x14ac:dyDescent="0.2">
      <c r="A1359" s="66"/>
      <c r="B1359" s="5" t="s">
        <v>9</v>
      </c>
      <c r="C1359" s="5" t="s">
        <v>9</v>
      </c>
      <c r="D1359" s="147" t="s">
        <v>1248</v>
      </c>
      <c r="E1359" s="147" t="s">
        <v>363</v>
      </c>
      <c r="F1359" s="65" t="s">
        <v>124</v>
      </c>
    </row>
    <row r="1360" spans="1:6" x14ac:dyDescent="0.2">
      <c r="A1360" s="5" t="s">
        <v>341</v>
      </c>
      <c r="B1360" s="5" t="s">
        <v>7</v>
      </c>
      <c r="C1360" s="5" t="s">
        <v>1168</v>
      </c>
      <c r="D1360" s="147" t="s">
        <v>1168</v>
      </c>
      <c r="E1360" s="147" t="s">
        <v>1168</v>
      </c>
      <c r="F1360" s="65" t="s">
        <v>124</v>
      </c>
    </row>
    <row r="1361" spans="1:6" x14ac:dyDescent="0.2">
      <c r="A1361" s="66"/>
      <c r="B1361" s="5" t="s">
        <v>10</v>
      </c>
      <c r="C1361" s="5" t="s">
        <v>1168</v>
      </c>
      <c r="D1361" s="147" t="s">
        <v>1168</v>
      </c>
      <c r="E1361" s="147" t="s">
        <v>1168</v>
      </c>
      <c r="F1361" s="65" t="s">
        <v>124</v>
      </c>
    </row>
    <row r="1362" spans="1:6" x14ac:dyDescent="0.2">
      <c r="A1362" s="66"/>
      <c r="B1362" s="5" t="s">
        <v>13</v>
      </c>
      <c r="C1362" s="5" t="s">
        <v>1168</v>
      </c>
      <c r="D1362" s="147" t="s">
        <v>1168</v>
      </c>
      <c r="E1362" s="147" t="s">
        <v>1168</v>
      </c>
      <c r="F1362" s="65" t="s">
        <v>124</v>
      </c>
    </row>
    <row r="1363" spans="1:6" x14ac:dyDescent="0.2">
      <c r="A1363" s="66"/>
      <c r="B1363" s="5" t="s">
        <v>9</v>
      </c>
      <c r="C1363" s="5" t="s">
        <v>9</v>
      </c>
      <c r="D1363" s="147" t="s">
        <v>1248</v>
      </c>
      <c r="E1363" s="147" t="s">
        <v>363</v>
      </c>
      <c r="F1363" s="65" t="s">
        <v>124</v>
      </c>
    </row>
    <row r="1364" spans="1:6" x14ac:dyDescent="0.2">
      <c r="A1364" s="5" t="s">
        <v>342</v>
      </c>
      <c r="B1364" s="5" t="s">
        <v>7</v>
      </c>
      <c r="C1364" s="5" t="s">
        <v>1168</v>
      </c>
      <c r="D1364" s="147" t="s">
        <v>1168</v>
      </c>
      <c r="E1364" s="147" t="s">
        <v>1168</v>
      </c>
      <c r="F1364" s="65" t="s">
        <v>124</v>
      </c>
    </row>
    <row r="1365" spans="1:6" x14ac:dyDescent="0.2">
      <c r="A1365" s="66"/>
      <c r="B1365" s="5" t="s">
        <v>10</v>
      </c>
      <c r="C1365" s="5" t="s">
        <v>1168</v>
      </c>
      <c r="D1365" s="147" t="s">
        <v>1168</v>
      </c>
      <c r="E1365" s="147" t="s">
        <v>1168</v>
      </c>
      <c r="F1365" s="65" t="s">
        <v>124</v>
      </c>
    </row>
    <row r="1366" spans="1:6" x14ac:dyDescent="0.2">
      <c r="A1366" s="66"/>
      <c r="B1366" s="5" t="s">
        <v>13</v>
      </c>
      <c r="C1366" s="5" t="s">
        <v>1168</v>
      </c>
      <c r="D1366" s="147" t="s">
        <v>1168</v>
      </c>
      <c r="E1366" s="147" t="s">
        <v>1168</v>
      </c>
      <c r="F1366" s="65" t="s">
        <v>124</v>
      </c>
    </row>
    <row r="1367" spans="1:6" x14ac:dyDescent="0.2">
      <c r="A1367" s="66"/>
      <c r="B1367" s="5" t="s">
        <v>9</v>
      </c>
      <c r="C1367" s="5" t="s">
        <v>9</v>
      </c>
      <c r="D1367" s="147" t="s">
        <v>1248</v>
      </c>
      <c r="E1367" s="147" t="s">
        <v>363</v>
      </c>
      <c r="F1367" s="65" t="s">
        <v>124</v>
      </c>
    </row>
    <row r="1368" spans="1:6" x14ac:dyDescent="0.2">
      <c r="A1368" s="5" t="s">
        <v>343</v>
      </c>
      <c r="B1368" s="5" t="s">
        <v>7</v>
      </c>
      <c r="C1368" s="5" t="s">
        <v>1168</v>
      </c>
      <c r="D1368" s="147" t="s">
        <v>1168</v>
      </c>
      <c r="E1368" s="147" t="s">
        <v>1168</v>
      </c>
      <c r="F1368" s="65" t="s">
        <v>124</v>
      </c>
    </row>
    <row r="1369" spans="1:6" x14ac:dyDescent="0.2">
      <c r="A1369" s="66"/>
      <c r="B1369" s="5" t="s">
        <v>10</v>
      </c>
      <c r="C1369" s="5" t="s">
        <v>1168</v>
      </c>
      <c r="D1369" s="147" t="s">
        <v>1168</v>
      </c>
      <c r="E1369" s="147" t="s">
        <v>1168</v>
      </c>
      <c r="F1369" s="65" t="s">
        <v>124</v>
      </c>
    </row>
    <row r="1370" spans="1:6" x14ac:dyDescent="0.2">
      <c r="A1370" s="66"/>
      <c r="B1370" s="5" t="s">
        <v>13</v>
      </c>
      <c r="C1370" s="5" t="s">
        <v>4403</v>
      </c>
      <c r="D1370" s="147">
        <v>3721932042</v>
      </c>
      <c r="E1370" s="147">
        <v>8133071000</v>
      </c>
      <c r="F1370" s="65" t="s">
        <v>124</v>
      </c>
    </row>
    <row r="1371" spans="1:6" x14ac:dyDescent="0.2">
      <c r="A1371" s="66"/>
      <c r="B1371" s="5" t="s">
        <v>9</v>
      </c>
      <c r="C1371" s="5" t="s">
        <v>9</v>
      </c>
      <c r="D1371" s="147" t="s">
        <v>1248</v>
      </c>
      <c r="E1371" s="147" t="s">
        <v>363</v>
      </c>
      <c r="F1371" s="65" t="s">
        <v>124</v>
      </c>
    </row>
    <row r="1372" spans="1:6" x14ac:dyDescent="0.2">
      <c r="A1372" s="5" t="s">
        <v>344</v>
      </c>
      <c r="B1372" s="5" t="s">
        <v>7</v>
      </c>
      <c r="C1372" s="5" t="s">
        <v>1168</v>
      </c>
      <c r="D1372" s="147" t="s">
        <v>1168</v>
      </c>
      <c r="E1372" s="147" t="s">
        <v>1168</v>
      </c>
      <c r="F1372" s="65" t="s">
        <v>124</v>
      </c>
    </row>
    <row r="1373" spans="1:6" x14ac:dyDescent="0.2">
      <c r="A1373" s="66"/>
      <c r="B1373" s="5" t="s">
        <v>10</v>
      </c>
      <c r="C1373" s="5" t="s">
        <v>1168</v>
      </c>
      <c r="D1373" s="147" t="s">
        <v>1168</v>
      </c>
      <c r="E1373" s="147" t="s">
        <v>1168</v>
      </c>
      <c r="F1373" s="65" t="s">
        <v>124</v>
      </c>
    </row>
    <row r="1374" spans="1:6" x14ac:dyDescent="0.2">
      <c r="A1374" s="66"/>
      <c r="B1374" s="5" t="s">
        <v>13</v>
      </c>
      <c r="C1374" s="5" t="s">
        <v>1168</v>
      </c>
      <c r="D1374" s="147" t="s">
        <v>1168</v>
      </c>
      <c r="E1374" s="147" t="s">
        <v>1168</v>
      </c>
      <c r="F1374" s="65" t="s">
        <v>124</v>
      </c>
    </row>
    <row r="1375" spans="1:6" x14ac:dyDescent="0.2">
      <c r="A1375" s="66"/>
      <c r="B1375" s="5" t="s">
        <v>9</v>
      </c>
      <c r="C1375" s="5" t="s">
        <v>9</v>
      </c>
      <c r="D1375" s="147" t="s">
        <v>1248</v>
      </c>
      <c r="E1375" s="147" t="s">
        <v>363</v>
      </c>
      <c r="F1375" s="65" t="s">
        <v>124</v>
      </c>
    </row>
    <row r="1376" spans="1:6" x14ac:dyDescent="0.2">
      <c r="A1376" s="5" t="s">
        <v>345</v>
      </c>
      <c r="B1376" s="5" t="s">
        <v>7</v>
      </c>
      <c r="C1376" s="5" t="s">
        <v>1168</v>
      </c>
      <c r="D1376" s="147" t="s">
        <v>1168</v>
      </c>
      <c r="E1376" s="147" t="s">
        <v>1168</v>
      </c>
      <c r="F1376" s="65" t="s">
        <v>124</v>
      </c>
    </row>
    <row r="1377" spans="1:6" x14ac:dyDescent="0.2">
      <c r="A1377" s="66"/>
      <c r="B1377" s="5" t="s">
        <v>10</v>
      </c>
      <c r="C1377" s="5" t="s">
        <v>1168</v>
      </c>
      <c r="D1377" s="147" t="s">
        <v>1168</v>
      </c>
      <c r="E1377" s="147" t="s">
        <v>1168</v>
      </c>
      <c r="F1377" s="65" t="s">
        <v>124</v>
      </c>
    </row>
    <row r="1378" spans="1:6" x14ac:dyDescent="0.2">
      <c r="A1378" s="66"/>
      <c r="B1378" s="5" t="s">
        <v>13</v>
      </c>
      <c r="C1378" s="5" t="s">
        <v>1168</v>
      </c>
      <c r="D1378" s="147" t="s">
        <v>1168</v>
      </c>
      <c r="E1378" s="147" t="s">
        <v>1168</v>
      </c>
      <c r="F1378" s="65" t="s">
        <v>124</v>
      </c>
    </row>
    <row r="1379" spans="1:6" x14ac:dyDescent="0.2">
      <c r="A1379" s="66"/>
      <c r="B1379" s="5" t="s">
        <v>9</v>
      </c>
      <c r="C1379" s="5" t="s">
        <v>9</v>
      </c>
      <c r="D1379" s="147" t="s">
        <v>1248</v>
      </c>
      <c r="E1379" s="147" t="s">
        <v>363</v>
      </c>
      <c r="F1379" s="65" t="s">
        <v>124</v>
      </c>
    </row>
    <row r="1380" spans="1:6" x14ac:dyDescent="0.2">
      <c r="A1380" s="5" t="s">
        <v>346</v>
      </c>
      <c r="B1380" s="5" t="s">
        <v>7</v>
      </c>
      <c r="C1380" s="5" t="s">
        <v>1168</v>
      </c>
      <c r="D1380" s="147" t="s">
        <v>1168</v>
      </c>
      <c r="E1380" s="147" t="s">
        <v>1168</v>
      </c>
      <c r="F1380" s="65" t="s">
        <v>124</v>
      </c>
    </row>
    <row r="1381" spans="1:6" x14ac:dyDescent="0.2">
      <c r="A1381" s="66"/>
      <c r="B1381" s="5" t="s">
        <v>10</v>
      </c>
      <c r="C1381" s="5" t="s">
        <v>1168</v>
      </c>
      <c r="D1381" s="147" t="s">
        <v>1168</v>
      </c>
      <c r="E1381" s="147" t="s">
        <v>1168</v>
      </c>
      <c r="F1381" s="65" t="s">
        <v>124</v>
      </c>
    </row>
    <row r="1382" spans="1:6" x14ac:dyDescent="0.2">
      <c r="A1382" s="66"/>
      <c r="B1382" s="5" t="s">
        <v>13</v>
      </c>
      <c r="C1382" s="5" t="s">
        <v>1168</v>
      </c>
      <c r="D1382" s="147" t="s">
        <v>1168</v>
      </c>
      <c r="E1382" s="147" t="s">
        <v>1168</v>
      </c>
      <c r="F1382" s="65" t="s">
        <v>124</v>
      </c>
    </row>
    <row r="1383" spans="1:6" x14ac:dyDescent="0.2">
      <c r="A1383" s="66"/>
      <c r="B1383" s="5" t="s">
        <v>9</v>
      </c>
      <c r="C1383" s="5" t="s">
        <v>9</v>
      </c>
      <c r="D1383" s="147" t="s">
        <v>1248</v>
      </c>
      <c r="E1383" s="147" t="s">
        <v>363</v>
      </c>
      <c r="F1383" s="65" t="s">
        <v>124</v>
      </c>
    </row>
    <row r="1384" spans="1:6" x14ac:dyDescent="0.2">
      <c r="A1384" s="5" t="s">
        <v>347</v>
      </c>
      <c r="B1384" s="5" t="s">
        <v>7</v>
      </c>
      <c r="C1384" s="5" t="s">
        <v>1168</v>
      </c>
      <c r="D1384" s="147" t="s">
        <v>1168</v>
      </c>
      <c r="E1384" s="147" t="s">
        <v>1168</v>
      </c>
      <c r="F1384" s="65" t="s">
        <v>124</v>
      </c>
    </row>
    <row r="1385" spans="1:6" x14ac:dyDescent="0.2">
      <c r="A1385" s="66"/>
      <c r="B1385" s="5" t="s">
        <v>10</v>
      </c>
      <c r="C1385" s="5" t="s">
        <v>1168</v>
      </c>
      <c r="D1385" s="147" t="s">
        <v>1168</v>
      </c>
      <c r="E1385" s="147" t="s">
        <v>1168</v>
      </c>
      <c r="F1385" s="65" t="s">
        <v>124</v>
      </c>
    </row>
    <row r="1386" spans="1:6" x14ac:dyDescent="0.2">
      <c r="A1386" s="66"/>
      <c r="B1386" s="5" t="s">
        <v>13</v>
      </c>
      <c r="C1386" s="5" t="s">
        <v>1168</v>
      </c>
      <c r="D1386" s="147" t="s">
        <v>1168</v>
      </c>
      <c r="E1386" s="147" t="s">
        <v>1168</v>
      </c>
      <c r="F1386" s="65" t="s">
        <v>124</v>
      </c>
    </row>
    <row r="1387" spans="1:6" x14ac:dyDescent="0.2">
      <c r="A1387" s="66"/>
      <c r="B1387" s="5" t="s">
        <v>9</v>
      </c>
      <c r="C1387" s="5" t="s">
        <v>9</v>
      </c>
      <c r="D1387" s="147" t="s">
        <v>1248</v>
      </c>
      <c r="E1387" s="147" t="s">
        <v>363</v>
      </c>
      <c r="F1387" s="65" t="s">
        <v>124</v>
      </c>
    </row>
    <row r="1388" spans="1:6" x14ac:dyDescent="0.2">
      <c r="A1388" s="5" t="s">
        <v>348</v>
      </c>
      <c r="B1388" s="5" t="s">
        <v>7</v>
      </c>
      <c r="C1388" s="5" t="s">
        <v>1168</v>
      </c>
      <c r="D1388" s="147" t="s">
        <v>1168</v>
      </c>
      <c r="E1388" s="147" t="s">
        <v>1168</v>
      </c>
      <c r="F1388" s="65" t="s">
        <v>124</v>
      </c>
    </row>
    <row r="1389" spans="1:6" x14ac:dyDescent="0.2">
      <c r="A1389" s="66"/>
      <c r="B1389" s="5" t="s">
        <v>10</v>
      </c>
      <c r="C1389" s="5" t="s">
        <v>1168</v>
      </c>
      <c r="D1389" s="147" t="s">
        <v>1168</v>
      </c>
      <c r="E1389" s="147" t="s">
        <v>1168</v>
      </c>
      <c r="F1389" s="65" t="s">
        <v>124</v>
      </c>
    </row>
    <row r="1390" spans="1:6" x14ac:dyDescent="0.2">
      <c r="A1390" s="66"/>
      <c r="B1390" s="5" t="s">
        <v>13</v>
      </c>
      <c r="C1390" s="5" t="s">
        <v>1168</v>
      </c>
      <c r="D1390" s="147" t="s">
        <v>1168</v>
      </c>
      <c r="E1390" s="147" t="s">
        <v>1168</v>
      </c>
      <c r="F1390" s="65" t="s">
        <v>124</v>
      </c>
    </row>
    <row r="1391" spans="1:6" x14ac:dyDescent="0.2">
      <c r="A1391" s="66"/>
      <c r="B1391" s="5" t="s">
        <v>9</v>
      </c>
      <c r="C1391" s="5" t="s">
        <v>9</v>
      </c>
      <c r="D1391" s="147" t="s">
        <v>1248</v>
      </c>
      <c r="E1391" s="147" t="s">
        <v>363</v>
      </c>
      <c r="F1391" s="65" t="s">
        <v>124</v>
      </c>
    </row>
    <row r="1392" spans="1:6" x14ac:dyDescent="0.2">
      <c r="A1392" s="5" t="s">
        <v>349</v>
      </c>
      <c r="B1392" s="5" t="s">
        <v>7</v>
      </c>
      <c r="C1392" s="5" t="s">
        <v>1168</v>
      </c>
      <c r="D1392" s="147" t="s">
        <v>1168</v>
      </c>
      <c r="E1392" s="147" t="s">
        <v>1168</v>
      </c>
      <c r="F1392" s="65" t="s">
        <v>124</v>
      </c>
    </row>
    <row r="1393" spans="1:6" x14ac:dyDescent="0.2">
      <c r="A1393" s="66"/>
      <c r="B1393" s="5" t="s">
        <v>10</v>
      </c>
      <c r="C1393" s="5" t="s">
        <v>1168</v>
      </c>
      <c r="D1393" s="147" t="s">
        <v>1168</v>
      </c>
      <c r="E1393" s="147" t="s">
        <v>1168</v>
      </c>
      <c r="F1393" s="65" t="s">
        <v>124</v>
      </c>
    </row>
    <row r="1394" spans="1:6" x14ac:dyDescent="0.2">
      <c r="A1394" s="66"/>
      <c r="B1394" s="5" t="s">
        <v>13</v>
      </c>
      <c r="C1394" s="5" t="s">
        <v>4358</v>
      </c>
      <c r="D1394" s="147">
        <v>2269113977</v>
      </c>
      <c r="E1394" s="147">
        <v>5135917700</v>
      </c>
      <c r="F1394" s="65" t="s">
        <v>124</v>
      </c>
    </row>
    <row r="1395" spans="1:6" x14ac:dyDescent="0.2">
      <c r="A1395" s="66"/>
      <c r="B1395" s="5" t="s">
        <v>9</v>
      </c>
      <c r="C1395" s="5" t="s">
        <v>9</v>
      </c>
      <c r="D1395" s="147" t="s">
        <v>1248</v>
      </c>
      <c r="E1395" s="147" t="s">
        <v>363</v>
      </c>
      <c r="F1395" s="65" t="s">
        <v>124</v>
      </c>
    </row>
    <row r="1396" spans="1:6" x14ac:dyDescent="0.2">
      <c r="A1396" s="5" t="s">
        <v>350</v>
      </c>
      <c r="B1396" s="5" t="s">
        <v>7</v>
      </c>
      <c r="C1396" s="5" t="s">
        <v>1168</v>
      </c>
      <c r="D1396" s="147" t="s">
        <v>1168</v>
      </c>
      <c r="E1396" s="147" t="s">
        <v>1168</v>
      </c>
      <c r="F1396" s="65" t="s">
        <v>124</v>
      </c>
    </row>
    <row r="1397" spans="1:6" x14ac:dyDescent="0.2">
      <c r="A1397" s="66"/>
      <c r="B1397" s="5" t="s">
        <v>10</v>
      </c>
      <c r="C1397" s="5" t="s">
        <v>1168</v>
      </c>
      <c r="D1397" s="147" t="s">
        <v>1168</v>
      </c>
      <c r="E1397" s="147" t="s">
        <v>1168</v>
      </c>
      <c r="F1397" s="65" t="s">
        <v>124</v>
      </c>
    </row>
    <row r="1398" spans="1:6" x14ac:dyDescent="0.2">
      <c r="A1398" s="66"/>
      <c r="B1398" s="5" t="s">
        <v>13</v>
      </c>
      <c r="C1398" s="5" t="s">
        <v>1168</v>
      </c>
      <c r="D1398" s="147" t="s">
        <v>1168</v>
      </c>
      <c r="E1398" s="147" t="s">
        <v>1168</v>
      </c>
      <c r="F1398" s="65" t="s">
        <v>124</v>
      </c>
    </row>
    <row r="1399" spans="1:6" x14ac:dyDescent="0.2">
      <c r="A1399" s="66"/>
      <c r="B1399" s="5" t="s">
        <v>9</v>
      </c>
      <c r="C1399" s="5" t="s">
        <v>9</v>
      </c>
      <c r="D1399" s="147" t="s">
        <v>1248</v>
      </c>
      <c r="E1399" s="147" t="s">
        <v>363</v>
      </c>
      <c r="F1399" s="65" t="s">
        <v>124</v>
      </c>
    </row>
    <row r="1400" spans="1:6" x14ac:dyDescent="0.2">
      <c r="A1400" s="5" t="s">
        <v>351</v>
      </c>
      <c r="B1400" s="5" t="s">
        <v>7</v>
      </c>
      <c r="C1400" s="5" t="s">
        <v>1168</v>
      </c>
      <c r="D1400" s="147" t="s">
        <v>1168</v>
      </c>
      <c r="E1400" s="147" t="s">
        <v>1168</v>
      </c>
      <c r="F1400" s="65" t="s">
        <v>124</v>
      </c>
    </row>
    <row r="1401" spans="1:6" x14ac:dyDescent="0.2">
      <c r="A1401" s="66"/>
      <c r="B1401" s="5" t="s">
        <v>10</v>
      </c>
      <c r="C1401" s="5" t="s">
        <v>1168</v>
      </c>
      <c r="D1401" s="147" t="s">
        <v>1168</v>
      </c>
      <c r="E1401" s="147" t="s">
        <v>1168</v>
      </c>
      <c r="F1401" s="65" t="s">
        <v>124</v>
      </c>
    </row>
    <row r="1402" spans="1:6" x14ac:dyDescent="0.2">
      <c r="A1402" s="66"/>
      <c r="B1402" s="5" t="s">
        <v>13</v>
      </c>
      <c r="C1402" s="5" t="s">
        <v>1168</v>
      </c>
      <c r="D1402" s="147" t="s">
        <v>1168</v>
      </c>
      <c r="E1402" s="147" t="s">
        <v>1168</v>
      </c>
      <c r="F1402" s="65" t="s">
        <v>124</v>
      </c>
    </row>
    <row r="1403" spans="1:6" x14ac:dyDescent="0.2">
      <c r="A1403" s="66"/>
      <c r="B1403" s="5" t="s">
        <v>9</v>
      </c>
      <c r="C1403" s="5" t="s">
        <v>9</v>
      </c>
      <c r="D1403" s="147" t="s">
        <v>1248</v>
      </c>
      <c r="E1403" s="147" t="s">
        <v>363</v>
      </c>
      <c r="F1403" s="65" t="s">
        <v>124</v>
      </c>
    </row>
    <row r="1404" spans="1:6" x14ac:dyDescent="0.2">
      <c r="A1404" s="5" t="s">
        <v>352</v>
      </c>
      <c r="B1404" s="5" t="s">
        <v>7</v>
      </c>
      <c r="C1404" s="5" t="s">
        <v>1168</v>
      </c>
      <c r="D1404" s="147" t="s">
        <v>1168</v>
      </c>
      <c r="E1404" s="147" t="s">
        <v>1168</v>
      </c>
      <c r="F1404" s="65" t="s">
        <v>124</v>
      </c>
    </row>
    <row r="1405" spans="1:6" x14ac:dyDescent="0.2">
      <c r="A1405" s="66"/>
      <c r="B1405" s="5" t="s">
        <v>10</v>
      </c>
      <c r="C1405" s="5" t="s">
        <v>1168</v>
      </c>
      <c r="D1405" s="147" t="s">
        <v>1168</v>
      </c>
      <c r="E1405" s="147" t="s">
        <v>1168</v>
      </c>
      <c r="F1405" s="65" t="s">
        <v>124</v>
      </c>
    </row>
    <row r="1406" spans="1:6" x14ac:dyDescent="0.2">
      <c r="A1406" s="66"/>
      <c r="B1406" s="5" t="s">
        <v>13</v>
      </c>
      <c r="C1406" s="5" t="s">
        <v>1168</v>
      </c>
      <c r="D1406" s="147" t="s">
        <v>1168</v>
      </c>
      <c r="E1406" s="147" t="s">
        <v>1168</v>
      </c>
      <c r="F1406" s="65" t="s">
        <v>124</v>
      </c>
    </row>
    <row r="1407" spans="1:6" x14ac:dyDescent="0.2">
      <c r="A1407" s="66"/>
      <c r="B1407" s="5" t="s">
        <v>9</v>
      </c>
      <c r="C1407" s="5" t="s">
        <v>9</v>
      </c>
      <c r="D1407" s="147" t="s">
        <v>1248</v>
      </c>
      <c r="E1407" s="147" t="s">
        <v>363</v>
      </c>
      <c r="F1407" s="65" t="s">
        <v>124</v>
      </c>
    </row>
    <row r="1408" spans="1:6" x14ac:dyDescent="0.2">
      <c r="A1408" s="5" t="s">
        <v>353</v>
      </c>
      <c r="B1408" s="5" t="s">
        <v>7</v>
      </c>
      <c r="C1408" s="5" t="s">
        <v>378</v>
      </c>
      <c r="D1408" s="147" t="s">
        <v>1168</v>
      </c>
      <c r="E1408" s="147" t="s">
        <v>1168</v>
      </c>
      <c r="F1408" s="65" t="s">
        <v>124</v>
      </c>
    </row>
    <row r="1409" spans="1:6" x14ac:dyDescent="0.2">
      <c r="A1409" s="66"/>
      <c r="B1409" s="5" t="s">
        <v>10</v>
      </c>
      <c r="C1409" s="5" t="s">
        <v>1168</v>
      </c>
      <c r="D1409" s="147" t="s">
        <v>1168</v>
      </c>
      <c r="E1409" s="147" t="s">
        <v>1168</v>
      </c>
      <c r="F1409" s="65" t="s">
        <v>124</v>
      </c>
    </row>
    <row r="1410" spans="1:6" x14ac:dyDescent="0.2">
      <c r="A1410" s="66"/>
      <c r="B1410" s="5" t="s">
        <v>13</v>
      </c>
      <c r="C1410" s="5" t="s">
        <v>1168</v>
      </c>
      <c r="D1410" s="147" t="s">
        <v>1168</v>
      </c>
      <c r="E1410" s="147" t="s">
        <v>1168</v>
      </c>
      <c r="F1410" s="65" t="s">
        <v>124</v>
      </c>
    </row>
    <row r="1411" spans="1:6" x14ac:dyDescent="0.2">
      <c r="A1411" s="66"/>
      <c r="B1411" s="5" t="s">
        <v>9</v>
      </c>
      <c r="C1411" s="5" t="s">
        <v>9</v>
      </c>
      <c r="D1411" s="147" t="s">
        <v>1248</v>
      </c>
      <c r="E1411" s="147" t="s">
        <v>363</v>
      </c>
      <c r="F1411" s="65" t="s">
        <v>124</v>
      </c>
    </row>
    <row r="1412" spans="1:6" x14ac:dyDescent="0.2">
      <c r="A1412" s="5" t="s">
        <v>1168</v>
      </c>
      <c r="B1412" s="5" t="s">
        <v>1168</v>
      </c>
      <c r="C1412" s="5" t="s">
        <v>1168</v>
      </c>
      <c r="D1412" s="147" t="s">
        <v>1168</v>
      </c>
      <c r="E1412" s="147" t="s">
        <v>1168</v>
      </c>
      <c r="F1412" s="65" t="s">
        <v>1168</v>
      </c>
    </row>
    <row r="1413" spans="1:6" x14ac:dyDescent="0.2">
      <c r="A1413" s="7" t="s">
        <v>1352</v>
      </c>
      <c r="B1413" s="8"/>
      <c r="C1413" s="8"/>
      <c r="D1413" s="148"/>
      <c r="E1413" s="148"/>
      <c r="F141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D960-BEB7-4619-81B2-C0ECEFAEF379}">
  <dimension ref="A1:L341"/>
  <sheetViews>
    <sheetView workbookViewId="0">
      <selection activeCell="K14" sqref="K14"/>
    </sheetView>
  </sheetViews>
  <sheetFormatPr defaultRowHeight="15" x14ac:dyDescent="0.25"/>
  <cols>
    <col min="1" max="1" width="31.85546875" style="107" bestFit="1" customWidth="1"/>
    <col min="2" max="2" width="11.140625" style="107" bestFit="1" customWidth="1"/>
    <col min="3" max="3" width="18.7109375" style="151" bestFit="1" customWidth="1"/>
    <col min="4" max="4" width="50.42578125" style="107" bestFit="1" customWidth="1"/>
    <col min="5" max="5" width="18.7109375" style="107" bestFit="1" customWidth="1"/>
    <col min="6" max="6" width="10.85546875" style="107" bestFit="1" customWidth="1"/>
    <col min="7" max="7" width="13.5703125" style="107" bestFit="1" customWidth="1"/>
    <col min="8" max="8" width="25.7109375" style="107" bestFit="1" customWidth="1"/>
    <col min="9" max="9" width="25" style="107" bestFit="1" customWidth="1"/>
    <col min="10" max="10" width="22.5703125" style="107" bestFit="1" customWidth="1"/>
    <col min="11" max="11" width="22.5703125" style="107" customWidth="1"/>
    <col min="12" max="12" width="11.42578125" style="107" bestFit="1" customWidth="1"/>
    <col min="13" max="16384" width="9.140625" style="107"/>
  </cols>
  <sheetData>
    <row r="1" spans="1:12" ht="20.100000000000001" customHeight="1" x14ac:dyDescent="0.25">
      <c r="A1" s="11" t="s">
        <v>1353</v>
      </c>
      <c r="B1" s="11" t="s">
        <v>18</v>
      </c>
      <c r="C1" s="150" t="s">
        <v>1354</v>
      </c>
      <c r="D1" s="11" t="s">
        <v>1359</v>
      </c>
      <c r="E1" s="11" t="s">
        <v>1360</v>
      </c>
      <c r="F1" s="11" t="s">
        <v>1361</v>
      </c>
      <c r="G1" s="11" t="s">
        <v>1362</v>
      </c>
      <c r="H1" s="11" t="s">
        <v>1355</v>
      </c>
      <c r="I1" s="11" t="s">
        <v>1356</v>
      </c>
      <c r="J1" s="11" t="s">
        <v>1357</v>
      </c>
      <c r="K1" s="11" t="s">
        <v>1358</v>
      </c>
      <c r="L1" s="11" t="s">
        <v>5198</v>
      </c>
    </row>
    <row r="2" spans="1:12" x14ac:dyDescent="0.25">
      <c r="A2" s="108" t="s">
        <v>22</v>
      </c>
      <c r="B2" s="108" t="s">
        <v>23</v>
      </c>
      <c r="C2" s="152" t="s">
        <v>4816</v>
      </c>
      <c r="D2" s="108" t="s">
        <v>1371</v>
      </c>
      <c r="E2" s="108" t="s">
        <v>1372</v>
      </c>
      <c r="F2" s="108" t="s">
        <v>1367</v>
      </c>
      <c r="G2" s="108">
        <v>30032</v>
      </c>
      <c r="H2" s="108" t="s">
        <v>1368</v>
      </c>
      <c r="I2" s="108" t="s">
        <v>1369</v>
      </c>
      <c r="J2" s="108" t="s">
        <v>1370</v>
      </c>
      <c r="K2" s="108" t="str">
        <f>RIGHT(J2, 3)</f>
        <v>SB4</v>
      </c>
      <c r="L2" s="107">
        <f>DATEVALUE(C2)</f>
        <v>38718</v>
      </c>
    </row>
    <row r="3" spans="1:12" x14ac:dyDescent="0.25">
      <c r="A3" s="107" t="s">
        <v>24</v>
      </c>
      <c r="B3" s="107" t="s">
        <v>23</v>
      </c>
      <c r="C3" s="151" t="s">
        <v>4817</v>
      </c>
      <c r="D3" s="107" t="s">
        <v>1366</v>
      </c>
      <c r="E3" s="107" t="s">
        <v>1365</v>
      </c>
      <c r="F3" s="107" t="s">
        <v>1367</v>
      </c>
      <c r="G3" s="107">
        <v>30286</v>
      </c>
      <c r="H3" s="107" t="s">
        <v>1363</v>
      </c>
      <c r="I3" s="107" t="s">
        <v>1364</v>
      </c>
      <c r="J3" s="107" t="s">
        <v>4818</v>
      </c>
      <c r="K3" s="108" t="s">
        <v>5196</v>
      </c>
      <c r="L3" s="107">
        <f t="shared" ref="L3:L66" si="0">DATEVALUE(C3)</f>
        <v>37987</v>
      </c>
    </row>
    <row r="4" spans="1:12" x14ac:dyDescent="0.25">
      <c r="A4" s="107" t="s">
        <v>25</v>
      </c>
      <c r="B4" s="107" t="s">
        <v>23</v>
      </c>
      <c r="C4" s="151" t="s">
        <v>4816</v>
      </c>
      <c r="D4" s="107" t="s">
        <v>1376</v>
      </c>
      <c r="E4" s="107" t="s">
        <v>1375</v>
      </c>
      <c r="F4" s="107" t="s">
        <v>1367</v>
      </c>
      <c r="G4" s="107">
        <v>30260</v>
      </c>
      <c r="H4" s="107" t="s">
        <v>1373</v>
      </c>
      <c r="I4" s="107" t="s">
        <v>1374</v>
      </c>
      <c r="J4" s="107" t="s">
        <v>4819</v>
      </c>
      <c r="K4" s="108" t="s">
        <v>5197</v>
      </c>
      <c r="L4" s="107">
        <f t="shared" si="0"/>
        <v>38718</v>
      </c>
    </row>
    <row r="5" spans="1:12" x14ac:dyDescent="0.25">
      <c r="A5" s="107" t="s">
        <v>26</v>
      </c>
      <c r="B5" s="107" t="s">
        <v>23</v>
      </c>
      <c r="C5" s="151" t="s">
        <v>4820</v>
      </c>
      <c r="D5" s="107" t="s">
        <v>1381</v>
      </c>
      <c r="E5" s="107" t="s">
        <v>1380</v>
      </c>
      <c r="F5" s="107" t="s">
        <v>1367</v>
      </c>
      <c r="G5" s="107">
        <v>31061</v>
      </c>
      <c r="H5" s="107" t="s">
        <v>1377</v>
      </c>
      <c r="I5" s="107" t="s">
        <v>1378</v>
      </c>
      <c r="J5" s="107" t="s">
        <v>1379</v>
      </c>
      <c r="K5" s="108" t="str">
        <f t="shared" ref="K5:K66" si="1">RIGHT(J5, 3)</f>
        <v>S10</v>
      </c>
      <c r="L5" s="107">
        <f t="shared" si="0"/>
        <v>40179</v>
      </c>
    </row>
    <row r="6" spans="1:12" x14ac:dyDescent="0.25">
      <c r="A6" s="107" t="s">
        <v>27</v>
      </c>
      <c r="B6" s="107" t="s">
        <v>23</v>
      </c>
      <c r="C6" s="151" t="s">
        <v>4821</v>
      </c>
      <c r="D6" s="107" t="s">
        <v>1385</v>
      </c>
      <c r="E6" s="107" t="s">
        <v>1386</v>
      </c>
      <c r="F6" s="107" t="s">
        <v>1387</v>
      </c>
      <c r="G6" s="107" t="s">
        <v>1388</v>
      </c>
      <c r="H6" s="107" t="s">
        <v>1382</v>
      </c>
      <c r="I6" s="107" t="s">
        <v>1383</v>
      </c>
      <c r="J6" s="107" t="s">
        <v>1384</v>
      </c>
      <c r="K6" s="108" t="str">
        <f t="shared" si="1"/>
        <v>S11</v>
      </c>
      <c r="L6" s="107">
        <f t="shared" si="0"/>
        <v>41640</v>
      </c>
    </row>
    <row r="7" spans="1:12" x14ac:dyDescent="0.25">
      <c r="A7" s="107" t="s">
        <v>28</v>
      </c>
      <c r="B7" s="107" t="s">
        <v>23</v>
      </c>
      <c r="C7" s="151" t="s">
        <v>4822</v>
      </c>
      <c r="D7" s="107" t="s">
        <v>1393</v>
      </c>
      <c r="E7" s="107" t="s">
        <v>1394</v>
      </c>
      <c r="F7" s="107" t="s">
        <v>1367</v>
      </c>
      <c r="G7" s="107" t="s">
        <v>1395</v>
      </c>
      <c r="H7" s="107" t="s">
        <v>1389</v>
      </c>
      <c r="I7" s="107" t="s">
        <v>1390</v>
      </c>
      <c r="J7" s="107" t="s">
        <v>1391</v>
      </c>
      <c r="K7" s="108" t="str">
        <f t="shared" si="1"/>
        <v>S20</v>
      </c>
      <c r="L7" s="107">
        <f t="shared" si="0"/>
        <v>41944</v>
      </c>
    </row>
    <row r="8" spans="1:12" x14ac:dyDescent="0.25">
      <c r="A8" s="107" t="s">
        <v>29</v>
      </c>
      <c r="B8" s="107" t="s">
        <v>23</v>
      </c>
      <c r="C8" s="151" t="s">
        <v>4823</v>
      </c>
      <c r="D8" s="107" t="s">
        <v>1399</v>
      </c>
      <c r="E8" s="107" t="s">
        <v>1400</v>
      </c>
      <c r="F8" s="107" t="s">
        <v>1387</v>
      </c>
      <c r="G8" s="107" t="s">
        <v>1401</v>
      </c>
      <c r="H8" s="107" t="s">
        <v>1396</v>
      </c>
      <c r="I8" s="107" t="s">
        <v>1397</v>
      </c>
      <c r="J8" s="107" t="s">
        <v>1398</v>
      </c>
      <c r="K8" s="108" t="str">
        <f t="shared" si="1"/>
        <v>S12</v>
      </c>
      <c r="L8" s="107">
        <f t="shared" si="0"/>
        <v>42186</v>
      </c>
    </row>
    <row r="9" spans="1:12" x14ac:dyDescent="0.25">
      <c r="A9" s="107" t="s">
        <v>30</v>
      </c>
      <c r="B9" s="107" t="s">
        <v>23</v>
      </c>
      <c r="C9" s="151" t="s">
        <v>4824</v>
      </c>
      <c r="D9" s="107" t="s">
        <v>1405</v>
      </c>
      <c r="E9" s="107" t="s">
        <v>1386</v>
      </c>
      <c r="F9" s="107" t="s">
        <v>1387</v>
      </c>
      <c r="G9" s="107" t="s">
        <v>1406</v>
      </c>
      <c r="H9" s="107" t="s">
        <v>1402</v>
      </c>
      <c r="I9" s="107" t="s">
        <v>1403</v>
      </c>
      <c r="J9" s="107" t="s">
        <v>1404</v>
      </c>
      <c r="K9" s="108" t="str">
        <f t="shared" si="1"/>
        <v>S13</v>
      </c>
      <c r="L9" s="107">
        <f t="shared" si="0"/>
        <v>42339</v>
      </c>
    </row>
    <row r="10" spans="1:12" x14ac:dyDescent="0.25">
      <c r="A10" s="107" t="s">
        <v>31</v>
      </c>
      <c r="B10" s="107" t="s">
        <v>23</v>
      </c>
      <c r="C10" s="151" t="s">
        <v>4825</v>
      </c>
      <c r="D10" s="107" t="s">
        <v>1416</v>
      </c>
      <c r="E10" s="107" t="s">
        <v>1417</v>
      </c>
      <c r="F10" s="107" t="s">
        <v>1367</v>
      </c>
      <c r="G10" s="107" t="s">
        <v>1418</v>
      </c>
      <c r="H10" s="107" t="s">
        <v>1413</v>
      </c>
      <c r="I10" s="107" t="s">
        <v>1414</v>
      </c>
      <c r="J10" s="107" t="s">
        <v>1415</v>
      </c>
      <c r="K10" s="108" t="str">
        <f t="shared" si="1"/>
        <v>S27</v>
      </c>
      <c r="L10" s="107">
        <f t="shared" si="0"/>
        <v>42675</v>
      </c>
    </row>
    <row r="11" spans="1:12" x14ac:dyDescent="0.25">
      <c r="A11" s="107" t="s">
        <v>32</v>
      </c>
      <c r="B11" s="107" t="s">
        <v>23</v>
      </c>
      <c r="C11" s="151" t="s">
        <v>4826</v>
      </c>
      <c r="D11" s="107" t="s">
        <v>1411</v>
      </c>
      <c r="E11" s="107" t="s">
        <v>1410</v>
      </c>
      <c r="F11" s="107" t="s">
        <v>1387</v>
      </c>
      <c r="G11" s="107" t="s">
        <v>1412</v>
      </c>
      <c r="H11" s="107" t="s">
        <v>1407</v>
      </c>
      <c r="I11" s="107" t="s">
        <v>1408</v>
      </c>
      <c r="J11" s="107" t="s">
        <v>1409</v>
      </c>
      <c r="K11" s="108" t="str">
        <f t="shared" si="1"/>
        <v>S24</v>
      </c>
      <c r="L11" s="107">
        <f t="shared" si="0"/>
        <v>42491</v>
      </c>
    </row>
    <row r="12" spans="1:12" x14ac:dyDescent="0.25">
      <c r="A12" s="107" t="s">
        <v>33</v>
      </c>
      <c r="B12" s="107" t="s">
        <v>23</v>
      </c>
      <c r="C12" s="151" t="s">
        <v>4827</v>
      </c>
      <c r="D12" s="107" t="s">
        <v>1423</v>
      </c>
      <c r="E12" s="107" t="s">
        <v>1422</v>
      </c>
      <c r="F12" s="107" t="s">
        <v>1367</v>
      </c>
      <c r="G12" s="107" t="s">
        <v>1424</v>
      </c>
      <c r="H12" s="107" t="s">
        <v>1419</v>
      </c>
      <c r="I12" s="107" t="s">
        <v>1420</v>
      </c>
      <c r="J12" s="107" t="s">
        <v>1421</v>
      </c>
      <c r="K12" s="108" t="str">
        <f t="shared" si="1"/>
        <v>S30</v>
      </c>
      <c r="L12" s="107">
        <f t="shared" si="0"/>
        <v>42705</v>
      </c>
    </row>
    <row r="13" spans="1:12" x14ac:dyDescent="0.25">
      <c r="A13" s="107" t="s">
        <v>34</v>
      </c>
      <c r="B13" s="107" t="s">
        <v>23</v>
      </c>
      <c r="C13" s="151" t="s">
        <v>4828</v>
      </c>
      <c r="D13" s="107" t="s">
        <v>1429</v>
      </c>
      <c r="E13" s="107" t="s">
        <v>1428</v>
      </c>
      <c r="F13" s="107" t="s">
        <v>1430</v>
      </c>
      <c r="G13" s="107" t="s">
        <v>1431</v>
      </c>
      <c r="H13" s="107" t="s">
        <v>1425</v>
      </c>
      <c r="I13" s="107" t="s">
        <v>1426</v>
      </c>
      <c r="J13" s="107" t="s">
        <v>1427</v>
      </c>
      <c r="K13" s="108" t="str">
        <f t="shared" si="1"/>
        <v>S34</v>
      </c>
      <c r="L13" s="107">
        <f t="shared" si="0"/>
        <v>42917</v>
      </c>
    </row>
    <row r="14" spans="1:12" x14ac:dyDescent="0.25">
      <c r="A14" s="107" t="s">
        <v>35</v>
      </c>
      <c r="B14" s="107" t="s">
        <v>23</v>
      </c>
      <c r="C14" s="151" t="s">
        <v>4829</v>
      </c>
      <c r="D14" s="107" t="s">
        <v>1435</v>
      </c>
      <c r="E14" s="107" t="s">
        <v>1436</v>
      </c>
      <c r="F14" s="107" t="s">
        <v>1367</v>
      </c>
      <c r="G14" s="107" t="s">
        <v>1437</v>
      </c>
      <c r="H14" s="107" t="s">
        <v>1432</v>
      </c>
      <c r="I14" s="107" t="s">
        <v>1433</v>
      </c>
      <c r="J14" s="107" t="s">
        <v>1434</v>
      </c>
      <c r="K14" s="108" t="str">
        <f t="shared" si="1"/>
        <v>S38</v>
      </c>
      <c r="L14" s="107">
        <f t="shared" si="0"/>
        <v>42925</v>
      </c>
    </row>
    <row r="15" spans="1:12" x14ac:dyDescent="0.25">
      <c r="A15" s="107" t="s">
        <v>36</v>
      </c>
      <c r="B15" s="107" t="s">
        <v>23</v>
      </c>
      <c r="C15" s="151" t="s">
        <v>4830</v>
      </c>
      <c r="D15" s="107" t="s">
        <v>1442</v>
      </c>
      <c r="E15" s="107" t="s">
        <v>1441</v>
      </c>
      <c r="F15" s="107" t="s">
        <v>1430</v>
      </c>
      <c r="G15" s="107" t="s">
        <v>1443</v>
      </c>
      <c r="H15" s="107" t="s">
        <v>1438</v>
      </c>
      <c r="I15" s="107" t="s">
        <v>1439</v>
      </c>
      <c r="J15" s="107" t="s">
        <v>1440</v>
      </c>
      <c r="K15" s="108" t="str">
        <f t="shared" si="1"/>
        <v>S32</v>
      </c>
      <c r="L15" s="107">
        <f t="shared" si="0"/>
        <v>42948</v>
      </c>
    </row>
    <row r="16" spans="1:12" x14ac:dyDescent="0.25">
      <c r="A16" s="107" t="s">
        <v>37</v>
      </c>
      <c r="B16" s="107" t="s">
        <v>23</v>
      </c>
      <c r="C16" s="151" t="s">
        <v>4831</v>
      </c>
      <c r="D16" s="107" t="s">
        <v>1448</v>
      </c>
      <c r="E16" s="107" t="s">
        <v>1447</v>
      </c>
      <c r="F16" s="107" t="s">
        <v>1367</v>
      </c>
      <c r="G16" s="107" t="s">
        <v>1449</v>
      </c>
      <c r="H16" s="107" t="s">
        <v>1444</v>
      </c>
      <c r="I16" s="107" t="s">
        <v>1445</v>
      </c>
      <c r="J16" s="107" t="s">
        <v>1446</v>
      </c>
      <c r="K16" s="108" t="str">
        <f t="shared" si="1"/>
        <v>S15</v>
      </c>
      <c r="L16" s="107">
        <f t="shared" si="0"/>
        <v>43099</v>
      </c>
    </row>
    <row r="17" spans="1:12" x14ac:dyDescent="0.25">
      <c r="A17" s="107" t="s">
        <v>38</v>
      </c>
      <c r="B17" s="107" t="s">
        <v>23</v>
      </c>
      <c r="C17" s="151" t="s">
        <v>4832</v>
      </c>
      <c r="D17" s="107" t="s">
        <v>1454</v>
      </c>
      <c r="E17" s="107" t="s">
        <v>1453</v>
      </c>
      <c r="F17" s="107" t="s">
        <v>1367</v>
      </c>
      <c r="G17" s="107" t="s">
        <v>1455</v>
      </c>
      <c r="H17" s="107" t="s">
        <v>1450</v>
      </c>
      <c r="I17" s="107" t="s">
        <v>1451</v>
      </c>
      <c r="J17" s="107" t="s">
        <v>1452</v>
      </c>
      <c r="K17" s="108" t="str">
        <f t="shared" si="1"/>
        <v>S39</v>
      </c>
      <c r="L17" s="107">
        <f t="shared" si="0"/>
        <v>43132</v>
      </c>
    </row>
    <row r="18" spans="1:12" x14ac:dyDescent="0.25">
      <c r="A18" s="107" t="s">
        <v>39</v>
      </c>
      <c r="B18" s="107" t="s">
        <v>23</v>
      </c>
      <c r="C18" s="151" t="s">
        <v>4833</v>
      </c>
      <c r="D18" s="107" t="s">
        <v>1460</v>
      </c>
      <c r="E18" s="107" t="s">
        <v>1459</v>
      </c>
      <c r="F18" s="107" t="s">
        <v>1430</v>
      </c>
      <c r="G18" s="107" t="s">
        <v>1461</v>
      </c>
      <c r="H18" s="107" t="s">
        <v>1456</v>
      </c>
      <c r="I18" s="107" t="s">
        <v>1457</v>
      </c>
      <c r="J18" s="107" t="s">
        <v>1458</v>
      </c>
      <c r="K18" s="108" t="str">
        <f t="shared" si="1"/>
        <v>S62</v>
      </c>
      <c r="L18" s="107">
        <f t="shared" si="0"/>
        <v>43187</v>
      </c>
    </row>
    <row r="19" spans="1:12" x14ac:dyDescent="0.25">
      <c r="A19" s="107" t="s">
        <v>40</v>
      </c>
      <c r="B19" s="107" t="s">
        <v>23</v>
      </c>
      <c r="C19" s="151" t="s">
        <v>4834</v>
      </c>
      <c r="D19" s="107" t="s">
        <v>1466</v>
      </c>
      <c r="E19" s="107" t="s">
        <v>1465</v>
      </c>
      <c r="F19" s="107" t="s">
        <v>1387</v>
      </c>
      <c r="G19" s="107" t="s">
        <v>1467</v>
      </c>
      <c r="H19" s="107" t="s">
        <v>1462</v>
      </c>
      <c r="I19" s="107" t="s">
        <v>1463</v>
      </c>
      <c r="J19" s="107" t="s">
        <v>1464</v>
      </c>
      <c r="K19" s="108" t="str">
        <f t="shared" si="1"/>
        <v>S14</v>
      </c>
      <c r="L19" s="107">
        <f t="shared" si="0"/>
        <v>43229</v>
      </c>
    </row>
    <row r="20" spans="1:12" x14ac:dyDescent="0.25">
      <c r="A20" s="107" t="s">
        <v>41</v>
      </c>
      <c r="B20" s="107" t="s">
        <v>23</v>
      </c>
      <c r="C20" s="151" t="s">
        <v>4835</v>
      </c>
      <c r="D20" s="107" t="s">
        <v>1472</v>
      </c>
      <c r="E20" s="107" t="s">
        <v>1471</v>
      </c>
      <c r="F20" s="107" t="s">
        <v>1430</v>
      </c>
      <c r="G20" s="107" t="s">
        <v>1473</v>
      </c>
      <c r="H20" s="107" t="s">
        <v>1468</v>
      </c>
      <c r="I20" s="107" t="s">
        <v>1469</v>
      </c>
      <c r="J20" s="107" t="s">
        <v>1470</v>
      </c>
      <c r="K20" s="108" t="str">
        <f t="shared" si="1"/>
        <v>S61</v>
      </c>
      <c r="L20" s="107">
        <f t="shared" si="0"/>
        <v>43252</v>
      </c>
    </row>
    <row r="21" spans="1:12" x14ac:dyDescent="0.25">
      <c r="A21" s="107" t="s">
        <v>42</v>
      </c>
      <c r="B21" s="107" t="s">
        <v>23</v>
      </c>
      <c r="C21" s="151" t="s">
        <v>4836</v>
      </c>
      <c r="D21" s="107" t="s">
        <v>1478</v>
      </c>
      <c r="E21" s="107" t="s">
        <v>1477</v>
      </c>
      <c r="F21" s="107" t="s">
        <v>1387</v>
      </c>
      <c r="G21" s="107" t="s">
        <v>1479</v>
      </c>
      <c r="H21" s="107" t="s">
        <v>1474</v>
      </c>
      <c r="I21" s="107" t="s">
        <v>1475</v>
      </c>
      <c r="J21" s="107" t="s">
        <v>1476</v>
      </c>
      <c r="K21" s="108" t="str">
        <f t="shared" si="1"/>
        <v>S40</v>
      </c>
      <c r="L21" s="107">
        <f t="shared" si="0"/>
        <v>43302</v>
      </c>
    </row>
    <row r="22" spans="1:12" x14ac:dyDescent="0.25">
      <c r="A22" s="107" t="s">
        <v>43</v>
      </c>
      <c r="B22" s="107" t="s">
        <v>23</v>
      </c>
      <c r="C22" s="151" t="s">
        <v>4837</v>
      </c>
      <c r="D22" s="107" t="s">
        <v>1483</v>
      </c>
      <c r="E22" s="107" t="s">
        <v>1484</v>
      </c>
      <c r="F22" s="107" t="s">
        <v>1430</v>
      </c>
      <c r="G22" s="107" t="s">
        <v>1485</v>
      </c>
      <c r="H22" s="107" t="s">
        <v>1480</v>
      </c>
      <c r="I22" s="107" t="s">
        <v>1481</v>
      </c>
      <c r="J22" s="107" t="s">
        <v>1482</v>
      </c>
      <c r="K22" s="108" t="str">
        <f t="shared" si="1"/>
        <v>S60</v>
      </c>
      <c r="L22" s="107">
        <f t="shared" si="0"/>
        <v>43329</v>
      </c>
    </row>
    <row r="23" spans="1:12" x14ac:dyDescent="0.25">
      <c r="A23" s="107" t="s">
        <v>44</v>
      </c>
      <c r="B23" s="107" t="s">
        <v>23</v>
      </c>
      <c r="C23" s="151" t="s">
        <v>4838</v>
      </c>
      <c r="D23" s="107" t="s">
        <v>1490</v>
      </c>
      <c r="E23" s="107" t="s">
        <v>1489</v>
      </c>
      <c r="F23" s="107" t="s">
        <v>1367</v>
      </c>
      <c r="G23" s="107" t="s">
        <v>1491</v>
      </c>
      <c r="H23" s="107" t="s">
        <v>1486</v>
      </c>
      <c r="I23" s="107" t="s">
        <v>1487</v>
      </c>
      <c r="J23" s="107" t="s">
        <v>1488</v>
      </c>
      <c r="K23" s="108" t="str">
        <f t="shared" si="1"/>
        <v>S48</v>
      </c>
      <c r="L23" s="107">
        <f t="shared" si="0"/>
        <v>43362</v>
      </c>
    </row>
    <row r="24" spans="1:12" x14ac:dyDescent="0.25">
      <c r="A24" s="107" t="s">
        <v>45</v>
      </c>
      <c r="B24" s="107" t="s">
        <v>23</v>
      </c>
      <c r="C24" s="151" t="s">
        <v>4839</v>
      </c>
      <c r="D24" s="107" t="s">
        <v>1495</v>
      </c>
      <c r="E24" s="107" t="s">
        <v>1496</v>
      </c>
      <c r="F24" s="107" t="s">
        <v>1367</v>
      </c>
      <c r="G24" s="107" t="s">
        <v>1497</v>
      </c>
      <c r="H24" s="107" t="s">
        <v>1492</v>
      </c>
      <c r="I24" s="107" t="s">
        <v>1493</v>
      </c>
      <c r="J24" s="107" t="s">
        <v>1494</v>
      </c>
      <c r="K24" s="108" t="str">
        <f t="shared" si="1"/>
        <v>SB0</v>
      </c>
      <c r="L24" s="107">
        <f t="shared" si="0"/>
        <v>43404</v>
      </c>
    </row>
    <row r="25" spans="1:12" x14ac:dyDescent="0.25">
      <c r="A25" s="107" t="s">
        <v>46</v>
      </c>
      <c r="B25" s="107" t="s">
        <v>23</v>
      </c>
      <c r="C25" s="151" t="s">
        <v>4840</v>
      </c>
      <c r="D25" s="107" t="s">
        <v>1539</v>
      </c>
      <c r="E25" s="107" t="s">
        <v>1538</v>
      </c>
      <c r="F25" s="107" t="s">
        <v>1367</v>
      </c>
      <c r="G25" s="107" t="s">
        <v>1540</v>
      </c>
      <c r="H25" s="107" t="s">
        <v>1535</v>
      </c>
      <c r="I25" s="107" t="s">
        <v>1536</v>
      </c>
      <c r="J25" s="107" t="s">
        <v>1537</v>
      </c>
      <c r="K25" s="108" t="str">
        <f t="shared" si="1"/>
        <v>SB3</v>
      </c>
      <c r="L25" s="107">
        <f t="shared" si="0"/>
        <v>43642</v>
      </c>
    </row>
    <row r="26" spans="1:12" x14ac:dyDescent="0.25">
      <c r="A26" s="107" t="s">
        <v>47</v>
      </c>
      <c r="B26" s="107" t="s">
        <v>23</v>
      </c>
      <c r="C26" s="151" t="s">
        <v>4841</v>
      </c>
      <c r="D26" s="107" t="s">
        <v>1502</v>
      </c>
      <c r="E26" s="107" t="s">
        <v>1501</v>
      </c>
      <c r="F26" s="107" t="s">
        <v>1367</v>
      </c>
      <c r="G26" s="107" t="s">
        <v>1503</v>
      </c>
      <c r="H26" s="107" t="s">
        <v>1498</v>
      </c>
      <c r="I26" s="107" t="s">
        <v>1499</v>
      </c>
      <c r="J26" s="107" t="s">
        <v>1500</v>
      </c>
      <c r="K26" s="108" t="str">
        <f t="shared" si="1"/>
        <v>S41</v>
      </c>
      <c r="L26" s="107">
        <f t="shared" si="0"/>
        <v>43439</v>
      </c>
    </row>
    <row r="27" spans="1:12" x14ac:dyDescent="0.25">
      <c r="A27" s="107" t="s">
        <v>48</v>
      </c>
      <c r="B27" s="107" t="s">
        <v>23</v>
      </c>
      <c r="C27" s="151" t="s">
        <v>4842</v>
      </c>
      <c r="D27" s="107" t="s">
        <v>1514</v>
      </c>
      <c r="E27" s="107" t="s">
        <v>1513</v>
      </c>
      <c r="F27" s="107" t="s">
        <v>1387</v>
      </c>
      <c r="G27" s="107" t="s">
        <v>1515</v>
      </c>
      <c r="H27" s="107" t="s">
        <v>1510</v>
      </c>
      <c r="I27" s="107" t="s">
        <v>1511</v>
      </c>
      <c r="J27" s="107" t="s">
        <v>1512</v>
      </c>
      <c r="K27" s="108" t="str">
        <f t="shared" si="1"/>
        <v>S25</v>
      </c>
      <c r="L27" s="107">
        <f t="shared" si="0"/>
        <v>43488</v>
      </c>
    </row>
    <row r="28" spans="1:12" x14ac:dyDescent="0.25">
      <c r="A28" s="107" t="s">
        <v>49</v>
      </c>
      <c r="B28" s="107" t="s">
        <v>23</v>
      </c>
      <c r="C28" s="151" t="s">
        <v>4843</v>
      </c>
      <c r="D28" s="107" t="s">
        <v>1508</v>
      </c>
      <c r="E28" s="107" t="s">
        <v>1507</v>
      </c>
      <c r="F28" s="107" t="s">
        <v>1367</v>
      </c>
      <c r="G28" s="107" t="s">
        <v>1509</v>
      </c>
      <c r="H28" s="107" t="s">
        <v>1504</v>
      </c>
      <c r="I28" s="107" t="s">
        <v>1505</v>
      </c>
      <c r="J28" s="107" t="s">
        <v>1506</v>
      </c>
      <c r="K28" s="108" t="str">
        <f t="shared" si="1"/>
        <v>S42</v>
      </c>
      <c r="L28" s="107">
        <f t="shared" si="0"/>
        <v>43469</v>
      </c>
    </row>
    <row r="29" spans="1:12" x14ac:dyDescent="0.25">
      <c r="A29" s="107" t="s">
        <v>50</v>
      </c>
      <c r="B29" s="107" t="s">
        <v>23</v>
      </c>
      <c r="C29" s="151" t="s">
        <v>4844</v>
      </c>
      <c r="D29" s="107" t="s">
        <v>1526</v>
      </c>
      <c r="E29" s="107" t="s">
        <v>1525</v>
      </c>
      <c r="F29" s="107" t="s">
        <v>1527</v>
      </c>
      <c r="G29" s="107" t="s">
        <v>1528</v>
      </c>
      <c r="H29" s="107" t="s">
        <v>1522</v>
      </c>
      <c r="I29" s="107" t="s">
        <v>1523</v>
      </c>
      <c r="J29" s="107" t="s">
        <v>1524</v>
      </c>
      <c r="K29" s="108" t="str">
        <f t="shared" si="1"/>
        <v>S50</v>
      </c>
      <c r="L29" s="107">
        <f t="shared" si="0"/>
        <v>43558</v>
      </c>
    </row>
    <row r="30" spans="1:12" x14ac:dyDescent="0.25">
      <c r="A30" s="107" t="s">
        <v>51</v>
      </c>
      <c r="B30" s="107" t="s">
        <v>23</v>
      </c>
      <c r="C30" s="151" t="s">
        <v>4845</v>
      </c>
      <c r="D30" s="107" t="s">
        <v>1520</v>
      </c>
      <c r="E30" s="107" t="s">
        <v>1519</v>
      </c>
      <c r="F30" s="107" t="s">
        <v>1430</v>
      </c>
      <c r="G30" s="107" t="s">
        <v>1521</v>
      </c>
      <c r="H30" s="107" t="s">
        <v>1516</v>
      </c>
      <c r="I30" s="107" t="s">
        <v>1517</v>
      </c>
      <c r="J30" s="107" t="s">
        <v>1518</v>
      </c>
      <c r="K30" s="108" t="str">
        <f t="shared" si="1"/>
        <v>S35</v>
      </c>
      <c r="L30" s="107">
        <f t="shared" si="0"/>
        <v>43545</v>
      </c>
    </row>
    <row r="31" spans="1:12" x14ac:dyDescent="0.25">
      <c r="A31" s="107" t="s">
        <v>52</v>
      </c>
      <c r="B31" s="107" t="s">
        <v>23</v>
      </c>
      <c r="C31" s="151" t="s">
        <v>4846</v>
      </c>
      <c r="D31" s="107" t="s">
        <v>1532</v>
      </c>
      <c r="E31" s="107" t="s">
        <v>1533</v>
      </c>
      <c r="F31" s="107" t="s">
        <v>1367</v>
      </c>
      <c r="G31" s="107" t="s">
        <v>1534</v>
      </c>
      <c r="H31" s="107" t="s">
        <v>1529</v>
      </c>
      <c r="I31" s="107" t="s">
        <v>1530</v>
      </c>
      <c r="J31" s="107" t="s">
        <v>1531</v>
      </c>
      <c r="K31" s="108" t="str">
        <f t="shared" si="1"/>
        <v>S26</v>
      </c>
      <c r="L31" s="107">
        <f t="shared" si="0"/>
        <v>43621</v>
      </c>
    </row>
    <row r="32" spans="1:12" x14ac:dyDescent="0.25">
      <c r="A32" s="107" t="s">
        <v>53</v>
      </c>
      <c r="B32" s="107" t="s">
        <v>23</v>
      </c>
      <c r="C32" s="151" t="s">
        <v>4847</v>
      </c>
      <c r="D32" s="107" t="s">
        <v>1562</v>
      </c>
      <c r="E32" s="107" t="s">
        <v>1557</v>
      </c>
      <c r="F32" s="107" t="s">
        <v>1367</v>
      </c>
      <c r="G32" s="107" t="s">
        <v>1558</v>
      </c>
      <c r="H32" s="107" t="s">
        <v>1559</v>
      </c>
      <c r="I32" s="107" t="s">
        <v>1560</v>
      </c>
      <c r="J32" s="107" t="s">
        <v>1561</v>
      </c>
      <c r="K32" s="108" t="str">
        <f t="shared" si="1"/>
        <v>S17</v>
      </c>
      <c r="L32" s="107">
        <f t="shared" si="0"/>
        <v>43803</v>
      </c>
    </row>
    <row r="33" spans="1:12" x14ac:dyDescent="0.25">
      <c r="A33" s="107" t="s">
        <v>54</v>
      </c>
      <c r="B33" s="107" t="s">
        <v>23</v>
      </c>
      <c r="C33" s="151" t="s">
        <v>4848</v>
      </c>
      <c r="D33" s="107" t="s">
        <v>1545</v>
      </c>
      <c r="E33" s="107" t="s">
        <v>1544</v>
      </c>
      <c r="F33" s="107" t="s">
        <v>1387</v>
      </c>
      <c r="G33" s="107" t="s">
        <v>1546</v>
      </c>
      <c r="H33" s="107" t="s">
        <v>1541</v>
      </c>
      <c r="I33" s="107" t="s">
        <v>1542</v>
      </c>
      <c r="J33" s="107" t="s">
        <v>1543</v>
      </c>
      <c r="K33" s="108" t="str">
        <f t="shared" si="1"/>
        <v>S36</v>
      </c>
      <c r="L33" s="107">
        <f t="shared" si="0"/>
        <v>43670</v>
      </c>
    </row>
    <row r="34" spans="1:12" x14ac:dyDescent="0.25">
      <c r="A34" s="107" t="s">
        <v>55</v>
      </c>
      <c r="B34" s="107" t="s">
        <v>23</v>
      </c>
      <c r="C34" s="151" t="s">
        <v>4849</v>
      </c>
      <c r="D34" s="107" t="s">
        <v>1550</v>
      </c>
      <c r="E34" s="107" t="s">
        <v>1551</v>
      </c>
      <c r="F34" s="107" t="s">
        <v>1430</v>
      </c>
      <c r="G34" s="107" t="s">
        <v>1552</v>
      </c>
      <c r="H34" s="107" t="s">
        <v>1547</v>
      </c>
      <c r="I34" s="107" t="s">
        <v>1548</v>
      </c>
      <c r="J34" s="107" t="s">
        <v>1549</v>
      </c>
      <c r="K34" s="108" t="str">
        <f t="shared" si="1"/>
        <v>S37</v>
      </c>
      <c r="L34" s="107">
        <f t="shared" si="0"/>
        <v>43698</v>
      </c>
    </row>
    <row r="35" spans="1:12" x14ac:dyDescent="0.25">
      <c r="A35" s="107" t="s">
        <v>56</v>
      </c>
      <c r="B35" s="107" t="s">
        <v>23</v>
      </c>
      <c r="C35" s="151" t="s">
        <v>4850</v>
      </c>
      <c r="D35" s="107" t="s">
        <v>1652</v>
      </c>
      <c r="E35" s="107" t="s">
        <v>1616</v>
      </c>
      <c r="F35" s="107" t="s">
        <v>1367</v>
      </c>
      <c r="G35" s="107" t="s">
        <v>1653</v>
      </c>
      <c r="H35" s="107" t="s">
        <v>1649</v>
      </c>
      <c r="I35" s="107" t="s">
        <v>1650</v>
      </c>
      <c r="J35" s="107" t="s">
        <v>1651</v>
      </c>
      <c r="K35" s="108" t="str">
        <f t="shared" si="1"/>
        <v>S71</v>
      </c>
      <c r="L35" s="107">
        <f t="shared" si="0"/>
        <v>43979</v>
      </c>
    </row>
    <row r="36" spans="1:12" x14ac:dyDescent="0.25">
      <c r="A36" s="107" t="s">
        <v>57</v>
      </c>
      <c r="B36" s="107" t="s">
        <v>23</v>
      </c>
      <c r="C36" s="151" t="s">
        <v>4851</v>
      </c>
      <c r="D36" s="107" t="s">
        <v>1615</v>
      </c>
      <c r="E36" s="107" t="s">
        <v>1616</v>
      </c>
      <c r="F36" s="107" t="s">
        <v>1367</v>
      </c>
      <c r="G36" s="107" t="s">
        <v>1617</v>
      </c>
      <c r="H36" s="107" t="s">
        <v>1612</v>
      </c>
      <c r="I36" s="107" t="s">
        <v>1613</v>
      </c>
      <c r="J36" s="107" t="s">
        <v>1614</v>
      </c>
      <c r="K36" s="108" t="str">
        <f t="shared" si="1"/>
        <v>S70</v>
      </c>
      <c r="L36" s="107">
        <f t="shared" si="0"/>
        <v>43861</v>
      </c>
    </row>
    <row r="37" spans="1:12" x14ac:dyDescent="0.25">
      <c r="A37" s="107" t="s">
        <v>58</v>
      </c>
      <c r="B37" s="107" t="s">
        <v>23</v>
      </c>
      <c r="C37" s="151" t="s">
        <v>4852</v>
      </c>
      <c r="D37" s="107" t="s">
        <v>1556</v>
      </c>
      <c r="E37" s="107" t="s">
        <v>1557</v>
      </c>
      <c r="F37" s="107" t="s">
        <v>1367</v>
      </c>
      <c r="G37" s="107" t="s">
        <v>1558</v>
      </c>
      <c r="H37" s="107" t="s">
        <v>1553</v>
      </c>
      <c r="I37" s="107" t="s">
        <v>1554</v>
      </c>
      <c r="J37" s="107" t="s">
        <v>1555</v>
      </c>
      <c r="K37" s="108" t="str">
        <f t="shared" si="1"/>
        <v>S18</v>
      </c>
      <c r="L37" s="107">
        <f t="shared" si="0"/>
        <v>43775</v>
      </c>
    </row>
    <row r="38" spans="1:12" x14ac:dyDescent="0.25">
      <c r="A38" s="107" t="s">
        <v>59</v>
      </c>
      <c r="B38" s="107" t="s">
        <v>23</v>
      </c>
      <c r="C38" s="151" t="s">
        <v>4853</v>
      </c>
      <c r="D38" s="107" t="s">
        <v>1622</v>
      </c>
      <c r="E38" s="107" t="s">
        <v>1621</v>
      </c>
      <c r="F38" s="107" t="s">
        <v>1610</v>
      </c>
      <c r="G38" s="107" t="s">
        <v>1623</v>
      </c>
      <c r="H38" s="107" t="s">
        <v>1618</v>
      </c>
      <c r="I38" s="107" t="s">
        <v>1619</v>
      </c>
      <c r="J38" s="107" t="s">
        <v>1620</v>
      </c>
      <c r="K38" s="108" t="str">
        <f t="shared" si="1"/>
        <v>S23</v>
      </c>
      <c r="L38" s="107">
        <f t="shared" si="0"/>
        <v>43866</v>
      </c>
    </row>
    <row r="39" spans="1:12" x14ac:dyDescent="0.25">
      <c r="A39" s="107" t="s">
        <v>60</v>
      </c>
      <c r="B39" s="107" t="s">
        <v>23</v>
      </c>
      <c r="C39" s="151" t="s">
        <v>4854</v>
      </c>
      <c r="D39" s="107" t="s">
        <v>1567</v>
      </c>
      <c r="E39" s="107" t="s">
        <v>1566</v>
      </c>
      <c r="F39" s="107" t="s">
        <v>1367</v>
      </c>
      <c r="G39" s="107" t="s">
        <v>1568</v>
      </c>
      <c r="H39" s="107" t="s">
        <v>1563</v>
      </c>
      <c r="I39" s="107" t="s">
        <v>1564</v>
      </c>
      <c r="J39" s="107" t="s">
        <v>1565</v>
      </c>
      <c r="K39" s="108" t="str">
        <f t="shared" si="1"/>
        <v>S43</v>
      </c>
      <c r="L39" s="107">
        <f t="shared" si="0"/>
        <v>43810</v>
      </c>
    </row>
    <row r="40" spans="1:12" x14ac:dyDescent="0.25">
      <c r="A40" s="107" t="s">
        <v>61</v>
      </c>
      <c r="B40" s="107" t="s">
        <v>23</v>
      </c>
      <c r="C40" s="151" t="s">
        <v>4855</v>
      </c>
      <c r="D40" s="107" t="s">
        <v>1598</v>
      </c>
      <c r="E40" s="107" t="s">
        <v>1597</v>
      </c>
      <c r="F40" s="107" t="s">
        <v>1430</v>
      </c>
      <c r="G40" s="107" t="s">
        <v>1599</v>
      </c>
      <c r="H40" s="107" t="s">
        <v>1594</v>
      </c>
      <c r="I40" s="107" t="s">
        <v>1595</v>
      </c>
      <c r="J40" s="107" t="s">
        <v>1596</v>
      </c>
      <c r="K40" s="108" t="str">
        <f t="shared" si="1"/>
        <v>SB1</v>
      </c>
      <c r="L40" s="107">
        <f t="shared" si="0"/>
        <v>43827</v>
      </c>
    </row>
    <row r="41" spans="1:12" x14ac:dyDescent="0.25">
      <c r="A41" s="107" t="s">
        <v>62</v>
      </c>
      <c r="B41" s="107" t="s">
        <v>23</v>
      </c>
      <c r="C41" s="151" t="s">
        <v>4856</v>
      </c>
      <c r="D41" s="107" t="s">
        <v>1609</v>
      </c>
      <c r="E41" s="107" t="s">
        <v>1608</v>
      </c>
      <c r="F41" s="107" t="s">
        <v>1610</v>
      </c>
      <c r="G41" s="107" t="s">
        <v>1611</v>
      </c>
      <c r="H41" s="107" t="s">
        <v>1605</v>
      </c>
      <c r="I41" s="107" t="s">
        <v>1606</v>
      </c>
      <c r="J41" s="107" t="s">
        <v>1607</v>
      </c>
      <c r="K41" s="108" t="str">
        <f t="shared" si="1"/>
        <v>S91</v>
      </c>
      <c r="L41" s="107">
        <f t="shared" si="0"/>
        <v>43844</v>
      </c>
    </row>
    <row r="42" spans="1:12" x14ac:dyDescent="0.25">
      <c r="A42" s="107" t="s">
        <v>63</v>
      </c>
      <c r="B42" s="107" t="s">
        <v>23</v>
      </c>
      <c r="C42" s="151" t="s">
        <v>4857</v>
      </c>
      <c r="D42" s="107" t="s">
        <v>1584</v>
      </c>
      <c r="E42" s="107" t="s">
        <v>1583</v>
      </c>
      <c r="F42" s="107" t="s">
        <v>1585</v>
      </c>
      <c r="G42" s="107" t="s">
        <v>1586</v>
      </c>
      <c r="H42" s="107" t="s">
        <v>1580</v>
      </c>
      <c r="I42" s="107" t="s">
        <v>1581</v>
      </c>
      <c r="J42" s="107" t="s">
        <v>1582</v>
      </c>
      <c r="K42" s="108" t="str">
        <f t="shared" si="1"/>
        <v>SB7</v>
      </c>
      <c r="L42" s="107">
        <f t="shared" si="0"/>
        <v>43819</v>
      </c>
    </row>
    <row r="43" spans="1:12" x14ac:dyDescent="0.25">
      <c r="A43" s="107" t="s">
        <v>64</v>
      </c>
      <c r="B43" s="107" t="s">
        <v>23</v>
      </c>
      <c r="C43" s="151" t="s">
        <v>4858</v>
      </c>
      <c r="D43" s="107" t="s">
        <v>1572</v>
      </c>
      <c r="E43" s="107" t="s">
        <v>1573</v>
      </c>
      <c r="F43" s="107" t="s">
        <v>1367</v>
      </c>
      <c r="G43" s="107" t="s">
        <v>1574</v>
      </c>
      <c r="H43" s="107" t="s">
        <v>1569</v>
      </c>
      <c r="I43" s="107" t="s">
        <v>1570</v>
      </c>
      <c r="J43" s="107" t="s">
        <v>1571</v>
      </c>
      <c r="K43" s="108" t="str">
        <f t="shared" si="1"/>
        <v>SB2</v>
      </c>
      <c r="L43" s="107">
        <f t="shared" si="0"/>
        <v>43816</v>
      </c>
    </row>
    <row r="44" spans="1:12" x14ac:dyDescent="0.25">
      <c r="A44" s="107" t="s">
        <v>65</v>
      </c>
      <c r="B44" s="107" t="s">
        <v>23</v>
      </c>
      <c r="C44" s="151" t="s">
        <v>4859</v>
      </c>
      <c r="D44" s="107" t="s">
        <v>1590</v>
      </c>
      <c r="E44" s="107" t="s">
        <v>1591</v>
      </c>
      <c r="F44" s="107" t="s">
        <v>1592</v>
      </c>
      <c r="G44" s="107" t="s">
        <v>1593</v>
      </c>
      <c r="H44" s="107" t="s">
        <v>1587</v>
      </c>
      <c r="I44" s="107" t="s">
        <v>1588</v>
      </c>
      <c r="J44" s="107" t="s">
        <v>1589</v>
      </c>
      <c r="K44" s="108" t="str">
        <f t="shared" si="1"/>
        <v>S16</v>
      </c>
      <c r="L44" s="107">
        <f t="shared" si="0"/>
        <v>43826</v>
      </c>
    </row>
    <row r="45" spans="1:12" x14ac:dyDescent="0.25">
      <c r="A45" s="107" t="s">
        <v>66</v>
      </c>
      <c r="B45" s="107" t="s">
        <v>23</v>
      </c>
      <c r="C45" s="151" t="s">
        <v>4860</v>
      </c>
      <c r="D45" s="107" t="s">
        <v>1578</v>
      </c>
      <c r="E45" s="107" t="s">
        <v>1392</v>
      </c>
      <c r="F45" s="107" t="s">
        <v>1367</v>
      </c>
      <c r="G45" s="107" t="s">
        <v>1579</v>
      </c>
      <c r="H45" s="107" t="s">
        <v>1575</v>
      </c>
      <c r="I45" s="107" t="s">
        <v>1576</v>
      </c>
      <c r="J45" s="107" t="s">
        <v>1577</v>
      </c>
      <c r="K45" s="108" t="str">
        <f t="shared" si="1"/>
        <v>S28</v>
      </c>
      <c r="L45" s="107">
        <f t="shared" si="0"/>
        <v>43818</v>
      </c>
    </row>
    <row r="46" spans="1:12" x14ac:dyDescent="0.25">
      <c r="A46" s="107" t="s">
        <v>67</v>
      </c>
      <c r="B46" s="107" t="s">
        <v>23</v>
      </c>
      <c r="C46" s="151" t="s">
        <v>4861</v>
      </c>
      <c r="D46" s="107" t="s">
        <v>1603</v>
      </c>
      <c r="E46" s="107" t="s">
        <v>1392</v>
      </c>
      <c r="F46" s="107" t="s">
        <v>1367</v>
      </c>
      <c r="G46" s="107" t="s">
        <v>1604</v>
      </c>
      <c r="H46" s="107" t="s">
        <v>1600</v>
      </c>
      <c r="I46" s="107" t="s">
        <v>1601</v>
      </c>
      <c r="J46" s="107" t="s">
        <v>1602</v>
      </c>
      <c r="K46" s="108" t="str">
        <f t="shared" si="1"/>
        <v>S21</v>
      </c>
      <c r="L46" s="107">
        <f t="shared" si="0"/>
        <v>43830</v>
      </c>
    </row>
    <row r="47" spans="1:12" x14ac:dyDescent="0.25">
      <c r="A47" s="107" t="s">
        <v>68</v>
      </c>
      <c r="B47" s="107" t="s">
        <v>23</v>
      </c>
      <c r="C47" s="151" t="s">
        <v>4862</v>
      </c>
      <c r="D47" s="107" t="s">
        <v>1628</v>
      </c>
      <c r="E47" s="107" t="s">
        <v>1627</v>
      </c>
      <c r="F47" s="107" t="s">
        <v>1629</v>
      </c>
      <c r="G47" s="107" t="s">
        <v>1630</v>
      </c>
      <c r="H47" s="107" t="s">
        <v>1624</v>
      </c>
      <c r="I47" s="107" t="s">
        <v>1625</v>
      </c>
      <c r="J47" s="107" t="s">
        <v>1626</v>
      </c>
      <c r="K47" s="108" t="str">
        <f t="shared" si="1"/>
        <v>S52</v>
      </c>
      <c r="L47" s="107">
        <f t="shared" si="0"/>
        <v>43880</v>
      </c>
    </row>
    <row r="48" spans="1:12" x14ac:dyDescent="0.25">
      <c r="A48" s="107" t="s">
        <v>69</v>
      </c>
      <c r="B48" s="107" t="s">
        <v>23</v>
      </c>
      <c r="C48" s="151" t="s">
        <v>4863</v>
      </c>
      <c r="D48" s="107" t="s">
        <v>1710</v>
      </c>
      <c r="E48" s="107" t="s">
        <v>1711</v>
      </c>
      <c r="F48" s="107" t="s">
        <v>1592</v>
      </c>
      <c r="G48" s="107" t="s">
        <v>1712</v>
      </c>
      <c r="H48" s="107" t="s">
        <v>1707</v>
      </c>
      <c r="I48" s="107" t="s">
        <v>1708</v>
      </c>
      <c r="J48" s="107" t="s">
        <v>1709</v>
      </c>
      <c r="K48" s="108" t="str">
        <f t="shared" si="1"/>
        <v>S19</v>
      </c>
      <c r="L48" s="107">
        <f t="shared" si="0"/>
        <v>44183</v>
      </c>
    </row>
    <row r="49" spans="1:12" x14ac:dyDescent="0.25">
      <c r="A49" s="107" t="s">
        <v>70</v>
      </c>
      <c r="B49" s="107" t="s">
        <v>23</v>
      </c>
      <c r="C49" s="151" t="s">
        <v>4864</v>
      </c>
      <c r="D49" s="107" t="s">
        <v>1634</v>
      </c>
      <c r="E49" s="107" t="s">
        <v>1635</v>
      </c>
      <c r="F49" s="107" t="s">
        <v>1367</v>
      </c>
      <c r="G49" s="107" t="s">
        <v>1636</v>
      </c>
      <c r="H49" s="107" t="s">
        <v>1631</v>
      </c>
      <c r="I49" s="107" t="s">
        <v>1632</v>
      </c>
      <c r="J49" s="107" t="s">
        <v>1633</v>
      </c>
      <c r="K49" s="108" t="str">
        <f t="shared" si="1"/>
        <v>S44</v>
      </c>
      <c r="L49" s="107">
        <f t="shared" si="0"/>
        <v>43908</v>
      </c>
    </row>
    <row r="50" spans="1:12" x14ac:dyDescent="0.25">
      <c r="A50" s="107" t="s">
        <v>71</v>
      </c>
      <c r="B50" s="107" t="s">
        <v>23</v>
      </c>
      <c r="C50" s="151" t="s">
        <v>4865</v>
      </c>
      <c r="D50" s="107" t="s">
        <v>1658</v>
      </c>
      <c r="E50" s="107" t="s">
        <v>1657</v>
      </c>
      <c r="F50" s="107" t="s">
        <v>1629</v>
      </c>
      <c r="G50" s="107" t="s">
        <v>1659</v>
      </c>
      <c r="H50" s="107" t="s">
        <v>1654</v>
      </c>
      <c r="I50" s="107" t="s">
        <v>1655</v>
      </c>
      <c r="J50" s="107" t="s">
        <v>1656</v>
      </c>
      <c r="K50" s="108" t="str">
        <f t="shared" si="1"/>
        <v>S51</v>
      </c>
      <c r="L50" s="107">
        <f t="shared" si="0"/>
        <v>43987</v>
      </c>
    </row>
    <row r="51" spans="1:12" x14ac:dyDescent="0.25">
      <c r="A51" s="107" t="s">
        <v>72</v>
      </c>
      <c r="B51" s="107" t="s">
        <v>23</v>
      </c>
      <c r="C51" s="151" t="s">
        <v>4866</v>
      </c>
      <c r="D51" s="107" t="s">
        <v>1647</v>
      </c>
      <c r="E51" s="107" t="s">
        <v>1646</v>
      </c>
      <c r="F51" s="107" t="s">
        <v>1367</v>
      </c>
      <c r="G51" s="107" t="s">
        <v>1648</v>
      </c>
      <c r="H51" s="107" t="s">
        <v>1643</v>
      </c>
      <c r="I51" s="107" t="s">
        <v>1644</v>
      </c>
      <c r="J51" s="107" t="s">
        <v>1645</v>
      </c>
      <c r="K51" s="108" t="str">
        <f t="shared" si="1"/>
        <v>S45</v>
      </c>
      <c r="L51" s="107">
        <f t="shared" si="0"/>
        <v>43950</v>
      </c>
    </row>
    <row r="52" spans="1:12" x14ac:dyDescent="0.25">
      <c r="A52" s="107" t="s">
        <v>73</v>
      </c>
      <c r="B52" s="107" t="s">
        <v>23</v>
      </c>
      <c r="C52" s="151" t="s">
        <v>4867</v>
      </c>
      <c r="D52" s="107" t="s">
        <v>1640</v>
      </c>
      <c r="E52" s="107" t="s">
        <v>1641</v>
      </c>
      <c r="F52" s="107" t="s">
        <v>1367</v>
      </c>
      <c r="G52" s="107" t="s">
        <v>1642</v>
      </c>
      <c r="H52" s="107" t="s">
        <v>1637</v>
      </c>
      <c r="I52" s="107" t="s">
        <v>1638</v>
      </c>
      <c r="J52" s="107" t="s">
        <v>1639</v>
      </c>
      <c r="K52" s="108" t="str">
        <f t="shared" si="1"/>
        <v>S90</v>
      </c>
      <c r="L52" s="107">
        <f t="shared" si="0"/>
        <v>43916</v>
      </c>
    </row>
    <row r="53" spans="1:12" x14ac:dyDescent="0.25">
      <c r="A53" s="107" t="s">
        <v>74</v>
      </c>
      <c r="B53" s="107" t="s">
        <v>23</v>
      </c>
      <c r="C53" s="151" t="s">
        <v>4868</v>
      </c>
      <c r="D53" s="107" t="s">
        <v>1664</v>
      </c>
      <c r="E53" s="107" t="s">
        <v>1663</v>
      </c>
      <c r="F53" s="107" t="s">
        <v>1610</v>
      </c>
      <c r="G53" s="107" t="s">
        <v>1665</v>
      </c>
      <c r="H53" s="107" t="s">
        <v>1660</v>
      </c>
      <c r="I53" s="107" t="s">
        <v>1661</v>
      </c>
      <c r="J53" s="107" t="s">
        <v>1662</v>
      </c>
      <c r="K53" s="108" t="str">
        <f t="shared" si="1"/>
        <v>S94</v>
      </c>
      <c r="L53" s="107">
        <f t="shared" si="0"/>
        <v>44055</v>
      </c>
    </row>
    <row r="54" spans="1:12" x14ac:dyDescent="0.25">
      <c r="A54" s="107" t="s">
        <v>75</v>
      </c>
      <c r="B54" s="107" t="s">
        <v>23</v>
      </c>
      <c r="C54" s="151" t="s">
        <v>4869</v>
      </c>
      <c r="D54" s="107" t="s">
        <v>1669</v>
      </c>
      <c r="E54" s="107" t="s">
        <v>1670</v>
      </c>
      <c r="F54" s="107" t="s">
        <v>1527</v>
      </c>
      <c r="G54" s="107" t="s">
        <v>1671</v>
      </c>
      <c r="H54" s="107" t="s">
        <v>1666</v>
      </c>
      <c r="I54" s="107" t="s">
        <v>1667</v>
      </c>
      <c r="J54" s="107" t="s">
        <v>1668</v>
      </c>
      <c r="K54" s="108" t="str">
        <f t="shared" si="1"/>
        <v>S53</v>
      </c>
      <c r="L54" s="107">
        <f t="shared" si="0"/>
        <v>44076</v>
      </c>
    </row>
    <row r="55" spans="1:12" x14ac:dyDescent="0.25">
      <c r="A55" s="107" t="s">
        <v>76</v>
      </c>
      <c r="B55" s="107" t="s">
        <v>23</v>
      </c>
      <c r="C55" s="151" t="s">
        <v>4870</v>
      </c>
      <c r="D55" s="107" t="s">
        <v>1675</v>
      </c>
      <c r="E55" s="107" t="s">
        <v>1616</v>
      </c>
      <c r="F55" s="107" t="s">
        <v>1367</v>
      </c>
      <c r="G55" s="107" t="s">
        <v>1676</v>
      </c>
      <c r="H55" s="107" t="s">
        <v>1672</v>
      </c>
      <c r="I55" s="107" t="s">
        <v>1673</v>
      </c>
      <c r="J55" s="107" t="s">
        <v>1674</v>
      </c>
      <c r="K55" s="108" t="str">
        <f t="shared" si="1"/>
        <v>SB8</v>
      </c>
      <c r="L55" s="107">
        <f t="shared" si="0"/>
        <v>44099</v>
      </c>
    </row>
    <row r="56" spans="1:12" x14ac:dyDescent="0.25">
      <c r="A56" s="107" t="s">
        <v>77</v>
      </c>
      <c r="B56" s="107" t="s">
        <v>23</v>
      </c>
      <c r="C56" s="151" t="s">
        <v>4871</v>
      </c>
      <c r="D56" s="107" t="s">
        <v>1680</v>
      </c>
      <c r="E56" s="107" t="s">
        <v>1496</v>
      </c>
      <c r="F56" s="107" t="s">
        <v>1430</v>
      </c>
      <c r="G56" s="107" t="s">
        <v>1681</v>
      </c>
      <c r="H56" s="107" t="s">
        <v>1677</v>
      </c>
      <c r="I56" s="107" t="s">
        <v>1678</v>
      </c>
      <c r="J56" s="107" t="s">
        <v>1679</v>
      </c>
      <c r="K56" s="108" t="str">
        <f t="shared" si="1"/>
        <v>S31</v>
      </c>
      <c r="L56" s="107">
        <f t="shared" si="0"/>
        <v>44118</v>
      </c>
    </row>
    <row r="57" spans="1:12" x14ac:dyDescent="0.25">
      <c r="A57" s="107" t="s">
        <v>78</v>
      </c>
      <c r="B57" s="107" t="s">
        <v>23</v>
      </c>
      <c r="C57" s="151" t="s">
        <v>4872</v>
      </c>
      <c r="D57" s="107" t="s">
        <v>1685</v>
      </c>
      <c r="E57" s="107" t="s">
        <v>1686</v>
      </c>
      <c r="F57" s="107" t="s">
        <v>1387</v>
      </c>
      <c r="G57" s="107" t="s">
        <v>1687</v>
      </c>
      <c r="H57" s="107" t="s">
        <v>1682</v>
      </c>
      <c r="I57" s="107" t="s">
        <v>1683</v>
      </c>
      <c r="J57" s="107" t="s">
        <v>1684</v>
      </c>
      <c r="K57" s="108" t="str">
        <f t="shared" si="1"/>
        <v>S22</v>
      </c>
      <c r="L57" s="107">
        <f t="shared" si="0"/>
        <v>44132</v>
      </c>
    </row>
    <row r="58" spans="1:12" x14ac:dyDescent="0.25">
      <c r="A58" s="107" t="s">
        <v>79</v>
      </c>
      <c r="B58" s="107" t="s">
        <v>23</v>
      </c>
      <c r="C58" s="151" t="s">
        <v>4873</v>
      </c>
      <c r="D58" s="107" t="s">
        <v>1704</v>
      </c>
      <c r="E58" s="107" t="s">
        <v>1703</v>
      </c>
      <c r="F58" s="107" t="s">
        <v>1705</v>
      </c>
      <c r="G58" s="107" t="s">
        <v>1706</v>
      </c>
      <c r="H58" s="107" t="s">
        <v>1700</v>
      </c>
      <c r="I58" s="107" t="s">
        <v>1701</v>
      </c>
      <c r="J58" s="107" t="s">
        <v>1702</v>
      </c>
      <c r="K58" s="108" t="str">
        <f t="shared" si="1"/>
        <v>T01</v>
      </c>
      <c r="L58" s="107">
        <f t="shared" si="0"/>
        <v>44182</v>
      </c>
    </row>
    <row r="59" spans="1:12" x14ac:dyDescent="0.25">
      <c r="A59" s="107" t="s">
        <v>80</v>
      </c>
      <c r="B59" s="107" t="s">
        <v>23</v>
      </c>
      <c r="C59" s="151" t="s">
        <v>4874</v>
      </c>
      <c r="D59" s="107" t="s">
        <v>1691</v>
      </c>
      <c r="E59" s="107" t="s">
        <v>1692</v>
      </c>
      <c r="F59" s="107" t="s">
        <v>1367</v>
      </c>
      <c r="G59" s="107" t="s">
        <v>1693</v>
      </c>
      <c r="H59" s="107" t="s">
        <v>1688</v>
      </c>
      <c r="I59" s="107" t="s">
        <v>1689</v>
      </c>
      <c r="J59" s="107" t="s">
        <v>1690</v>
      </c>
      <c r="K59" s="108" t="str">
        <f t="shared" si="1"/>
        <v>S73</v>
      </c>
      <c r="L59" s="107">
        <f t="shared" si="0"/>
        <v>44167</v>
      </c>
    </row>
    <row r="60" spans="1:12" x14ac:dyDescent="0.25">
      <c r="A60" s="107" t="s">
        <v>81</v>
      </c>
      <c r="B60" s="107" t="s">
        <v>23</v>
      </c>
      <c r="C60" s="151" t="s">
        <v>4874</v>
      </c>
      <c r="D60" s="107" t="s">
        <v>1698</v>
      </c>
      <c r="E60" s="107" t="s">
        <v>1697</v>
      </c>
      <c r="F60" s="107" t="s">
        <v>1430</v>
      </c>
      <c r="G60" s="107" t="s">
        <v>1699</v>
      </c>
      <c r="H60" s="107" t="s">
        <v>1694</v>
      </c>
      <c r="I60" s="107" t="s">
        <v>1695</v>
      </c>
      <c r="J60" s="107" t="s">
        <v>1696</v>
      </c>
      <c r="K60" s="108" t="str">
        <f t="shared" si="1"/>
        <v>SB9</v>
      </c>
      <c r="L60" s="107">
        <f t="shared" si="0"/>
        <v>44167</v>
      </c>
    </row>
    <row r="61" spans="1:12" x14ac:dyDescent="0.25">
      <c r="A61" s="107" t="s">
        <v>82</v>
      </c>
      <c r="B61" s="107" t="s">
        <v>23</v>
      </c>
      <c r="C61" s="151" t="s">
        <v>4875</v>
      </c>
      <c r="D61" s="107" t="s">
        <v>1717</v>
      </c>
      <c r="E61" s="107" t="s">
        <v>1716</v>
      </c>
      <c r="F61" s="107" t="s">
        <v>1585</v>
      </c>
      <c r="G61" s="107" t="s">
        <v>1718</v>
      </c>
      <c r="H61" s="107" t="s">
        <v>1713</v>
      </c>
      <c r="I61" s="107" t="s">
        <v>1714</v>
      </c>
      <c r="J61" s="107" t="s">
        <v>1715</v>
      </c>
      <c r="K61" s="108" t="str">
        <f t="shared" si="1"/>
        <v>T02</v>
      </c>
      <c r="L61" s="107">
        <f t="shared" si="0"/>
        <v>44195</v>
      </c>
    </row>
    <row r="62" spans="1:12" x14ac:dyDescent="0.25">
      <c r="A62" s="107" t="s">
        <v>83</v>
      </c>
      <c r="B62" s="107" t="s">
        <v>23</v>
      </c>
      <c r="C62" s="151" t="s">
        <v>4876</v>
      </c>
      <c r="D62" s="107" t="s">
        <v>1723</v>
      </c>
      <c r="E62" s="107" t="s">
        <v>1722</v>
      </c>
      <c r="F62" s="107" t="s">
        <v>1527</v>
      </c>
      <c r="G62" s="107" t="s">
        <v>1724</v>
      </c>
      <c r="H62" s="107" t="s">
        <v>1719</v>
      </c>
      <c r="I62" s="107" t="s">
        <v>1720</v>
      </c>
      <c r="J62" s="107" t="s">
        <v>1721</v>
      </c>
      <c r="K62" s="108" t="str">
        <f t="shared" si="1"/>
        <v>T04</v>
      </c>
      <c r="L62" s="107">
        <f t="shared" si="0"/>
        <v>44237</v>
      </c>
    </row>
    <row r="63" spans="1:12" x14ac:dyDescent="0.25">
      <c r="A63" s="107" t="s">
        <v>84</v>
      </c>
      <c r="B63" s="107" t="s">
        <v>23</v>
      </c>
      <c r="C63" s="151" t="s">
        <v>4877</v>
      </c>
      <c r="D63" s="107" t="s">
        <v>1777</v>
      </c>
      <c r="E63" s="107" t="s">
        <v>1670</v>
      </c>
      <c r="F63" s="107" t="s">
        <v>1629</v>
      </c>
      <c r="G63" s="107" t="s">
        <v>1778</v>
      </c>
      <c r="H63" s="107" t="s">
        <v>1774</v>
      </c>
      <c r="I63" s="107" t="s">
        <v>1775</v>
      </c>
      <c r="J63" s="107" t="s">
        <v>1776</v>
      </c>
      <c r="K63" s="108" t="str">
        <f t="shared" si="1"/>
        <v>T07</v>
      </c>
      <c r="L63" s="107">
        <f t="shared" si="0"/>
        <v>44406</v>
      </c>
    </row>
    <row r="64" spans="1:12" x14ac:dyDescent="0.25">
      <c r="A64" s="107" t="s">
        <v>85</v>
      </c>
      <c r="B64" s="107" t="s">
        <v>23</v>
      </c>
      <c r="C64" s="151" t="s">
        <v>4878</v>
      </c>
      <c r="D64" s="107" t="s">
        <v>1752</v>
      </c>
      <c r="E64" s="107" t="s">
        <v>1751</v>
      </c>
      <c r="F64" s="107" t="s">
        <v>1753</v>
      </c>
      <c r="G64" s="107" t="s">
        <v>1754</v>
      </c>
      <c r="H64" s="107" t="s">
        <v>1748</v>
      </c>
      <c r="I64" s="107" t="s">
        <v>1749</v>
      </c>
      <c r="J64" s="107" t="s">
        <v>1750</v>
      </c>
      <c r="K64" s="108" t="str">
        <f t="shared" si="1"/>
        <v>T06</v>
      </c>
      <c r="L64" s="107">
        <f t="shared" si="0"/>
        <v>44363</v>
      </c>
    </row>
    <row r="65" spans="1:12" x14ac:dyDescent="0.25">
      <c r="A65" s="107" t="s">
        <v>86</v>
      </c>
      <c r="B65" s="107" t="s">
        <v>23</v>
      </c>
      <c r="C65" s="151" t="s">
        <v>4879</v>
      </c>
      <c r="D65" s="107" t="s">
        <v>1739</v>
      </c>
      <c r="E65" s="107" t="s">
        <v>1740</v>
      </c>
      <c r="F65" s="107" t="s">
        <v>1367</v>
      </c>
      <c r="G65" s="107" t="s">
        <v>1741</v>
      </c>
      <c r="H65" s="107" t="s">
        <v>1736</v>
      </c>
      <c r="I65" s="107" t="s">
        <v>1737</v>
      </c>
      <c r="J65" s="107" t="s">
        <v>1738</v>
      </c>
      <c r="K65" s="108" t="str">
        <f t="shared" si="1"/>
        <v>T03</v>
      </c>
      <c r="L65" s="107">
        <f t="shared" si="0"/>
        <v>44307</v>
      </c>
    </row>
    <row r="66" spans="1:12" x14ac:dyDescent="0.25">
      <c r="A66" s="107" t="s">
        <v>87</v>
      </c>
      <c r="B66" s="107" t="s">
        <v>23</v>
      </c>
      <c r="C66" s="151" t="s">
        <v>4880</v>
      </c>
      <c r="D66" s="107" t="s">
        <v>1734</v>
      </c>
      <c r="E66" s="107" t="s">
        <v>1733</v>
      </c>
      <c r="F66" s="107" t="s">
        <v>1585</v>
      </c>
      <c r="G66" s="107" t="s">
        <v>1735</v>
      </c>
      <c r="H66" s="107" t="s">
        <v>1730</v>
      </c>
      <c r="I66" s="107" t="s">
        <v>1731</v>
      </c>
      <c r="J66" s="107" t="s">
        <v>1732</v>
      </c>
      <c r="K66" s="108" t="str">
        <f t="shared" si="1"/>
        <v>S93</v>
      </c>
      <c r="L66" s="107">
        <f t="shared" si="0"/>
        <v>44286</v>
      </c>
    </row>
    <row r="67" spans="1:12" x14ac:dyDescent="0.25">
      <c r="A67" s="107" t="s">
        <v>88</v>
      </c>
      <c r="B67" s="107" t="s">
        <v>23</v>
      </c>
      <c r="C67" s="151" t="s">
        <v>4881</v>
      </c>
      <c r="D67" s="107" t="s">
        <v>1728</v>
      </c>
      <c r="E67" s="107" t="s">
        <v>1621</v>
      </c>
      <c r="F67" s="107" t="s">
        <v>1610</v>
      </c>
      <c r="G67" s="107" t="s">
        <v>1729</v>
      </c>
      <c r="H67" s="107" t="s">
        <v>1725</v>
      </c>
      <c r="I67" s="107" t="s">
        <v>1726</v>
      </c>
      <c r="J67" s="107" t="s">
        <v>1727</v>
      </c>
      <c r="K67" s="108" t="str">
        <f t="shared" ref="K67:K130" si="2">RIGHT(J67, 3)</f>
        <v>S92</v>
      </c>
      <c r="L67" s="107">
        <f t="shared" ref="L67:L130" si="3">DATEVALUE(C67)</f>
        <v>44272</v>
      </c>
    </row>
    <row r="68" spans="1:12" x14ac:dyDescent="0.25">
      <c r="A68" s="107" t="s">
        <v>89</v>
      </c>
      <c r="B68" s="107" t="s">
        <v>23</v>
      </c>
      <c r="C68" s="151" t="s">
        <v>4882</v>
      </c>
      <c r="D68" s="107" t="s">
        <v>1766</v>
      </c>
      <c r="E68" s="107" t="s">
        <v>1765</v>
      </c>
      <c r="F68" s="107" t="s">
        <v>1629</v>
      </c>
      <c r="G68" s="107" t="s">
        <v>1767</v>
      </c>
      <c r="H68" s="107" t="s">
        <v>1762</v>
      </c>
      <c r="I68" s="107" t="s">
        <v>1763</v>
      </c>
      <c r="J68" s="107" t="s">
        <v>1764</v>
      </c>
      <c r="K68" s="108" t="str">
        <f t="shared" si="2"/>
        <v>T05</v>
      </c>
      <c r="L68" s="107">
        <f t="shared" si="3"/>
        <v>44370</v>
      </c>
    </row>
    <row r="69" spans="1:12" x14ac:dyDescent="0.25">
      <c r="A69" s="107" t="s">
        <v>90</v>
      </c>
      <c r="B69" s="107" t="s">
        <v>23</v>
      </c>
      <c r="C69" s="151" t="s">
        <v>4883</v>
      </c>
      <c r="D69" s="107" t="s">
        <v>1746</v>
      </c>
      <c r="E69" s="107" t="s">
        <v>1745</v>
      </c>
      <c r="F69" s="107" t="s">
        <v>1592</v>
      </c>
      <c r="G69" s="107" t="s">
        <v>1747</v>
      </c>
      <c r="H69" s="107" t="s">
        <v>1742</v>
      </c>
      <c r="I69" s="107" t="s">
        <v>1743</v>
      </c>
      <c r="J69" s="107" t="s">
        <v>1744</v>
      </c>
      <c r="K69" s="108" t="str">
        <f t="shared" si="2"/>
        <v>T08</v>
      </c>
      <c r="L69" s="107">
        <f t="shared" si="3"/>
        <v>44340</v>
      </c>
    </row>
    <row r="70" spans="1:12" x14ac:dyDescent="0.25">
      <c r="A70" s="107" t="s">
        <v>91</v>
      </c>
      <c r="B70" s="107" t="s">
        <v>23</v>
      </c>
      <c r="C70" s="151" t="s">
        <v>4878</v>
      </c>
      <c r="D70" s="107" t="s">
        <v>1759</v>
      </c>
      <c r="E70" s="107" t="s">
        <v>1758</v>
      </c>
      <c r="F70" s="107" t="s">
        <v>1760</v>
      </c>
      <c r="G70" s="107" t="s">
        <v>1761</v>
      </c>
      <c r="H70" s="107" t="s">
        <v>1755</v>
      </c>
      <c r="I70" s="107" t="s">
        <v>1756</v>
      </c>
      <c r="J70" s="107" t="s">
        <v>1757</v>
      </c>
      <c r="K70" s="108" t="str">
        <f t="shared" si="2"/>
        <v>T09</v>
      </c>
      <c r="L70" s="107">
        <f t="shared" si="3"/>
        <v>44363</v>
      </c>
    </row>
    <row r="71" spans="1:12" x14ac:dyDescent="0.25">
      <c r="A71" s="107" t="s">
        <v>92</v>
      </c>
      <c r="B71" s="107" t="s">
        <v>23</v>
      </c>
      <c r="C71" s="151" t="s">
        <v>4884</v>
      </c>
      <c r="D71" s="107" t="s">
        <v>1790</v>
      </c>
      <c r="E71" s="107" t="s">
        <v>1789</v>
      </c>
      <c r="F71" s="107" t="s">
        <v>1592</v>
      </c>
      <c r="G71" s="107" t="s">
        <v>1791</v>
      </c>
      <c r="H71" s="107" t="s">
        <v>1786</v>
      </c>
      <c r="I71" s="107" t="s">
        <v>1787</v>
      </c>
      <c r="J71" s="107" t="s">
        <v>1788</v>
      </c>
      <c r="K71" s="108" t="str">
        <f t="shared" si="2"/>
        <v>T14</v>
      </c>
      <c r="L71" s="107">
        <f t="shared" si="3"/>
        <v>44440</v>
      </c>
    </row>
    <row r="72" spans="1:12" x14ac:dyDescent="0.25">
      <c r="A72" s="107" t="s">
        <v>93</v>
      </c>
      <c r="B72" s="107" t="s">
        <v>23</v>
      </c>
      <c r="C72" s="151" t="s">
        <v>4885</v>
      </c>
      <c r="D72" s="107" t="s">
        <v>1802</v>
      </c>
      <c r="E72" s="107" t="s">
        <v>1616</v>
      </c>
      <c r="F72" s="107" t="s">
        <v>1367</v>
      </c>
      <c r="G72" s="107" t="s">
        <v>1617</v>
      </c>
      <c r="H72" s="107" t="s">
        <v>1799</v>
      </c>
      <c r="I72" s="107" t="s">
        <v>1800</v>
      </c>
      <c r="J72" s="107" t="s">
        <v>1801</v>
      </c>
      <c r="K72" s="108" t="str">
        <f t="shared" si="2"/>
        <v>T15</v>
      </c>
      <c r="L72" s="107">
        <f t="shared" si="3"/>
        <v>44475</v>
      </c>
    </row>
    <row r="73" spans="1:12" x14ac:dyDescent="0.25">
      <c r="A73" s="107" t="s">
        <v>94</v>
      </c>
      <c r="B73" s="107" t="s">
        <v>23</v>
      </c>
      <c r="C73" s="151" t="s">
        <v>4886</v>
      </c>
      <c r="D73" s="107" t="s">
        <v>1901</v>
      </c>
      <c r="E73" s="107" t="s">
        <v>1900</v>
      </c>
      <c r="F73" s="107" t="s">
        <v>1760</v>
      </c>
      <c r="G73" s="107" t="s">
        <v>1902</v>
      </c>
      <c r="H73" s="107" t="s">
        <v>1897</v>
      </c>
      <c r="I73" s="107" t="s">
        <v>1898</v>
      </c>
      <c r="J73" s="107" t="s">
        <v>1899</v>
      </c>
      <c r="K73" s="108" t="str">
        <f t="shared" si="2"/>
        <v>T31</v>
      </c>
      <c r="L73" s="107">
        <f t="shared" si="3"/>
        <v>44608</v>
      </c>
    </row>
    <row r="74" spans="1:12" x14ac:dyDescent="0.25">
      <c r="A74" s="107" t="s">
        <v>95</v>
      </c>
      <c r="B74" s="107" t="s">
        <v>23</v>
      </c>
      <c r="C74" s="151" t="s">
        <v>4887</v>
      </c>
      <c r="D74" s="107" t="s">
        <v>1782</v>
      </c>
      <c r="E74" s="107" t="s">
        <v>1783</v>
      </c>
      <c r="F74" s="107" t="s">
        <v>1784</v>
      </c>
      <c r="G74" s="107" t="s">
        <v>1785</v>
      </c>
      <c r="H74" s="107" t="s">
        <v>1779</v>
      </c>
      <c r="I74" s="107" t="s">
        <v>1780</v>
      </c>
      <c r="J74" s="107" t="s">
        <v>1781</v>
      </c>
      <c r="K74" s="108" t="str">
        <f t="shared" si="2"/>
        <v>T10</v>
      </c>
      <c r="L74" s="107">
        <f t="shared" si="3"/>
        <v>44433</v>
      </c>
    </row>
    <row r="75" spans="1:12" x14ac:dyDescent="0.25">
      <c r="A75" s="107" t="s">
        <v>96</v>
      </c>
      <c r="B75" s="107" t="s">
        <v>23</v>
      </c>
      <c r="C75" s="151" t="s">
        <v>4888</v>
      </c>
      <c r="D75" s="107" t="s">
        <v>1796</v>
      </c>
      <c r="E75" s="107" t="s">
        <v>1795</v>
      </c>
      <c r="F75" s="107" t="s">
        <v>1797</v>
      </c>
      <c r="G75" s="107" t="s">
        <v>1798</v>
      </c>
      <c r="H75" s="107" t="s">
        <v>1792</v>
      </c>
      <c r="I75" s="107" t="s">
        <v>1793</v>
      </c>
      <c r="J75" s="107" t="s">
        <v>1794</v>
      </c>
      <c r="K75" s="108" t="str">
        <f t="shared" si="2"/>
        <v>T17</v>
      </c>
      <c r="L75" s="107">
        <f t="shared" si="3"/>
        <v>44461</v>
      </c>
    </row>
    <row r="76" spans="1:12" x14ac:dyDescent="0.25">
      <c r="A76" s="107" t="s">
        <v>97</v>
      </c>
      <c r="B76" s="107" t="s">
        <v>23</v>
      </c>
      <c r="C76" s="151" t="s">
        <v>4889</v>
      </c>
      <c r="D76" s="107" t="s">
        <v>1934</v>
      </c>
      <c r="E76" s="107" t="s">
        <v>1933</v>
      </c>
      <c r="F76" s="107" t="s">
        <v>1760</v>
      </c>
      <c r="G76" s="107" t="s">
        <v>1935</v>
      </c>
      <c r="H76" s="107" t="s">
        <v>1930</v>
      </c>
      <c r="I76" s="107" t="s">
        <v>1931</v>
      </c>
      <c r="J76" s="107" t="s">
        <v>1932</v>
      </c>
      <c r="K76" s="108" t="str">
        <f t="shared" si="2"/>
        <v>T16</v>
      </c>
      <c r="L76" s="107">
        <f t="shared" si="3"/>
        <v>44636</v>
      </c>
    </row>
    <row r="77" spans="1:12" x14ac:dyDescent="0.25">
      <c r="A77" s="107" t="s">
        <v>98</v>
      </c>
      <c r="B77" s="107" t="s">
        <v>23</v>
      </c>
      <c r="C77" s="151" t="s">
        <v>4890</v>
      </c>
      <c r="D77" s="107" t="s">
        <v>1871</v>
      </c>
      <c r="E77" s="107" t="s">
        <v>1870</v>
      </c>
      <c r="F77" s="107" t="s">
        <v>1367</v>
      </c>
      <c r="G77" s="107" t="s">
        <v>1872</v>
      </c>
      <c r="H77" s="107" t="s">
        <v>1867</v>
      </c>
      <c r="I77" s="107" t="s">
        <v>1868</v>
      </c>
      <c r="J77" s="107" t="s">
        <v>1869</v>
      </c>
      <c r="K77" s="108" t="str">
        <f t="shared" si="2"/>
        <v>T11</v>
      </c>
      <c r="L77" s="107">
        <f t="shared" si="3"/>
        <v>44545</v>
      </c>
    </row>
    <row r="78" spans="1:12" x14ac:dyDescent="0.25">
      <c r="A78" s="107" t="s">
        <v>99</v>
      </c>
      <c r="B78" s="107" t="s">
        <v>23</v>
      </c>
      <c r="C78" s="151" t="s">
        <v>4891</v>
      </c>
      <c r="D78" s="107" t="s">
        <v>1882</v>
      </c>
      <c r="E78" s="107" t="s">
        <v>1883</v>
      </c>
      <c r="F78" s="107" t="s">
        <v>1610</v>
      </c>
      <c r="G78" s="107" t="s">
        <v>1884</v>
      </c>
      <c r="H78" s="107" t="s">
        <v>1879</v>
      </c>
      <c r="I78" s="107" t="s">
        <v>1880</v>
      </c>
      <c r="J78" s="107" t="s">
        <v>1881</v>
      </c>
      <c r="K78" s="108" t="str">
        <f t="shared" si="2"/>
        <v>T25</v>
      </c>
      <c r="L78" s="107">
        <f t="shared" si="3"/>
        <v>44560</v>
      </c>
    </row>
    <row r="79" spans="1:12" x14ac:dyDescent="0.25">
      <c r="A79" s="107" t="s">
        <v>100</v>
      </c>
      <c r="B79" s="107" t="s">
        <v>23</v>
      </c>
      <c r="C79" s="151" t="s">
        <v>4892</v>
      </c>
      <c r="D79" s="107" t="s">
        <v>1921</v>
      </c>
      <c r="E79" s="107" t="s">
        <v>1922</v>
      </c>
      <c r="F79" s="107" t="s">
        <v>1610</v>
      </c>
      <c r="G79" s="107" t="s">
        <v>1923</v>
      </c>
      <c r="H79" s="107" t="s">
        <v>1918</v>
      </c>
      <c r="I79" s="107" t="s">
        <v>1919</v>
      </c>
      <c r="J79" s="107" t="s">
        <v>1920</v>
      </c>
      <c r="K79" s="108" t="str">
        <f t="shared" si="2"/>
        <v>T26</v>
      </c>
      <c r="L79" s="107">
        <f t="shared" si="3"/>
        <v>44629</v>
      </c>
    </row>
    <row r="80" spans="1:12" x14ac:dyDescent="0.25">
      <c r="A80" s="107" t="s">
        <v>101</v>
      </c>
      <c r="B80" s="107" t="s">
        <v>23</v>
      </c>
      <c r="C80" s="151" t="s">
        <v>4893</v>
      </c>
      <c r="D80" s="107" t="s">
        <v>1807</v>
      </c>
      <c r="E80" s="107" t="s">
        <v>1806</v>
      </c>
      <c r="F80" s="107" t="s">
        <v>1797</v>
      </c>
      <c r="G80" s="107" t="s">
        <v>1808</v>
      </c>
      <c r="H80" s="107" t="s">
        <v>1803</v>
      </c>
      <c r="I80" s="107" t="s">
        <v>1804</v>
      </c>
      <c r="J80" s="107" t="s">
        <v>1805</v>
      </c>
      <c r="K80" s="108" t="str">
        <f t="shared" si="2"/>
        <v>T22</v>
      </c>
      <c r="L80" s="107">
        <f t="shared" si="3"/>
        <v>44486</v>
      </c>
    </row>
    <row r="81" spans="1:12" x14ac:dyDescent="0.25">
      <c r="A81" s="107" t="s">
        <v>102</v>
      </c>
      <c r="B81" s="107" t="s">
        <v>23</v>
      </c>
      <c r="C81" s="151" t="s">
        <v>4894</v>
      </c>
      <c r="D81" s="107" t="s">
        <v>2541</v>
      </c>
      <c r="E81" s="107" t="s">
        <v>2542</v>
      </c>
      <c r="F81" s="107" t="s">
        <v>2010</v>
      </c>
      <c r="G81" s="107" t="s">
        <v>2543</v>
      </c>
      <c r="H81" s="107" t="s">
        <v>2538</v>
      </c>
      <c r="I81" s="107" t="s">
        <v>2539</v>
      </c>
      <c r="J81" s="107" t="s">
        <v>2540</v>
      </c>
      <c r="K81" s="108" t="str">
        <f t="shared" si="2"/>
        <v>T41</v>
      </c>
      <c r="L81" s="107">
        <f t="shared" si="3"/>
        <v>45266</v>
      </c>
    </row>
    <row r="82" spans="1:12" x14ac:dyDescent="0.25">
      <c r="A82" s="107" t="s">
        <v>103</v>
      </c>
      <c r="B82" s="107" t="s">
        <v>23</v>
      </c>
      <c r="C82" s="151" t="s">
        <v>4895</v>
      </c>
      <c r="D82" s="107" t="s">
        <v>2009</v>
      </c>
      <c r="E82" s="107" t="s">
        <v>2008</v>
      </c>
      <c r="F82" s="107" t="s">
        <v>2010</v>
      </c>
      <c r="G82" s="107" t="s">
        <v>2543</v>
      </c>
      <c r="H82" s="107" t="s">
        <v>2005</v>
      </c>
      <c r="I82" s="107" t="s">
        <v>2006</v>
      </c>
      <c r="J82" s="107" t="s">
        <v>2007</v>
      </c>
      <c r="K82" s="108" t="str">
        <f t="shared" si="2"/>
        <v>T42</v>
      </c>
      <c r="L82" s="107">
        <f t="shared" si="3"/>
        <v>44755</v>
      </c>
    </row>
    <row r="83" spans="1:12" x14ac:dyDescent="0.25">
      <c r="A83" s="107" t="s">
        <v>104</v>
      </c>
      <c r="B83" s="107" t="s">
        <v>23</v>
      </c>
      <c r="C83" s="151" t="s">
        <v>4882</v>
      </c>
      <c r="D83" s="107" t="s">
        <v>1772</v>
      </c>
      <c r="E83" s="107" t="s">
        <v>1771</v>
      </c>
      <c r="F83" s="107" t="s">
        <v>1610</v>
      </c>
      <c r="G83" s="107" t="s">
        <v>1773</v>
      </c>
      <c r="H83" s="107" t="s">
        <v>1768</v>
      </c>
      <c r="I83" s="107" t="s">
        <v>1769</v>
      </c>
      <c r="J83" s="107" t="s">
        <v>1770</v>
      </c>
      <c r="K83" s="108" t="str">
        <f t="shared" si="2"/>
        <v>S95</v>
      </c>
      <c r="L83" s="107">
        <f t="shared" si="3"/>
        <v>44370</v>
      </c>
    </row>
    <row r="84" spans="1:12" x14ac:dyDescent="0.25">
      <c r="A84" s="107" t="s">
        <v>105</v>
      </c>
      <c r="B84" s="107" t="s">
        <v>23</v>
      </c>
      <c r="C84" s="151" t="s">
        <v>4896</v>
      </c>
      <c r="D84" s="107" t="s">
        <v>1813</v>
      </c>
      <c r="E84" s="107" t="s">
        <v>1812</v>
      </c>
      <c r="F84" s="107" t="s">
        <v>1430</v>
      </c>
      <c r="G84" s="107" t="s">
        <v>1814</v>
      </c>
      <c r="H84" s="107" t="s">
        <v>1809</v>
      </c>
      <c r="I84" s="107" t="s">
        <v>1810</v>
      </c>
      <c r="J84" s="107" t="s">
        <v>1811</v>
      </c>
      <c r="K84" s="108" t="str">
        <f t="shared" si="2"/>
        <v>T23</v>
      </c>
      <c r="L84" s="107">
        <f t="shared" si="3"/>
        <v>44496</v>
      </c>
    </row>
    <row r="85" spans="1:12" x14ac:dyDescent="0.25">
      <c r="A85" s="107" t="s">
        <v>106</v>
      </c>
      <c r="B85" s="107" t="s">
        <v>23</v>
      </c>
      <c r="C85" s="151" t="s">
        <v>4890</v>
      </c>
      <c r="D85" s="107" t="s">
        <v>1876</v>
      </c>
      <c r="E85" s="107" t="s">
        <v>1877</v>
      </c>
      <c r="F85" s="107" t="s">
        <v>1784</v>
      </c>
      <c r="G85" s="107" t="s">
        <v>1878</v>
      </c>
      <c r="H85" s="107" t="s">
        <v>1873</v>
      </c>
      <c r="I85" s="107" t="s">
        <v>4897</v>
      </c>
      <c r="J85" s="107" t="s">
        <v>1875</v>
      </c>
      <c r="K85" s="108" t="str">
        <f t="shared" si="2"/>
        <v>T18</v>
      </c>
      <c r="L85" s="107">
        <f t="shared" si="3"/>
        <v>44545</v>
      </c>
    </row>
    <row r="86" spans="1:12" x14ac:dyDescent="0.25">
      <c r="A86" s="107" t="s">
        <v>107</v>
      </c>
      <c r="B86" s="107" t="s">
        <v>23</v>
      </c>
      <c r="C86" s="151" t="s">
        <v>4891</v>
      </c>
      <c r="D86" s="107" t="s">
        <v>1889</v>
      </c>
      <c r="E86" s="107" t="s">
        <v>1888</v>
      </c>
      <c r="F86" s="107" t="s">
        <v>1592</v>
      </c>
      <c r="G86" s="107" t="s">
        <v>1890</v>
      </c>
      <c r="H86" s="107" t="s">
        <v>1885</v>
      </c>
      <c r="I86" s="107" t="s">
        <v>1886</v>
      </c>
      <c r="J86" s="107" t="s">
        <v>1887</v>
      </c>
      <c r="K86" s="108" t="str">
        <f t="shared" si="2"/>
        <v>T21</v>
      </c>
      <c r="L86" s="107">
        <f t="shared" si="3"/>
        <v>44560</v>
      </c>
    </row>
    <row r="87" spans="1:12" x14ac:dyDescent="0.25">
      <c r="A87" s="107" t="s">
        <v>108</v>
      </c>
      <c r="B87" s="107" t="s">
        <v>23</v>
      </c>
      <c r="C87" s="151" t="s">
        <v>4898</v>
      </c>
      <c r="D87" s="107" t="s">
        <v>1895</v>
      </c>
      <c r="E87" s="107" t="s">
        <v>1894</v>
      </c>
      <c r="F87" s="107" t="s">
        <v>1592</v>
      </c>
      <c r="G87" s="107" t="s">
        <v>1896</v>
      </c>
      <c r="H87" s="107" t="s">
        <v>1891</v>
      </c>
      <c r="I87" s="107" t="s">
        <v>1892</v>
      </c>
      <c r="J87" s="107" t="s">
        <v>1893</v>
      </c>
      <c r="K87" s="108" t="str">
        <f t="shared" si="2"/>
        <v>T30</v>
      </c>
      <c r="L87" s="107">
        <f t="shared" si="3"/>
        <v>44573</v>
      </c>
    </row>
    <row r="88" spans="1:12" x14ac:dyDescent="0.25">
      <c r="A88" s="107" t="s">
        <v>109</v>
      </c>
      <c r="B88" s="107" t="s">
        <v>23</v>
      </c>
      <c r="C88" s="151" t="s">
        <v>4899</v>
      </c>
      <c r="D88" s="107" t="s">
        <v>2037</v>
      </c>
      <c r="E88" s="107" t="s">
        <v>2036</v>
      </c>
      <c r="F88" s="107" t="s">
        <v>1991</v>
      </c>
      <c r="G88" s="107" t="s">
        <v>2038</v>
      </c>
      <c r="H88" s="107" t="s">
        <v>2033</v>
      </c>
      <c r="I88" s="107" t="s">
        <v>2034</v>
      </c>
      <c r="J88" s="107" t="s">
        <v>2035</v>
      </c>
      <c r="K88" s="108" t="str">
        <f t="shared" si="2"/>
        <v>T32</v>
      </c>
      <c r="L88" s="107">
        <f t="shared" si="3"/>
        <v>44832</v>
      </c>
    </row>
    <row r="89" spans="1:12" x14ac:dyDescent="0.25">
      <c r="A89" s="107" t="s">
        <v>110</v>
      </c>
      <c r="B89" s="107" t="s">
        <v>23</v>
      </c>
      <c r="C89" s="151" t="s">
        <v>4900</v>
      </c>
      <c r="D89" s="107" t="s">
        <v>4901</v>
      </c>
      <c r="E89" s="107" t="s">
        <v>2014</v>
      </c>
      <c r="F89" s="107" t="s">
        <v>1991</v>
      </c>
      <c r="G89" s="107" t="s">
        <v>2015</v>
      </c>
      <c r="H89" s="107" t="s">
        <v>2011</v>
      </c>
      <c r="I89" s="107" t="s">
        <v>2012</v>
      </c>
      <c r="J89" s="107" t="s">
        <v>2013</v>
      </c>
      <c r="K89" s="108" t="str">
        <f t="shared" si="2"/>
        <v>T20</v>
      </c>
      <c r="L89" s="107">
        <f t="shared" si="3"/>
        <v>44797</v>
      </c>
    </row>
    <row r="90" spans="1:12" x14ac:dyDescent="0.25">
      <c r="A90" s="107" t="s">
        <v>111</v>
      </c>
      <c r="B90" s="107" t="s">
        <v>23</v>
      </c>
      <c r="C90" s="151" t="s">
        <v>4902</v>
      </c>
      <c r="D90" s="107" t="s">
        <v>1905</v>
      </c>
      <c r="E90" s="107" t="s">
        <v>1877</v>
      </c>
      <c r="F90" s="107" t="s">
        <v>1784</v>
      </c>
      <c r="G90" s="107" t="s">
        <v>1878</v>
      </c>
      <c r="H90" s="107" t="s">
        <v>1903</v>
      </c>
      <c r="I90" s="107" t="s">
        <v>1874</v>
      </c>
      <c r="J90" s="107" t="s">
        <v>1904</v>
      </c>
      <c r="K90" s="108" t="str">
        <f t="shared" si="2"/>
        <v>T19</v>
      </c>
      <c r="L90" s="107">
        <f t="shared" si="3"/>
        <v>44622</v>
      </c>
    </row>
    <row r="91" spans="1:12" x14ac:dyDescent="0.25">
      <c r="A91" s="107" t="s">
        <v>112</v>
      </c>
      <c r="B91" s="107" t="s">
        <v>23</v>
      </c>
      <c r="C91" s="151" t="s">
        <v>4903</v>
      </c>
      <c r="D91" s="107" t="s">
        <v>1990</v>
      </c>
      <c r="E91" s="107" t="s">
        <v>1989</v>
      </c>
      <c r="F91" s="107" t="s">
        <v>1991</v>
      </c>
      <c r="G91" s="107" t="s">
        <v>1992</v>
      </c>
      <c r="H91" s="107" t="s">
        <v>1986</v>
      </c>
      <c r="I91" s="107" t="s">
        <v>1987</v>
      </c>
      <c r="J91" s="107" t="s">
        <v>1988</v>
      </c>
      <c r="K91" s="108" t="str">
        <f t="shared" si="2"/>
        <v>T29</v>
      </c>
      <c r="L91" s="107">
        <f t="shared" si="3"/>
        <v>44741</v>
      </c>
    </row>
    <row r="92" spans="1:12" x14ac:dyDescent="0.25">
      <c r="A92" s="107" t="s">
        <v>113</v>
      </c>
      <c r="B92" s="107" t="s">
        <v>23</v>
      </c>
      <c r="C92" s="151" t="s">
        <v>4904</v>
      </c>
      <c r="D92" s="107" t="s">
        <v>1940</v>
      </c>
      <c r="E92" s="107" t="s">
        <v>1939</v>
      </c>
      <c r="F92" s="107" t="s">
        <v>1941</v>
      </c>
      <c r="G92" s="107" t="s">
        <v>1942</v>
      </c>
      <c r="H92" s="107" t="s">
        <v>1936</v>
      </c>
      <c r="I92" s="107" t="s">
        <v>1937</v>
      </c>
      <c r="J92" s="107" t="s">
        <v>1938</v>
      </c>
      <c r="K92" s="108" t="str">
        <f t="shared" si="2"/>
        <v>T40</v>
      </c>
      <c r="L92" s="107">
        <f t="shared" si="3"/>
        <v>44643</v>
      </c>
    </row>
    <row r="93" spans="1:12" x14ac:dyDescent="0.25">
      <c r="A93" s="107" t="s">
        <v>114</v>
      </c>
      <c r="B93" s="107" t="s">
        <v>23</v>
      </c>
      <c r="C93" s="151" t="s">
        <v>4905</v>
      </c>
      <c r="D93" s="107" t="s">
        <v>4906</v>
      </c>
      <c r="E93" s="107" t="s">
        <v>1958</v>
      </c>
      <c r="F93" s="107" t="s">
        <v>1367</v>
      </c>
      <c r="G93" s="107" t="s">
        <v>1959</v>
      </c>
      <c r="H93" s="107" t="s">
        <v>1955</v>
      </c>
      <c r="I93" s="107" t="s">
        <v>1956</v>
      </c>
      <c r="J93" s="107" t="s">
        <v>1957</v>
      </c>
      <c r="K93" s="108" t="str">
        <f t="shared" si="2"/>
        <v>T24</v>
      </c>
      <c r="L93" s="107">
        <f t="shared" si="3"/>
        <v>44692</v>
      </c>
    </row>
    <row r="94" spans="1:12" x14ac:dyDescent="0.25">
      <c r="A94" s="107" t="s">
        <v>115</v>
      </c>
      <c r="B94" s="107" t="s">
        <v>23</v>
      </c>
      <c r="C94" s="151" t="s">
        <v>4907</v>
      </c>
      <c r="D94" s="107" t="s">
        <v>1953</v>
      </c>
      <c r="E94" s="107" t="s">
        <v>1952</v>
      </c>
      <c r="F94" s="107" t="s">
        <v>1585</v>
      </c>
      <c r="G94" s="107" t="s">
        <v>1954</v>
      </c>
      <c r="H94" s="107" t="s">
        <v>1949</v>
      </c>
      <c r="I94" s="107" t="s">
        <v>1950</v>
      </c>
      <c r="J94" s="107" t="s">
        <v>1951</v>
      </c>
      <c r="K94" s="108" t="str">
        <f t="shared" si="2"/>
        <v>T28</v>
      </c>
      <c r="L94" s="107">
        <f t="shared" si="3"/>
        <v>44669</v>
      </c>
    </row>
    <row r="95" spans="1:12" x14ac:dyDescent="0.25">
      <c r="A95" s="107" t="s">
        <v>116</v>
      </c>
      <c r="B95" s="107" t="s">
        <v>23</v>
      </c>
      <c r="C95" s="151" t="s">
        <v>4908</v>
      </c>
      <c r="D95" s="107" t="s">
        <v>1819</v>
      </c>
      <c r="E95" s="107" t="s">
        <v>1818</v>
      </c>
      <c r="F95" s="107" t="s">
        <v>1367</v>
      </c>
      <c r="G95" s="107" t="s">
        <v>1820</v>
      </c>
      <c r="H95" s="107" t="s">
        <v>1815</v>
      </c>
      <c r="I95" s="107" t="s">
        <v>1816</v>
      </c>
      <c r="J95" s="107" t="s">
        <v>1817</v>
      </c>
      <c r="K95" s="108" t="str">
        <f t="shared" si="2"/>
        <v>T46</v>
      </c>
      <c r="L95" s="107">
        <f t="shared" si="3"/>
        <v>44539</v>
      </c>
    </row>
    <row r="96" spans="1:12" x14ac:dyDescent="0.25">
      <c r="A96" s="107" t="s">
        <v>117</v>
      </c>
      <c r="B96" s="107" t="s">
        <v>23</v>
      </c>
      <c r="C96" s="151" t="s">
        <v>4908</v>
      </c>
      <c r="D96" s="107" t="s">
        <v>1825</v>
      </c>
      <c r="E96" s="107" t="s">
        <v>1824</v>
      </c>
      <c r="F96" s="107" t="s">
        <v>1367</v>
      </c>
      <c r="G96" s="107" t="s">
        <v>1826</v>
      </c>
      <c r="H96" s="107" t="s">
        <v>1821</v>
      </c>
      <c r="I96" s="107" t="s">
        <v>1822</v>
      </c>
      <c r="J96" s="107" t="s">
        <v>1823</v>
      </c>
      <c r="K96" s="108" t="str">
        <f t="shared" si="2"/>
        <v>T47</v>
      </c>
      <c r="L96" s="107">
        <f t="shared" si="3"/>
        <v>44539</v>
      </c>
    </row>
    <row r="97" spans="1:12" x14ac:dyDescent="0.25">
      <c r="A97" s="107" t="s">
        <v>118</v>
      </c>
      <c r="B97" s="107" t="s">
        <v>23</v>
      </c>
      <c r="C97" s="151" t="s">
        <v>4908</v>
      </c>
      <c r="D97" s="107" t="s">
        <v>1829</v>
      </c>
      <c r="E97" s="107" t="s">
        <v>1830</v>
      </c>
      <c r="F97" s="107" t="s">
        <v>1367</v>
      </c>
      <c r="G97" s="107" t="s">
        <v>1831</v>
      </c>
      <c r="H97" s="107" t="s">
        <v>1827</v>
      </c>
      <c r="I97" s="107" t="s">
        <v>1827</v>
      </c>
      <c r="J97" s="107" t="s">
        <v>1828</v>
      </c>
      <c r="K97" s="108" t="str">
        <f t="shared" si="2"/>
        <v>T48</v>
      </c>
      <c r="L97" s="107">
        <f t="shared" si="3"/>
        <v>44539</v>
      </c>
    </row>
    <row r="98" spans="1:12" x14ac:dyDescent="0.25">
      <c r="A98" s="107" t="s">
        <v>119</v>
      </c>
      <c r="B98" s="107" t="s">
        <v>23</v>
      </c>
      <c r="C98" s="151" t="s">
        <v>4908</v>
      </c>
      <c r="D98" s="107" t="s">
        <v>1836</v>
      </c>
      <c r="E98" s="107" t="s">
        <v>1835</v>
      </c>
      <c r="F98" s="107" t="s">
        <v>1430</v>
      </c>
      <c r="G98" s="107" t="s">
        <v>1837</v>
      </c>
      <c r="H98" s="107" t="s">
        <v>1832</v>
      </c>
      <c r="I98" s="107" t="s">
        <v>1833</v>
      </c>
      <c r="J98" s="107" t="s">
        <v>1834</v>
      </c>
      <c r="K98" s="108" t="str">
        <f t="shared" si="2"/>
        <v>T52</v>
      </c>
      <c r="L98" s="107">
        <f t="shared" si="3"/>
        <v>44539</v>
      </c>
    </row>
    <row r="99" spans="1:12" x14ac:dyDescent="0.25">
      <c r="A99" s="107" t="s">
        <v>120</v>
      </c>
      <c r="B99" s="107" t="s">
        <v>23</v>
      </c>
      <c r="C99" s="151" t="s">
        <v>4908</v>
      </c>
      <c r="D99" s="107" t="s">
        <v>1841</v>
      </c>
      <c r="E99" s="107" t="s">
        <v>1840</v>
      </c>
      <c r="F99" s="107" t="s">
        <v>1367</v>
      </c>
      <c r="G99" s="107" t="s">
        <v>1842</v>
      </c>
      <c r="H99" s="107" t="s">
        <v>1833</v>
      </c>
      <c r="I99" s="107" t="s">
        <v>1838</v>
      </c>
      <c r="J99" s="107" t="s">
        <v>1839</v>
      </c>
      <c r="K99" s="108" t="str">
        <f t="shared" si="2"/>
        <v>T49</v>
      </c>
      <c r="L99" s="107">
        <f t="shared" si="3"/>
        <v>44539</v>
      </c>
    </row>
    <row r="100" spans="1:12" x14ac:dyDescent="0.25">
      <c r="A100" s="107" t="s">
        <v>121</v>
      </c>
      <c r="B100" s="107" t="s">
        <v>23</v>
      </c>
      <c r="C100" s="151" t="s">
        <v>4908</v>
      </c>
      <c r="D100" s="107" t="s">
        <v>1845</v>
      </c>
      <c r="E100" s="107" t="s">
        <v>1844</v>
      </c>
      <c r="F100" s="107" t="s">
        <v>1846</v>
      </c>
      <c r="G100" s="107" t="s">
        <v>1847</v>
      </c>
      <c r="H100" s="107" t="s">
        <v>1822</v>
      </c>
      <c r="I100" s="107" t="s">
        <v>1832</v>
      </c>
      <c r="J100" s="107" t="s">
        <v>1843</v>
      </c>
      <c r="K100" s="108" t="str">
        <f t="shared" si="2"/>
        <v>T53</v>
      </c>
      <c r="L100" s="107">
        <f t="shared" si="3"/>
        <v>44539</v>
      </c>
    </row>
    <row r="101" spans="1:12" x14ac:dyDescent="0.25">
      <c r="A101" s="107" t="s">
        <v>122</v>
      </c>
      <c r="B101" s="107" t="s">
        <v>23</v>
      </c>
      <c r="C101" s="151" t="s">
        <v>4908</v>
      </c>
      <c r="D101" s="107" t="s">
        <v>1851</v>
      </c>
      <c r="E101" s="107" t="s">
        <v>1850</v>
      </c>
      <c r="F101" s="107" t="s">
        <v>1846</v>
      </c>
      <c r="G101" s="107" t="s">
        <v>1852</v>
      </c>
      <c r="H101" s="107" t="s">
        <v>1848</v>
      </c>
      <c r="I101" s="107" t="s">
        <v>1821</v>
      </c>
      <c r="J101" s="107" t="s">
        <v>1849</v>
      </c>
      <c r="K101" s="108" t="str">
        <f t="shared" si="2"/>
        <v>T54</v>
      </c>
      <c r="L101" s="107">
        <f t="shared" si="3"/>
        <v>44539</v>
      </c>
    </row>
    <row r="102" spans="1:12" x14ac:dyDescent="0.25">
      <c r="A102" s="107" t="s">
        <v>123</v>
      </c>
      <c r="B102" s="107" t="s">
        <v>23</v>
      </c>
      <c r="C102" s="151" t="s">
        <v>4908</v>
      </c>
      <c r="D102" s="107" t="s">
        <v>1856</v>
      </c>
      <c r="E102" s="107" t="s">
        <v>1857</v>
      </c>
      <c r="F102" s="107" t="s">
        <v>1367</v>
      </c>
      <c r="G102" s="107" t="s">
        <v>1858</v>
      </c>
      <c r="H102" s="107" t="s">
        <v>1853</v>
      </c>
      <c r="I102" s="107" t="s">
        <v>1854</v>
      </c>
      <c r="J102" s="107" t="s">
        <v>1855</v>
      </c>
      <c r="K102" s="108" t="str">
        <f t="shared" si="2"/>
        <v>I30</v>
      </c>
      <c r="L102" s="107">
        <f t="shared" si="3"/>
        <v>44539</v>
      </c>
    </row>
    <row r="103" spans="1:12" x14ac:dyDescent="0.25">
      <c r="A103" s="107" t="s">
        <v>125</v>
      </c>
      <c r="B103" s="107" t="s">
        <v>23</v>
      </c>
      <c r="C103" s="151" t="s">
        <v>4908</v>
      </c>
      <c r="D103" s="107" t="s">
        <v>1861</v>
      </c>
      <c r="E103" s="107" t="s">
        <v>1860</v>
      </c>
      <c r="F103" s="107" t="s">
        <v>1387</v>
      </c>
      <c r="G103" s="107" t="s">
        <v>1862</v>
      </c>
      <c r="H103" s="107" t="s">
        <v>1838</v>
      </c>
      <c r="I103" s="107" t="s">
        <v>1848</v>
      </c>
      <c r="J103" s="107" t="s">
        <v>1859</v>
      </c>
      <c r="K103" s="108" t="str">
        <f t="shared" si="2"/>
        <v>T55</v>
      </c>
      <c r="L103" s="107">
        <f t="shared" si="3"/>
        <v>44539</v>
      </c>
    </row>
    <row r="104" spans="1:12" x14ac:dyDescent="0.25">
      <c r="A104" s="107" t="s">
        <v>126</v>
      </c>
      <c r="B104" s="107" t="s">
        <v>23</v>
      </c>
      <c r="C104" s="151" t="s">
        <v>4908</v>
      </c>
      <c r="D104" s="107" t="s">
        <v>1865</v>
      </c>
      <c r="E104" s="107" t="s">
        <v>1484</v>
      </c>
      <c r="F104" s="107" t="s">
        <v>1367</v>
      </c>
      <c r="G104" s="107" t="s">
        <v>1866</v>
      </c>
      <c r="H104" s="107" t="s">
        <v>1863</v>
      </c>
      <c r="I104" s="107" t="s">
        <v>1853</v>
      </c>
      <c r="J104" s="107" t="s">
        <v>1864</v>
      </c>
      <c r="K104" s="108" t="str">
        <f t="shared" si="2"/>
        <v>T51</v>
      </c>
      <c r="L104" s="107">
        <f t="shared" si="3"/>
        <v>44539</v>
      </c>
    </row>
    <row r="105" spans="1:12" x14ac:dyDescent="0.25">
      <c r="A105" s="107" t="s">
        <v>127</v>
      </c>
      <c r="B105" s="107" t="s">
        <v>23</v>
      </c>
      <c r="C105" s="151" t="s">
        <v>4909</v>
      </c>
      <c r="D105" s="107" t="s">
        <v>1963</v>
      </c>
      <c r="E105" s="107" t="s">
        <v>1962</v>
      </c>
      <c r="F105" s="107" t="s">
        <v>1610</v>
      </c>
      <c r="G105" s="107" t="s">
        <v>1964</v>
      </c>
      <c r="H105" s="107" t="s">
        <v>1816</v>
      </c>
      <c r="I105" s="107" t="s">
        <v>1960</v>
      </c>
      <c r="J105" s="107" t="s">
        <v>1961</v>
      </c>
      <c r="K105" s="108" t="str">
        <f t="shared" si="2"/>
        <v>T45</v>
      </c>
      <c r="L105" s="107">
        <f t="shared" si="3"/>
        <v>44699</v>
      </c>
    </row>
    <row r="106" spans="1:12" x14ac:dyDescent="0.25">
      <c r="A106" s="107" t="s">
        <v>128</v>
      </c>
      <c r="B106" s="107" t="s">
        <v>23</v>
      </c>
      <c r="C106" s="151" t="s">
        <v>4892</v>
      </c>
      <c r="D106" s="107" t="s">
        <v>1927</v>
      </c>
      <c r="E106" s="107" t="s">
        <v>1928</v>
      </c>
      <c r="F106" s="107" t="s">
        <v>1610</v>
      </c>
      <c r="G106" s="107" t="s">
        <v>1929</v>
      </c>
      <c r="H106" s="107" t="s">
        <v>1924</v>
      </c>
      <c r="I106" s="107" t="s">
        <v>1925</v>
      </c>
      <c r="J106" s="107" t="s">
        <v>1926</v>
      </c>
      <c r="K106" s="108" t="str">
        <f t="shared" si="2"/>
        <v>T44</v>
      </c>
      <c r="L106" s="107">
        <f t="shared" si="3"/>
        <v>44629</v>
      </c>
    </row>
    <row r="107" spans="1:12" x14ac:dyDescent="0.25">
      <c r="A107" s="107" t="s">
        <v>129</v>
      </c>
      <c r="B107" s="107" t="s">
        <v>23</v>
      </c>
      <c r="C107" s="151" t="s">
        <v>4902</v>
      </c>
      <c r="D107" s="107" t="s">
        <v>1910</v>
      </c>
      <c r="E107" s="107" t="s">
        <v>1909</v>
      </c>
      <c r="F107" s="107" t="s">
        <v>1610</v>
      </c>
      <c r="G107" s="107" t="s">
        <v>1911</v>
      </c>
      <c r="H107" s="107" t="s">
        <v>1906</v>
      </c>
      <c r="I107" s="107" t="s">
        <v>1907</v>
      </c>
      <c r="J107" s="107" t="s">
        <v>1908</v>
      </c>
      <c r="K107" s="108" t="str">
        <f t="shared" si="2"/>
        <v>T27</v>
      </c>
      <c r="L107" s="107">
        <f t="shared" si="3"/>
        <v>44622</v>
      </c>
    </row>
    <row r="108" spans="1:12" x14ac:dyDescent="0.25">
      <c r="A108" s="107" t="s">
        <v>130</v>
      </c>
      <c r="B108" s="107" t="s">
        <v>23</v>
      </c>
      <c r="C108" s="151" t="s">
        <v>4902</v>
      </c>
      <c r="D108" s="107" t="s">
        <v>1916</v>
      </c>
      <c r="E108" s="107" t="s">
        <v>1915</v>
      </c>
      <c r="F108" s="107" t="s">
        <v>1367</v>
      </c>
      <c r="G108" s="107" t="s">
        <v>1917</v>
      </c>
      <c r="H108" s="107" t="s">
        <v>1912</v>
      </c>
      <c r="I108" s="107" t="s">
        <v>1913</v>
      </c>
      <c r="J108" s="107" t="s">
        <v>1914</v>
      </c>
      <c r="K108" s="108" t="str">
        <f t="shared" si="2"/>
        <v>T33</v>
      </c>
      <c r="L108" s="107">
        <f t="shared" si="3"/>
        <v>44622</v>
      </c>
    </row>
    <row r="109" spans="1:12" x14ac:dyDescent="0.25">
      <c r="A109" s="107" t="s">
        <v>131</v>
      </c>
      <c r="B109" s="107" t="s">
        <v>23</v>
      </c>
      <c r="C109" s="151" t="s">
        <v>4903</v>
      </c>
      <c r="D109" s="107" t="s">
        <v>1997</v>
      </c>
      <c r="E109" s="107" t="s">
        <v>1996</v>
      </c>
      <c r="F109" s="107" t="s">
        <v>1585</v>
      </c>
      <c r="G109" s="107" t="s">
        <v>1998</v>
      </c>
      <c r="H109" s="107" t="s">
        <v>1993</v>
      </c>
      <c r="I109" s="107" t="s">
        <v>1994</v>
      </c>
      <c r="J109" s="107" t="s">
        <v>1995</v>
      </c>
      <c r="K109" s="108" t="str">
        <f t="shared" si="2"/>
        <v>T34</v>
      </c>
      <c r="L109" s="107">
        <f t="shared" si="3"/>
        <v>44741</v>
      </c>
    </row>
    <row r="110" spans="1:12" x14ac:dyDescent="0.25">
      <c r="A110" s="107" t="s">
        <v>132</v>
      </c>
      <c r="B110" s="107" t="s">
        <v>23</v>
      </c>
      <c r="C110" s="151" t="s">
        <v>4910</v>
      </c>
      <c r="D110" s="107" t="s">
        <v>1947</v>
      </c>
      <c r="E110" s="107" t="s">
        <v>1946</v>
      </c>
      <c r="F110" s="107" t="s">
        <v>1760</v>
      </c>
      <c r="G110" s="107" t="s">
        <v>1948</v>
      </c>
      <c r="H110" s="107" t="s">
        <v>1943</v>
      </c>
      <c r="I110" s="107" t="s">
        <v>1944</v>
      </c>
      <c r="J110" s="107" t="s">
        <v>1945</v>
      </c>
      <c r="K110" s="108" t="str">
        <f t="shared" si="2"/>
        <v>T57</v>
      </c>
      <c r="L110" s="107">
        <f t="shared" si="3"/>
        <v>44657</v>
      </c>
    </row>
    <row r="111" spans="1:12" x14ac:dyDescent="0.25">
      <c r="A111" s="107" t="s">
        <v>133</v>
      </c>
      <c r="B111" s="107" t="s">
        <v>23</v>
      </c>
      <c r="C111" s="151" t="s">
        <v>4911</v>
      </c>
      <c r="D111" s="107" t="s">
        <v>1973</v>
      </c>
      <c r="E111" s="107" t="s">
        <v>1850</v>
      </c>
      <c r="F111" s="107" t="s">
        <v>1760</v>
      </c>
      <c r="G111" s="107" t="s">
        <v>1974</v>
      </c>
      <c r="H111" s="107" t="s">
        <v>1970</v>
      </c>
      <c r="I111" s="107" t="s">
        <v>1971</v>
      </c>
      <c r="J111" s="107" t="s">
        <v>1972</v>
      </c>
      <c r="K111" s="108" t="str">
        <f t="shared" si="2"/>
        <v>T56</v>
      </c>
      <c r="L111" s="107">
        <f t="shared" si="3"/>
        <v>44720</v>
      </c>
    </row>
    <row r="112" spans="1:12" x14ac:dyDescent="0.25">
      <c r="A112" s="107" t="s">
        <v>134</v>
      </c>
      <c r="B112" s="107" t="s">
        <v>23</v>
      </c>
      <c r="C112" s="151" t="s">
        <v>4912</v>
      </c>
      <c r="D112" s="107" t="s">
        <v>4913</v>
      </c>
      <c r="E112" s="107" t="s">
        <v>1968</v>
      </c>
      <c r="F112" s="107" t="s">
        <v>1367</v>
      </c>
      <c r="G112" s="107" t="s">
        <v>1969</v>
      </c>
      <c r="H112" s="107" t="s">
        <v>1965</v>
      </c>
      <c r="I112" s="107" t="s">
        <v>1966</v>
      </c>
      <c r="J112" s="107" t="s">
        <v>1967</v>
      </c>
      <c r="K112" s="108" t="str">
        <f t="shared" si="2"/>
        <v>T43</v>
      </c>
      <c r="L112" s="107">
        <f t="shared" si="3"/>
        <v>44714</v>
      </c>
    </row>
    <row r="113" spans="1:12" x14ac:dyDescent="0.25">
      <c r="A113" s="107" t="s">
        <v>135</v>
      </c>
      <c r="B113" s="107" t="s">
        <v>23</v>
      </c>
      <c r="C113" s="151" t="s">
        <v>4914</v>
      </c>
      <c r="D113" s="107" t="s">
        <v>2060</v>
      </c>
      <c r="E113" s="107" t="s">
        <v>2059</v>
      </c>
      <c r="F113" s="107" t="s">
        <v>1585</v>
      </c>
      <c r="G113" s="107" t="s">
        <v>2061</v>
      </c>
      <c r="H113" s="107" t="s">
        <v>2056</v>
      </c>
      <c r="I113" s="107" t="s">
        <v>2057</v>
      </c>
      <c r="J113" s="107" t="s">
        <v>2058</v>
      </c>
      <c r="K113" s="108" t="str">
        <f t="shared" si="2"/>
        <v>T38</v>
      </c>
      <c r="L113" s="107">
        <f t="shared" si="3"/>
        <v>44867</v>
      </c>
    </row>
    <row r="114" spans="1:12" x14ac:dyDescent="0.25">
      <c r="A114" s="107" t="s">
        <v>136</v>
      </c>
      <c r="B114" s="107" t="s">
        <v>23</v>
      </c>
      <c r="C114" s="151" t="s">
        <v>4915</v>
      </c>
      <c r="D114" s="107" t="s">
        <v>2083</v>
      </c>
      <c r="E114" s="107" t="s">
        <v>2082</v>
      </c>
      <c r="F114" s="107" t="s">
        <v>1846</v>
      </c>
      <c r="G114" s="107" t="s">
        <v>2084</v>
      </c>
      <c r="H114" s="107" t="s">
        <v>2079</v>
      </c>
      <c r="I114" s="107" t="s">
        <v>2080</v>
      </c>
      <c r="J114" s="107" t="s">
        <v>2081</v>
      </c>
      <c r="K114" s="108" t="str">
        <f t="shared" si="2"/>
        <v>T61</v>
      </c>
      <c r="L114" s="107">
        <f t="shared" si="3"/>
        <v>44902</v>
      </c>
    </row>
    <row r="115" spans="1:12" x14ac:dyDescent="0.25">
      <c r="A115" s="107" t="s">
        <v>137</v>
      </c>
      <c r="B115" s="107" t="s">
        <v>23</v>
      </c>
      <c r="C115" s="151" t="s">
        <v>4916</v>
      </c>
      <c r="D115" s="107" t="s">
        <v>2071</v>
      </c>
      <c r="E115" s="107" t="s">
        <v>2070</v>
      </c>
      <c r="F115" s="107" t="s">
        <v>2049</v>
      </c>
      <c r="G115" s="107" t="s">
        <v>2072</v>
      </c>
      <c r="H115" s="107" t="s">
        <v>2067</v>
      </c>
      <c r="I115" s="107" t="s">
        <v>2068</v>
      </c>
      <c r="J115" s="107" t="s">
        <v>2069</v>
      </c>
      <c r="K115" s="108" t="str">
        <f t="shared" si="2"/>
        <v>T62</v>
      </c>
      <c r="L115" s="107">
        <f t="shared" si="3"/>
        <v>44895</v>
      </c>
    </row>
    <row r="116" spans="1:12" x14ac:dyDescent="0.25">
      <c r="A116" s="107" t="s">
        <v>138</v>
      </c>
      <c r="B116" s="107" t="s">
        <v>23</v>
      </c>
      <c r="C116" s="151" t="s">
        <v>4917</v>
      </c>
      <c r="D116" s="107" t="s">
        <v>2336</v>
      </c>
      <c r="E116" s="107" t="s">
        <v>2337</v>
      </c>
      <c r="F116" s="107" t="s">
        <v>2113</v>
      </c>
      <c r="G116" s="107" t="s">
        <v>2338</v>
      </c>
      <c r="H116" s="107" t="s">
        <v>2333</v>
      </c>
      <c r="I116" s="107" t="s">
        <v>2334</v>
      </c>
      <c r="J116" s="107" t="s">
        <v>2335</v>
      </c>
      <c r="K116" s="108" t="str">
        <f t="shared" si="2"/>
        <v>T63</v>
      </c>
      <c r="L116" s="107">
        <f t="shared" si="3"/>
        <v>45085</v>
      </c>
    </row>
    <row r="117" spans="1:12" x14ac:dyDescent="0.25">
      <c r="A117" s="107" t="s">
        <v>139</v>
      </c>
      <c r="B117" s="107" t="s">
        <v>23</v>
      </c>
      <c r="C117" s="151" t="s">
        <v>4915</v>
      </c>
      <c r="D117" s="107" t="s">
        <v>2089</v>
      </c>
      <c r="E117" s="107" t="s">
        <v>2088</v>
      </c>
      <c r="F117" s="107" t="s">
        <v>1797</v>
      </c>
      <c r="G117" s="107" t="s">
        <v>2090</v>
      </c>
      <c r="H117" s="107" t="s">
        <v>2085</v>
      </c>
      <c r="I117" s="107" t="s">
        <v>2086</v>
      </c>
      <c r="J117" s="107" t="s">
        <v>2087</v>
      </c>
      <c r="K117" s="108" t="str">
        <f t="shared" si="2"/>
        <v>T64</v>
      </c>
      <c r="L117" s="107">
        <f t="shared" si="3"/>
        <v>44902</v>
      </c>
    </row>
    <row r="118" spans="1:12" x14ac:dyDescent="0.25">
      <c r="A118" s="107" t="s">
        <v>140</v>
      </c>
      <c r="B118" s="107" t="s">
        <v>23</v>
      </c>
      <c r="C118" s="151" t="s">
        <v>4918</v>
      </c>
      <c r="D118" s="107" t="s">
        <v>4919</v>
      </c>
      <c r="E118" s="107" t="s">
        <v>2112</v>
      </c>
      <c r="F118" s="107" t="s">
        <v>2113</v>
      </c>
      <c r="G118" s="107" t="s">
        <v>2114</v>
      </c>
      <c r="H118" s="107" t="s">
        <v>2109</v>
      </c>
      <c r="I118" s="107" t="s">
        <v>2110</v>
      </c>
      <c r="J118" s="107" t="s">
        <v>2111</v>
      </c>
      <c r="K118" s="108" t="str">
        <f t="shared" si="2"/>
        <v>T65</v>
      </c>
      <c r="L118" s="107">
        <f t="shared" si="3"/>
        <v>44909</v>
      </c>
    </row>
    <row r="119" spans="1:12" x14ac:dyDescent="0.25">
      <c r="A119" s="107" t="s">
        <v>141</v>
      </c>
      <c r="B119" s="107" t="s">
        <v>23</v>
      </c>
      <c r="C119" s="151" t="s">
        <v>4920</v>
      </c>
      <c r="D119" s="107" t="s">
        <v>2031</v>
      </c>
      <c r="E119" s="107" t="s">
        <v>2030</v>
      </c>
      <c r="F119" s="107" t="s">
        <v>1760</v>
      </c>
      <c r="G119" s="107" t="s">
        <v>2032</v>
      </c>
      <c r="H119" s="107" t="s">
        <v>2027</v>
      </c>
      <c r="I119" s="107" t="s">
        <v>2028</v>
      </c>
      <c r="J119" s="107" t="s">
        <v>2029</v>
      </c>
      <c r="K119" s="108" t="str">
        <f t="shared" si="2"/>
        <v>T60</v>
      </c>
      <c r="L119" s="107">
        <f t="shared" si="3"/>
        <v>44825</v>
      </c>
    </row>
    <row r="120" spans="1:12" x14ac:dyDescent="0.25">
      <c r="A120" s="107" t="s">
        <v>142</v>
      </c>
      <c r="B120" s="107" t="s">
        <v>23</v>
      </c>
      <c r="C120" s="151" t="s">
        <v>4921</v>
      </c>
      <c r="D120" s="107" t="s">
        <v>2215</v>
      </c>
      <c r="E120" s="107" t="s">
        <v>1830</v>
      </c>
      <c r="F120" s="107" t="s">
        <v>2049</v>
      </c>
      <c r="G120" s="107" t="s">
        <v>2216</v>
      </c>
      <c r="H120" s="107" t="s">
        <v>2212</v>
      </c>
      <c r="I120" s="107" t="s">
        <v>2213</v>
      </c>
      <c r="J120" s="107" t="s">
        <v>2214</v>
      </c>
      <c r="K120" s="108" t="str">
        <f t="shared" si="2"/>
        <v>T66</v>
      </c>
      <c r="L120" s="107">
        <f t="shared" si="3"/>
        <v>44966</v>
      </c>
    </row>
    <row r="121" spans="1:12" x14ac:dyDescent="0.25">
      <c r="A121" s="107" t="s">
        <v>2</v>
      </c>
      <c r="B121" s="107" t="s">
        <v>23</v>
      </c>
      <c r="C121" s="151" t="s">
        <v>4922</v>
      </c>
      <c r="D121" s="107" t="s">
        <v>2547</v>
      </c>
      <c r="E121" s="107" t="s">
        <v>2548</v>
      </c>
      <c r="F121" s="107" t="s">
        <v>1760</v>
      </c>
      <c r="G121" s="107" t="s">
        <v>2549</v>
      </c>
      <c r="H121" s="107" t="s">
        <v>2544</v>
      </c>
      <c r="I121" s="107" t="s">
        <v>2545</v>
      </c>
      <c r="J121" s="107" t="s">
        <v>2546</v>
      </c>
      <c r="K121" s="108" t="str">
        <f t="shared" si="2"/>
        <v>T67</v>
      </c>
      <c r="L121" s="107">
        <f t="shared" si="3"/>
        <v>45238</v>
      </c>
    </row>
    <row r="122" spans="1:12" x14ac:dyDescent="0.25">
      <c r="A122" s="107" t="s">
        <v>143</v>
      </c>
      <c r="B122" s="107" t="s">
        <v>23</v>
      </c>
      <c r="C122" s="151" t="s">
        <v>4923</v>
      </c>
      <c r="D122" s="107" t="s">
        <v>2289</v>
      </c>
      <c r="E122" s="107" t="s">
        <v>2290</v>
      </c>
      <c r="F122" s="107" t="s">
        <v>1387</v>
      </c>
      <c r="G122" s="107" t="s">
        <v>2291</v>
      </c>
      <c r="H122" s="107" t="s">
        <v>2286</v>
      </c>
      <c r="I122" s="107" t="s">
        <v>2287</v>
      </c>
      <c r="J122" s="107" t="s">
        <v>2288</v>
      </c>
      <c r="K122" s="108" t="str">
        <f t="shared" si="2"/>
        <v>T68</v>
      </c>
      <c r="L122" s="107">
        <f t="shared" si="3"/>
        <v>45049</v>
      </c>
    </row>
    <row r="123" spans="1:12" x14ac:dyDescent="0.25">
      <c r="A123" s="107" t="s">
        <v>144</v>
      </c>
      <c r="B123" s="107" t="s">
        <v>23</v>
      </c>
      <c r="C123" s="151" t="s">
        <v>4924</v>
      </c>
      <c r="D123" s="107" t="s">
        <v>4925</v>
      </c>
      <c r="E123" s="107" t="s">
        <v>2048</v>
      </c>
      <c r="F123" s="107" t="s">
        <v>2049</v>
      </c>
      <c r="G123" s="107" t="s">
        <v>2050</v>
      </c>
      <c r="H123" s="107" t="s">
        <v>2045</v>
      </c>
      <c r="I123" s="107" t="s">
        <v>2046</v>
      </c>
      <c r="J123" s="107" t="s">
        <v>2047</v>
      </c>
      <c r="K123" s="108" t="str">
        <f t="shared" si="2"/>
        <v>T69</v>
      </c>
      <c r="L123" s="107">
        <f t="shared" si="3"/>
        <v>44860</v>
      </c>
    </row>
    <row r="124" spans="1:12" x14ac:dyDescent="0.25">
      <c r="A124" s="107" t="s">
        <v>145</v>
      </c>
      <c r="B124" s="107" t="s">
        <v>23</v>
      </c>
      <c r="C124" s="151" t="s">
        <v>4924</v>
      </c>
      <c r="D124" s="107" t="s">
        <v>4926</v>
      </c>
      <c r="E124" s="107" t="s">
        <v>2054</v>
      </c>
      <c r="F124" s="107" t="s">
        <v>2049</v>
      </c>
      <c r="G124" s="107" t="s">
        <v>2055</v>
      </c>
      <c r="H124" s="107" t="s">
        <v>2051</v>
      </c>
      <c r="I124" s="107" t="s">
        <v>2052</v>
      </c>
      <c r="J124" s="107" t="s">
        <v>2053</v>
      </c>
      <c r="K124" s="108" t="str">
        <f t="shared" si="2"/>
        <v>T70</v>
      </c>
      <c r="L124" s="107">
        <f t="shared" si="3"/>
        <v>44860</v>
      </c>
    </row>
    <row r="125" spans="1:12" x14ac:dyDescent="0.25">
      <c r="A125" s="107" t="s">
        <v>146</v>
      </c>
      <c r="B125" s="107" t="s">
        <v>23</v>
      </c>
      <c r="C125" s="151" t="s">
        <v>4915</v>
      </c>
      <c r="D125" s="107" t="s">
        <v>2095</v>
      </c>
      <c r="E125" s="107" t="s">
        <v>2094</v>
      </c>
      <c r="F125" s="107" t="s">
        <v>1753</v>
      </c>
      <c r="G125" s="107" t="s">
        <v>2096</v>
      </c>
      <c r="H125" s="107" t="s">
        <v>2091</v>
      </c>
      <c r="I125" s="107" t="s">
        <v>2092</v>
      </c>
      <c r="J125" s="107" t="s">
        <v>2093</v>
      </c>
      <c r="K125" s="108" t="str">
        <f t="shared" si="2"/>
        <v>T71</v>
      </c>
      <c r="L125" s="107">
        <f t="shared" si="3"/>
        <v>44902</v>
      </c>
    </row>
    <row r="126" spans="1:12" x14ac:dyDescent="0.25">
      <c r="A126" s="107" t="s">
        <v>147</v>
      </c>
      <c r="B126" s="107" t="s">
        <v>23</v>
      </c>
      <c r="C126" s="151" t="s">
        <v>4927</v>
      </c>
      <c r="D126" s="107" t="s">
        <v>1984</v>
      </c>
      <c r="E126" s="107" t="s">
        <v>1983</v>
      </c>
      <c r="F126" s="107" t="s">
        <v>1592</v>
      </c>
      <c r="G126" s="107" t="s">
        <v>1985</v>
      </c>
      <c r="H126" s="107" t="s">
        <v>1980</v>
      </c>
      <c r="I126" s="107" t="s">
        <v>1981</v>
      </c>
      <c r="J126" s="107" t="s">
        <v>1982</v>
      </c>
      <c r="K126" s="108" t="str">
        <f t="shared" si="2"/>
        <v>T13</v>
      </c>
      <c r="L126" s="107">
        <f t="shared" si="3"/>
        <v>44734</v>
      </c>
    </row>
    <row r="127" spans="1:12" x14ac:dyDescent="0.25">
      <c r="A127" s="107" t="s">
        <v>148</v>
      </c>
      <c r="B127" s="107" t="s">
        <v>23</v>
      </c>
      <c r="C127" s="151" t="s">
        <v>4928</v>
      </c>
      <c r="D127" s="107" t="s">
        <v>2186</v>
      </c>
      <c r="E127" s="107" t="s">
        <v>2185</v>
      </c>
      <c r="F127" s="107" t="s">
        <v>1760</v>
      </c>
      <c r="G127" s="107" t="s">
        <v>2187</v>
      </c>
      <c r="H127" s="107" t="s">
        <v>2182</v>
      </c>
      <c r="I127" s="107" t="s">
        <v>2183</v>
      </c>
      <c r="J127" s="107" t="s">
        <v>2184</v>
      </c>
      <c r="K127" s="108" t="str">
        <f t="shared" si="2"/>
        <v>T59</v>
      </c>
      <c r="L127" s="107">
        <f t="shared" si="3"/>
        <v>44951</v>
      </c>
    </row>
    <row r="128" spans="1:12" x14ac:dyDescent="0.25">
      <c r="A128" s="107" t="s">
        <v>149</v>
      </c>
      <c r="B128" s="107" t="s">
        <v>23</v>
      </c>
      <c r="C128" s="151" t="s">
        <v>4903</v>
      </c>
      <c r="D128" s="107" t="s">
        <v>2003</v>
      </c>
      <c r="E128" s="107" t="s">
        <v>2002</v>
      </c>
      <c r="F128" s="107" t="s">
        <v>1760</v>
      </c>
      <c r="G128" s="107" t="s">
        <v>2004</v>
      </c>
      <c r="H128" s="107" t="s">
        <v>1999</v>
      </c>
      <c r="I128" s="107" t="s">
        <v>2000</v>
      </c>
      <c r="J128" s="107" t="s">
        <v>2001</v>
      </c>
      <c r="K128" s="108" t="str">
        <f t="shared" si="2"/>
        <v>T36</v>
      </c>
      <c r="L128" s="107">
        <f t="shared" si="3"/>
        <v>44741</v>
      </c>
    </row>
    <row r="129" spans="1:12" x14ac:dyDescent="0.25">
      <c r="A129" s="107" t="s">
        <v>150</v>
      </c>
      <c r="B129" s="107" t="s">
        <v>23</v>
      </c>
      <c r="C129" s="151" t="s">
        <v>4929</v>
      </c>
      <c r="D129" s="107" t="s">
        <v>4930</v>
      </c>
      <c r="E129" s="107" t="s">
        <v>1978</v>
      </c>
      <c r="F129" s="107" t="s">
        <v>1367</v>
      </c>
      <c r="G129" s="107" t="s">
        <v>1979</v>
      </c>
      <c r="H129" s="107" t="s">
        <v>1975</v>
      </c>
      <c r="I129" s="107" t="s">
        <v>1976</v>
      </c>
      <c r="J129" s="107" t="s">
        <v>1977</v>
      </c>
      <c r="K129" s="108" t="str">
        <f t="shared" si="2"/>
        <v>T35</v>
      </c>
      <c r="L129" s="107">
        <f t="shared" si="3"/>
        <v>44729</v>
      </c>
    </row>
    <row r="130" spans="1:12" x14ac:dyDescent="0.25">
      <c r="A130" s="107" t="s">
        <v>151</v>
      </c>
      <c r="B130" s="107" t="s">
        <v>23</v>
      </c>
      <c r="C130" s="151" t="s">
        <v>4931</v>
      </c>
      <c r="D130" s="107" t="s">
        <v>2025</v>
      </c>
      <c r="E130" s="107" t="s">
        <v>2024</v>
      </c>
      <c r="F130" s="107" t="s">
        <v>1846</v>
      </c>
      <c r="G130" s="107" t="s">
        <v>2026</v>
      </c>
      <c r="H130" s="107" t="s">
        <v>2021</v>
      </c>
      <c r="I130" s="107" t="s">
        <v>2022</v>
      </c>
      <c r="J130" s="107" t="s">
        <v>2023</v>
      </c>
      <c r="K130" s="108" t="str">
        <f t="shared" si="2"/>
        <v>T58</v>
      </c>
      <c r="L130" s="107">
        <f t="shared" si="3"/>
        <v>44811</v>
      </c>
    </row>
    <row r="131" spans="1:12" x14ac:dyDescent="0.25">
      <c r="A131" s="107" t="s">
        <v>152</v>
      </c>
      <c r="B131" s="107" t="s">
        <v>23</v>
      </c>
      <c r="C131" s="151" t="s">
        <v>4932</v>
      </c>
      <c r="D131" s="107" t="s">
        <v>4933</v>
      </c>
      <c r="E131" s="107" t="s">
        <v>2124</v>
      </c>
      <c r="F131" s="107" t="s">
        <v>1585</v>
      </c>
      <c r="G131" s="107" t="s">
        <v>2125</v>
      </c>
      <c r="H131" s="107" t="s">
        <v>2121</v>
      </c>
      <c r="I131" s="107" t="s">
        <v>2122</v>
      </c>
      <c r="J131" s="107" t="s">
        <v>2123</v>
      </c>
      <c r="K131" s="108" t="str">
        <f t="shared" ref="K131:K194" si="4">RIGHT(J131, 3)</f>
        <v>T37</v>
      </c>
      <c r="L131" s="107">
        <f t="shared" ref="L131:L194" si="5">DATEVALUE(C131)</f>
        <v>44923</v>
      </c>
    </row>
    <row r="132" spans="1:12" x14ac:dyDescent="0.25">
      <c r="A132" s="107" t="s">
        <v>153</v>
      </c>
      <c r="B132" s="107" t="s">
        <v>23</v>
      </c>
      <c r="C132" s="151" t="s">
        <v>4934</v>
      </c>
      <c r="D132" s="107" t="s">
        <v>2019</v>
      </c>
      <c r="E132" s="107" t="s">
        <v>1877</v>
      </c>
      <c r="F132" s="107" t="s">
        <v>1784</v>
      </c>
      <c r="G132" s="107" t="s">
        <v>2020</v>
      </c>
      <c r="H132" s="107" t="s">
        <v>2016</v>
      </c>
      <c r="I132" s="107" t="s">
        <v>2017</v>
      </c>
      <c r="J132" s="107" t="s">
        <v>2018</v>
      </c>
      <c r="K132" s="108" t="str">
        <f t="shared" si="4"/>
        <v>T75</v>
      </c>
      <c r="L132" s="107">
        <f t="shared" si="5"/>
        <v>44804</v>
      </c>
    </row>
    <row r="133" spans="1:12" x14ac:dyDescent="0.25">
      <c r="A133" s="107" t="s">
        <v>154</v>
      </c>
      <c r="B133" s="107" t="s">
        <v>23</v>
      </c>
      <c r="C133" s="151" t="s">
        <v>4935</v>
      </c>
      <c r="D133" s="107" t="s">
        <v>2221</v>
      </c>
      <c r="E133" s="107" t="s">
        <v>2220</v>
      </c>
      <c r="F133" s="107" t="s">
        <v>1527</v>
      </c>
      <c r="G133" s="107" t="s">
        <v>2222</v>
      </c>
      <c r="H133" s="107" t="s">
        <v>2217</v>
      </c>
      <c r="I133" s="107" t="s">
        <v>2218</v>
      </c>
      <c r="J133" s="107" t="s">
        <v>2219</v>
      </c>
      <c r="K133" s="108" t="str">
        <f t="shared" si="4"/>
        <v>T97</v>
      </c>
      <c r="L133" s="107">
        <f t="shared" si="5"/>
        <v>44986</v>
      </c>
    </row>
    <row r="134" spans="1:12" x14ac:dyDescent="0.25">
      <c r="A134" s="107" t="s">
        <v>155</v>
      </c>
      <c r="B134" s="107" t="s">
        <v>23</v>
      </c>
      <c r="C134" s="151" t="s">
        <v>4899</v>
      </c>
      <c r="D134" s="107" t="s">
        <v>2043</v>
      </c>
      <c r="E134" s="107" t="s">
        <v>2042</v>
      </c>
      <c r="F134" s="107" t="s">
        <v>1387</v>
      </c>
      <c r="G134" s="107" t="s">
        <v>2044</v>
      </c>
      <c r="H134" s="107" t="s">
        <v>2039</v>
      </c>
      <c r="I134" s="107" t="s">
        <v>2040</v>
      </c>
      <c r="J134" s="107" t="s">
        <v>2041</v>
      </c>
      <c r="K134" s="108" t="str">
        <f t="shared" si="4"/>
        <v>T84</v>
      </c>
      <c r="L134" s="107">
        <f t="shared" si="5"/>
        <v>44832</v>
      </c>
    </row>
    <row r="135" spans="1:12" x14ac:dyDescent="0.25">
      <c r="A135" s="107" t="s">
        <v>156</v>
      </c>
      <c r="B135" s="107" t="s">
        <v>23</v>
      </c>
      <c r="C135" s="151" t="s">
        <v>4936</v>
      </c>
      <c r="D135" s="107" t="s">
        <v>2180</v>
      </c>
      <c r="E135" s="107" t="s">
        <v>2179</v>
      </c>
      <c r="F135" s="107" t="s">
        <v>1797</v>
      </c>
      <c r="G135" s="107" t="s">
        <v>2181</v>
      </c>
      <c r="H135" s="107" t="s">
        <v>2176</v>
      </c>
      <c r="I135" s="107" t="s">
        <v>2177</v>
      </c>
      <c r="J135" s="107" t="s">
        <v>2178</v>
      </c>
      <c r="K135" s="108" t="str">
        <f t="shared" si="4"/>
        <v>T72</v>
      </c>
      <c r="L135" s="107">
        <f t="shared" si="5"/>
        <v>44944</v>
      </c>
    </row>
    <row r="136" spans="1:12" x14ac:dyDescent="0.25">
      <c r="A136" s="107" t="s">
        <v>157</v>
      </c>
      <c r="B136" s="107" t="s">
        <v>23</v>
      </c>
      <c r="C136" s="151" t="s">
        <v>4937</v>
      </c>
      <c r="D136" s="107" t="s">
        <v>2204</v>
      </c>
      <c r="E136" s="107" t="s">
        <v>2203</v>
      </c>
      <c r="F136" s="107" t="s">
        <v>1784</v>
      </c>
      <c r="G136" s="107" t="s">
        <v>2205</v>
      </c>
      <c r="H136" s="107" t="s">
        <v>2200</v>
      </c>
      <c r="I136" s="107" t="s">
        <v>2201</v>
      </c>
      <c r="J136" s="107" t="s">
        <v>2202</v>
      </c>
      <c r="K136" s="108" t="str">
        <f t="shared" si="4"/>
        <v>T87</v>
      </c>
      <c r="L136" s="107">
        <f t="shared" si="5"/>
        <v>44965</v>
      </c>
    </row>
    <row r="137" spans="1:12" x14ac:dyDescent="0.25">
      <c r="A137" s="107" t="s">
        <v>158</v>
      </c>
      <c r="B137" s="107" t="s">
        <v>23</v>
      </c>
      <c r="C137" s="151" t="s">
        <v>4932</v>
      </c>
      <c r="D137" s="107" t="s">
        <v>2130</v>
      </c>
      <c r="E137" s="107" t="s">
        <v>2129</v>
      </c>
      <c r="F137" s="107" t="s">
        <v>2131</v>
      </c>
      <c r="G137" s="107" t="s">
        <v>2132</v>
      </c>
      <c r="H137" s="107" t="s">
        <v>2126</v>
      </c>
      <c r="I137" s="107" t="s">
        <v>2127</v>
      </c>
      <c r="J137" s="107" t="s">
        <v>2128</v>
      </c>
      <c r="K137" s="108" t="str">
        <f t="shared" si="4"/>
        <v>T98</v>
      </c>
      <c r="L137" s="107">
        <f t="shared" si="5"/>
        <v>44923</v>
      </c>
    </row>
    <row r="138" spans="1:12" x14ac:dyDescent="0.25">
      <c r="A138" s="107" t="s">
        <v>159</v>
      </c>
      <c r="B138" s="107" t="s">
        <v>23</v>
      </c>
      <c r="C138" s="151" t="s">
        <v>4938</v>
      </c>
      <c r="D138" s="107" t="s">
        <v>2428</v>
      </c>
      <c r="E138" s="107" t="s">
        <v>2429</v>
      </c>
      <c r="F138" s="107" t="s">
        <v>1784</v>
      </c>
      <c r="G138" s="107" t="s">
        <v>2430</v>
      </c>
      <c r="H138" s="107" t="s">
        <v>2425</v>
      </c>
      <c r="I138" s="107" t="s">
        <v>2426</v>
      </c>
      <c r="J138" s="107" t="s">
        <v>2427</v>
      </c>
      <c r="K138" s="108" t="str">
        <f t="shared" si="4"/>
        <v>T76</v>
      </c>
      <c r="L138" s="107">
        <f t="shared" si="5"/>
        <v>45170</v>
      </c>
    </row>
    <row r="139" spans="1:12" x14ac:dyDescent="0.25">
      <c r="A139" s="107" t="s">
        <v>160</v>
      </c>
      <c r="B139" s="107" t="s">
        <v>23</v>
      </c>
      <c r="C139" s="151" t="s">
        <v>4916</v>
      </c>
      <c r="D139" s="107" t="s">
        <v>2077</v>
      </c>
      <c r="E139" s="107" t="s">
        <v>2076</v>
      </c>
      <c r="F139" s="107" t="s">
        <v>1760</v>
      </c>
      <c r="G139" s="107" t="s">
        <v>2078</v>
      </c>
      <c r="H139" s="107" t="s">
        <v>2073</v>
      </c>
      <c r="I139" s="107" t="s">
        <v>2074</v>
      </c>
      <c r="J139" s="107" t="s">
        <v>2075</v>
      </c>
      <c r="K139" s="108" t="str">
        <f t="shared" si="4"/>
        <v>T79</v>
      </c>
      <c r="L139" s="107">
        <f t="shared" si="5"/>
        <v>44895</v>
      </c>
    </row>
    <row r="140" spans="1:12" x14ac:dyDescent="0.25">
      <c r="A140" s="107" t="s">
        <v>161</v>
      </c>
      <c r="B140" s="107" t="s">
        <v>23</v>
      </c>
      <c r="C140" s="151" t="s">
        <v>4915</v>
      </c>
      <c r="D140" s="107" t="s">
        <v>2101</v>
      </c>
      <c r="E140" s="107" t="s">
        <v>2100</v>
      </c>
      <c r="F140" s="107" t="s">
        <v>1941</v>
      </c>
      <c r="G140" s="107" t="s">
        <v>2102</v>
      </c>
      <c r="H140" s="107" t="s">
        <v>2097</v>
      </c>
      <c r="I140" s="107" t="s">
        <v>2098</v>
      </c>
      <c r="J140" s="107" t="s">
        <v>2099</v>
      </c>
      <c r="K140" s="108" t="str">
        <f t="shared" si="4"/>
        <v>T73</v>
      </c>
      <c r="L140" s="107">
        <f t="shared" si="5"/>
        <v>44902</v>
      </c>
    </row>
    <row r="141" spans="1:12" x14ac:dyDescent="0.25">
      <c r="A141" s="107" t="s">
        <v>162</v>
      </c>
      <c r="B141" s="107" t="s">
        <v>23</v>
      </c>
      <c r="C141" s="151" t="s">
        <v>4939</v>
      </c>
      <c r="D141" s="107" t="s">
        <v>4940</v>
      </c>
      <c r="E141" s="107" t="s">
        <v>2065</v>
      </c>
      <c r="F141" s="107" t="s">
        <v>1367</v>
      </c>
      <c r="G141" s="107" t="s">
        <v>2066</v>
      </c>
      <c r="H141" s="107" t="s">
        <v>2062</v>
      </c>
      <c r="I141" s="107" t="s">
        <v>2063</v>
      </c>
      <c r="J141" s="107" t="s">
        <v>2064</v>
      </c>
      <c r="K141" s="108" t="str">
        <f t="shared" si="4"/>
        <v>I04</v>
      </c>
      <c r="L141" s="107">
        <f t="shared" si="5"/>
        <v>44882</v>
      </c>
    </row>
    <row r="142" spans="1:12" x14ac:dyDescent="0.25">
      <c r="A142" s="107" t="s">
        <v>163</v>
      </c>
      <c r="B142" s="107" t="s">
        <v>23</v>
      </c>
      <c r="C142" s="151" t="s">
        <v>4941</v>
      </c>
      <c r="D142" s="107" t="s">
        <v>2192</v>
      </c>
      <c r="E142" s="107" t="s">
        <v>2191</v>
      </c>
      <c r="F142" s="107" t="s">
        <v>2049</v>
      </c>
      <c r="G142" s="107" t="s">
        <v>2193</v>
      </c>
      <c r="H142" s="107" t="s">
        <v>2188</v>
      </c>
      <c r="I142" s="107" t="s">
        <v>2189</v>
      </c>
      <c r="J142" s="107" t="s">
        <v>2190</v>
      </c>
      <c r="K142" s="108" t="str">
        <f t="shared" si="4"/>
        <v>T91</v>
      </c>
      <c r="L142" s="107">
        <f t="shared" si="5"/>
        <v>44952</v>
      </c>
    </row>
    <row r="143" spans="1:12" x14ac:dyDescent="0.25">
      <c r="A143" s="107" t="s">
        <v>164</v>
      </c>
      <c r="B143" s="107" t="s">
        <v>23</v>
      </c>
      <c r="C143" s="151" t="s">
        <v>4942</v>
      </c>
      <c r="D143" s="107" t="s">
        <v>2159</v>
      </c>
      <c r="E143" s="107" t="s">
        <v>1686</v>
      </c>
      <c r="F143" s="107" t="s">
        <v>1387</v>
      </c>
      <c r="G143" s="107" t="s">
        <v>1687</v>
      </c>
      <c r="H143" s="107" t="s">
        <v>2156</v>
      </c>
      <c r="I143" s="107" t="s">
        <v>2157</v>
      </c>
      <c r="J143" s="107" t="s">
        <v>2158</v>
      </c>
      <c r="K143" s="108" t="str">
        <f t="shared" si="4"/>
        <v>I88</v>
      </c>
      <c r="L143" s="107">
        <f t="shared" si="5"/>
        <v>44930</v>
      </c>
    </row>
    <row r="144" spans="1:12" x14ac:dyDescent="0.25">
      <c r="A144" s="107" t="s">
        <v>165</v>
      </c>
      <c r="B144" s="107" t="s">
        <v>23</v>
      </c>
      <c r="C144" s="151" t="s">
        <v>4915</v>
      </c>
      <c r="D144" s="107" t="s">
        <v>2107</v>
      </c>
      <c r="E144" s="107" t="s">
        <v>2106</v>
      </c>
      <c r="F144" s="107" t="s">
        <v>1941</v>
      </c>
      <c r="G144" s="107" t="s">
        <v>2108</v>
      </c>
      <c r="H144" s="107" t="s">
        <v>2103</v>
      </c>
      <c r="I144" s="107" t="s">
        <v>2104</v>
      </c>
      <c r="J144" s="107" t="s">
        <v>2105</v>
      </c>
      <c r="K144" s="108" t="str">
        <f t="shared" si="4"/>
        <v>T78</v>
      </c>
      <c r="L144" s="107">
        <f t="shared" si="5"/>
        <v>44902</v>
      </c>
    </row>
    <row r="145" spans="1:12" x14ac:dyDescent="0.25">
      <c r="A145" s="107" t="s">
        <v>166</v>
      </c>
      <c r="B145" s="107" t="s">
        <v>23</v>
      </c>
      <c r="C145" s="151" t="s">
        <v>4943</v>
      </c>
      <c r="D145" s="107" t="s">
        <v>2149</v>
      </c>
      <c r="E145" s="107" t="s">
        <v>2148</v>
      </c>
      <c r="F145" s="107" t="s">
        <v>1592</v>
      </c>
      <c r="G145" s="107" t="s">
        <v>2150</v>
      </c>
      <c r="H145" s="107" t="s">
        <v>2145</v>
      </c>
      <c r="I145" s="107" t="s">
        <v>2146</v>
      </c>
      <c r="J145" s="107" t="s">
        <v>2147</v>
      </c>
      <c r="K145" s="108" t="str">
        <f t="shared" si="4"/>
        <v>I01</v>
      </c>
      <c r="L145" s="107">
        <f t="shared" si="5"/>
        <v>44924</v>
      </c>
    </row>
    <row r="146" spans="1:12" x14ac:dyDescent="0.25">
      <c r="A146" s="107" t="s">
        <v>167</v>
      </c>
      <c r="B146" s="107" t="s">
        <v>23</v>
      </c>
      <c r="C146" s="151" t="s">
        <v>4937</v>
      </c>
      <c r="D146" s="107" t="s">
        <v>2210</v>
      </c>
      <c r="E146" s="107" t="s">
        <v>2209</v>
      </c>
      <c r="F146" s="107" t="s">
        <v>1846</v>
      </c>
      <c r="G146" s="107" t="s">
        <v>2211</v>
      </c>
      <c r="H146" s="107" t="s">
        <v>2206</v>
      </c>
      <c r="I146" s="107" t="s">
        <v>2207</v>
      </c>
      <c r="J146" s="107" t="s">
        <v>2208</v>
      </c>
      <c r="K146" s="108" t="str">
        <f t="shared" si="4"/>
        <v>T92</v>
      </c>
      <c r="L146" s="107">
        <f t="shared" si="5"/>
        <v>44965</v>
      </c>
    </row>
    <row r="147" spans="1:12" x14ac:dyDescent="0.25">
      <c r="A147" s="107" t="s">
        <v>168</v>
      </c>
      <c r="B147" s="107" t="s">
        <v>23</v>
      </c>
      <c r="C147" s="151" t="s">
        <v>4942</v>
      </c>
      <c r="D147" s="107" t="s">
        <v>2163</v>
      </c>
      <c r="E147" s="107" t="s">
        <v>2164</v>
      </c>
      <c r="F147" s="107" t="s">
        <v>1430</v>
      </c>
      <c r="G147" s="107" t="s">
        <v>2165</v>
      </c>
      <c r="H147" s="107" t="s">
        <v>2160</v>
      </c>
      <c r="I147" s="107" t="s">
        <v>2161</v>
      </c>
      <c r="J147" s="107" t="s">
        <v>2162</v>
      </c>
      <c r="K147" s="108" t="str">
        <f t="shared" si="4"/>
        <v>I82</v>
      </c>
      <c r="L147" s="107">
        <f t="shared" si="5"/>
        <v>44930</v>
      </c>
    </row>
    <row r="148" spans="1:12" x14ac:dyDescent="0.25">
      <c r="A148" s="107" t="s">
        <v>169</v>
      </c>
      <c r="B148" s="107" t="s">
        <v>23</v>
      </c>
      <c r="C148" s="151" t="s">
        <v>4944</v>
      </c>
      <c r="D148" s="107" t="s">
        <v>2342</v>
      </c>
      <c r="E148" s="107" t="s">
        <v>2343</v>
      </c>
      <c r="F148" s="107" t="s">
        <v>1585</v>
      </c>
      <c r="G148" s="107" t="s">
        <v>2344</v>
      </c>
      <c r="H148" s="107" t="s">
        <v>2339</v>
      </c>
      <c r="I148" s="107" t="s">
        <v>2340</v>
      </c>
      <c r="J148" s="107" t="s">
        <v>2341</v>
      </c>
      <c r="K148" s="108" t="str">
        <f t="shared" si="4"/>
        <v>I27</v>
      </c>
      <c r="L148" s="107">
        <f t="shared" si="5"/>
        <v>45086</v>
      </c>
    </row>
    <row r="149" spans="1:12" x14ac:dyDescent="0.25">
      <c r="A149" s="107" t="s">
        <v>170</v>
      </c>
      <c r="B149" s="107" t="s">
        <v>23</v>
      </c>
      <c r="C149" s="151" t="s">
        <v>4945</v>
      </c>
      <c r="D149" s="107" t="s">
        <v>2244</v>
      </c>
      <c r="E149" s="107" t="s">
        <v>2243</v>
      </c>
      <c r="F149" s="107" t="s">
        <v>1387</v>
      </c>
      <c r="G149" s="107" t="s">
        <v>2245</v>
      </c>
      <c r="H149" s="107" t="s">
        <v>2240</v>
      </c>
      <c r="I149" s="107" t="s">
        <v>2241</v>
      </c>
      <c r="J149" s="107" t="s">
        <v>2242</v>
      </c>
      <c r="K149" s="108" t="str">
        <f t="shared" si="4"/>
        <v>T81</v>
      </c>
      <c r="L149" s="107">
        <f t="shared" si="5"/>
        <v>45000</v>
      </c>
    </row>
    <row r="150" spans="1:12" x14ac:dyDescent="0.25">
      <c r="A150" s="107" t="s">
        <v>171</v>
      </c>
      <c r="B150" s="107" t="s">
        <v>23</v>
      </c>
      <c r="C150" s="151" t="s">
        <v>4946</v>
      </c>
      <c r="D150" s="107" t="s">
        <v>2261</v>
      </c>
      <c r="E150" s="107" t="s">
        <v>2260</v>
      </c>
      <c r="F150" s="107" t="s">
        <v>1941</v>
      </c>
      <c r="G150" s="107" t="s">
        <v>2262</v>
      </c>
      <c r="H150" s="107" t="s">
        <v>2257</v>
      </c>
      <c r="I150" s="107" t="s">
        <v>2258</v>
      </c>
      <c r="J150" s="107" t="s">
        <v>2259</v>
      </c>
      <c r="K150" s="108" t="str">
        <f t="shared" si="4"/>
        <v>T77</v>
      </c>
      <c r="L150" s="107">
        <f t="shared" si="5"/>
        <v>45015</v>
      </c>
    </row>
    <row r="151" spans="1:12" x14ac:dyDescent="0.25">
      <c r="A151" s="107" t="s">
        <v>172</v>
      </c>
      <c r="B151" s="107" t="s">
        <v>23</v>
      </c>
      <c r="C151" s="151" t="s">
        <v>4947</v>
      </c>
      <c r="D151" s="107" t="s">
        <v>2267</v>
      </c>
      <c r="E151" s="107" t="s">
        <v>2266</v>
      </c>
      <c r="F151" s="107" t="s">
        <v>2131</v>
      </c>
      <c r="G151" s="107" t="s">
        <v>2268</v>
      </c>
      <c r="H151" s="107" t="s">
        <v>2263</v>
      </c>
      <c r="I151" s="107" t="s">
        <v>2264</v>
      </c>
      <c r="J151" s="107" t="s">
        <v>2265</v>
      </c>
      <c r="K151" s="108" t="str">
        <f t="shared" si="4"/>
        <v>T80</v>
      </c>
      <c r="L151" s="107">
        <f t="shared" si="5"/>
        <v>45016</v>
      </c>
    </row>
    <row r="152" spans="1:12" x14ac:dyDescent="0.25">
      <c r="A152" s="107" t="s">
        <v>173</v>
      </c>
      <c r="B152" s="107" t="s">
        <v>23</v>
      </c>
      <c r="C152" s="151" t="s">
        <v>4932</v>
      </c>
      <c r="D152" s="107" t="s">
        <v>2136</v>
      </c>
      <c r="E152" s="107" t="s">
        <v>2137</v>
      </c>
      <c r="F152" s="107" t="s">
        <v>1387</v>
      </c>
      <c r="G152" s="107" t="s">
        <v>2138</v>
      </c>
      <c r="H152" s="107" t="s">
        <v>2133</v>
      </c>
      <c r="I152" s="107" t="s">
        <v>2134</v>
      </c>
      <c r="J152" s="107" t="s">
        <v>2135</v>
      </c>
      <c r="K152" s="108" t="str">
        <f t="shared" si="4"/>
        <v>I16</v>
      </c>
      <c r="L152" s="107">
        <f t="shared" si="5"/>
        <v>44923</v>
      </c>
    </row>
    <row r="153" spans="1:12" x14ac:dyDescent="0.25">
      <c r="A153" s="107" t="s">
        <v>174</v>
      </c>
      <c r="B153" s="107" t="s">
        <v>23</v>
      </c>
      <c r="C153" s="151" t="s">
        <v>4943</v>
      </c>
      <c r="D153" s="107" t="s">
        <v>4948</v>
      </c>
      <c r="E153" s="107" t="s">
        <v>2154</v>
      </c>
      <c r="F153" s="107" t="s">
        <v>1592</v>
      </c>
      <c r="G153" s="107" t="s">
        <v>2155</v>
      </c>
      <c r="H153" s="107" t="s">
        <v>2151</v>
      </c>
      <c r="I153" s="107" t="s">
        <v>2152</v>
      </c>
      <c r="J153" s="107" t="s">
        <v>2153</v>
      </c>
      <c r="K153" s="108" t="str">
        <f t="shared" si="4"/>
        <v>I55</v>
      </c>
      <c r="L153" s="107">
        <f t="shared" si="5"/>
        <v>44924</v>
      </c>
    </row>
    <row r="154" spans="1:12" x14ac:dyDescent="0.25">
      <c r="A154" s="107" t="s">
        <v>175</v>
      </c>
      <c r="B154" s="107" t="s">
        <v>23</v>
      </c>
      <c r="C154" s="151" t="s">
        <v>4949</v>
      </c>
      <c r="D154" s="107" t="s">
        <v>2372</v>
      </c>
      <c r="E154" s="107" t="s">
        <v>2373</v>
      </c>
      <c r="F154" s="107" t="s">
        <v>1585</v>
      </c>
      <c r="G154" s="107" t="s">
        <v>2374</v>
      </c>
      <c r="H154" s="107" t="s">
        <v>2369</v>
      </c>
      <c r="I154" s="107" t="s">
        <v>2370</v>
      </c>
      <c r="J154" s="107" t="s">
        <v>2371</v>
      </c>
      <c r="K154" s="108" t="str">
        <f t="shared" si="4"/>
        <v>I13</v>
      </c>
      <c r="L154" s="107">
        <f t="shared" si="5"/>
        <v>45133</v>
      </c>
    </row>
    <row r="155" spans="1:12" x14ac:dyDescent="0.25">
      <c r="A155" s="107" t="s">
        <v>176</v>
      </c>
      <c r="B155" s="107" t="s">
        <v>23</v>
      </c>
      <c r="C155" s="151" t="s">
        <v>4950</v>
      </c>
      <c r="D155" s="107" t="s">
        <v>4951</v>
      </c>
      <c r="E155" s="107" t="s">
        <v>2553</v>
      </c>
      <c r="F155" s="107" t="s">
        <v>1941</v>
      </c>
      <c r="G155" s="107" t="s">
        <v>2554</v>
      </c>
      <c r="H155" s="107" t="s">
        <v>2550</v>
      </c>
      <c r="I155" s="107" t="s">
        <v>2551</v>
      </c>
      <c r="J155" s="107" t="s">
        <v>2552</v>
      </c>
      <c r="K155" s="108" t="str">
        <f t="shared" si="4"/>
        <v>T94</v>
      </c>
      <c r="L155" s="107">
        <f t="shared" si="5"/>
        <v>45413</v>
      </c>
    </row>
    <row r="156" spans="1:12" x14ac:dyDescent="0.25">
      <c r="A156" s="107" t="s">
        <v>177</v>
      </c>
      <c r="B156" s="107" t="s">
        <v>23</v>
      </c>
      <c r="C156" s="151" t="s">
        <v>4932</v>
      </c>
      <c r="D156" s="107" t="s">
        <v>2142</v>
      </c>
      <c r="E156" s="107" t="s">
        <v>2143</v>
      </c>
      <c r="F156" s="107" t="s">
        <v>1585</v>
      </c>
      <c r="G156" s="107" t="s">
        <v>2144</v>
      </c>
      <c r="H156" s="107" t="s">
        <v>2139</v>
      </c>
      <c r="I156" s="107" t="s">
        <v>2140</v>
      </c>
      <c r="J156" s="107" t="s">
        <v>2141</v>
      </c>
      <c r="K156" s="108" t="str">
        <f t="shared" si="4"/>
        <v>I26</v>
      </c>
      <c r="L156" s="107">
        <f t="shared" si="5"/>
        <v>44923</v>
      </c>
    </row>
    <row r="157" spans="1:12" x14ac:dyDescent="0.25">
      <c r="A157" s="107" t="s">
        <v>178</v>
      </c>
      <c r="B157" s="107" t="s">
        <v>23</v>
      </c>
      <c r="C157" s="151" t="s">
        <v>4952</v>
      </c>
      <c r="D157" s="107" t="s">
        <v>2169</v>
      </c>
      <c r="E157" s="107" t="s">
        <v>2170</v>
      </c>
      <c r="F157" s="107" t="s">
        <v>2049</v>
      </c>
      <c r="G157" s="107" t="s">
        <v>2171</v>
      </c>
      <c r="H157" s="107" t="s">
        <v>2166</v>
      </c>
      <c r="I157" s="107" t="s">
        <v>2167</v>
      </c>
      <c r="J157" s="107" t="s">
        <v>2168</v>
      </c>
      <c r="K157" s="108" t="str">
        <f t="shared" si="4"/>
        <v>I25</v>
      </c>
      <c r="L157" s="107">
        <f t="shared" si="5"/>
        <v>44936</v>
      </c>
    </row>
    <row r="158" spans="1:12" x14ac:dyDescent="0.25">
      <c r="A158" s="107" t="s">
        <v>179</v>
      </c>
      <c r="B158" s="107" t="s">
        <v>23</v>
      </c>
      <c r="C158" s="151" t="s">
        <v>4953</v>
      </c>
      <c r="D158" s="107" t="s">
        <v>2175</v>
      </c>
      <c r="E158" s="107" t="s">
        <v>1616</v>
      </c>
      <c r="F158" s="107" t="s">
        <v>1367</v>
      </c>
      <c r="G158" s="107" t="s">
        <v>1617</v>
      </c>
      <c r="H158" s="107" t="s">
        <v>2172</v>
      </c>
      <c r="I158" s="107" t="s">
        <v>2173</v>
      </c>
      <c r="J158" s="107" t="s">
        <v>2174</v>
      </c>
      <c r="K158" s="108" t="str">
        <f t="shared" si="4"/>
        <v>I07</v>
      </c>
      <c r="L158" s="107">
        <f t="shared" si="5"/>
        <v>44937</v>
      </c>
    </row>
    <row r="159" spans="1:12" x14ac:dyDescent="0.25">
      <c r="A159" s="107" t="s">
        <v>180</v>
      </c>
      <c r="B159" s="107" t="s">
        <v>23</v>
      </c>
      <c r="C159" s="151" t="s">
        <v>4954</v>
      </c>
      <c r="D159" s="107" t="s">
        <v>2318</v>
      </c>
      <c r="E159" s="107" t="s">
        <v>2319</v>
      </c>
      <c r="F159" s="107" t="s">
        <v>1610</v>
      </c>
      <c r="G159" s="107" t="s">
        <v>2320</v>
      </c>
      <c r="H159" s="107" t="s">
        <v>2315</v>
      </c>
      <c r="I159" s="107" t="s">
        <v>2316</v>
      </c>
      <c r="J159" s="107" t="s">
        <v>2317</v>
      </c>
      <c r="K159" s="108" t="str">
        <f t="shared" si="4"/>
        <v>I31</v>
      </c>
      <c r="L159" s="107">
        <f t="shared" si="5"/>
        <v>45070</v>
      </c>
    </row>
    <row r="160" spans="1:12" x14ac:dyDescent="0.25">
      <c r="A160" s="107" t="s">
        <v>181</v>
      </c>
      <c r="B160" s="107" t="s">
        <v>23</v>
      </c>
      <c r="C160" s="151" t="s">
        <v>4947</v>
      </c>
      <c r="D160" s="107" t="s">
        <v>2272</v>
      </c>
      <c r="E160" s="107" t="s">
        <v>2273</v>
      </c>
      <c r="F160" s="107" t="s">
        <v>1585</v>
      </c>
      <c r="G160" s="107" t="s">
        <v>2274</v>
      </c>
      <c r="H160" s="107" t="s">
        <v>2269</v>
      </c>
      <c r="I160" s="107" t="s">
        <v>2270</v>
      </c>
      <c r="J160" s="107" t="s">
        <v>2271</v>
      </c>
      <c r="K160" s="108" t="str">
        <f t="shared" si="4"/>
        <v>I10</v>
      </c>
      <c r="L160" s="107">
        <f t="shared" si="5"/>
        <v>45016</v>
      </c>
    </row>
    <row r="161" spans="1:12" x14ac:dyDescent="0.25">
      <c r="A161" s="107" t="s">
        <v>182</v>
      </c>
      <c r="B161" s="107" t="s">
        <v>23</v>
      </c>
      <c r="C161" s="151" t="s">
        <v>4955</v>
      </c>
      <c r="D161" s="107" t="s">
        <v>2295</v>
      </c>
      <c r="E161" s="107" t="s">
        <v>2296</v>
      </c>
      <c r="F161" s="107" t="s">
        <v>2049</v>
      </c>
      <c r="G161" s="107" t="s">
        <v>2297</v>
      </c>
      <c r="H161" s="107" t="s">
        <v>2292</v>
      </c>
      <c r="I161" s="107" t="s">
        <v>2293</v>
      </c>
      <c r="J161" s="107" t="s">
        <v>2294</v>
      </c>
      <c r="K161" s="108" t="str">
        <f t="shared" si="4"/>
        <v>I08</v>
      </c>
      <c r="L161" s="107">
        <f t="shared" si="5"/>
        <v>45056</v>
      </c>
    </row>
    <row r="162" spans="1:12" x14ac:dyDescent="0.25">
      <c r="A162" s="107" t="s">
        <v>183</v>
      </c>
      <c r="B162" s="107" t="s">
        <v>23</v>
      </c>
      <c r="C162" s="151" t="s">
        <v>4956</v>
      </c>
      <c r="D162" s="107" t="s">
        <v>2197</v>
      </c>
      <c r="E162" s="107" t="s">
        <v>2198</v>
      </c>
      <c r="F162" s="107" t="s">
        <v>1585</v>
      </c>
      <c r="G162" s="107" t="s">
        <v>2199</v>
      </c>
      <c r="H162" s="107" t="s">
        <v>2194</v>
      </c>
      <c r="I162" s="107" t="s">
        <v>2195</v>
      </c>
      <c r="J162" s="107" t="s">
        <v>2196</v>
      </c>
      <c r="K162" s="108" t="str">
        <f t="shared" si="4"/>
        <v>I19</v>
      </c>
      <c r="L162" s="107">
        <f t="shared" si="5"/>
        <v>44958</v>
      </c>
    </row>
    <row r="163" spans="1:12" x14ac:dyDescent="0.25">
      <c r="A163" s="107" t="s">
        <v>184</v>
      </c>
      <c r="B163" s="107" t="s">
        <v>23</v>
      </c>
      <c r="C163" s="151" t="s">
        <v>4957</v>
      </c>
      <c r="D163" s="107" t="s">
        <v>2278</v>
      </c>
      <c r="E163" s="107" t="s">
        <v>1830</v>
      </c>
      <c r="F163" s="107" t="s">
        <v>1585</v>
      </c>
      <c r="G163" s="107" t="s">
        <v>2279</v>
      </c>
      <c r="H163" s="107" t="s">
        <v>2275</v>
      </c>
      <c r="I163" s="107" t="s">
        <v>2276</v>
      </c>
      <c r="J163" s="107" t="s">
        <v>2277</v>
      </c>
      <c r="K163" s="108" t="str">
        <f t="shared" si="4"/>
        <v>I29</v>
      </c>
      <c r="L163" s="107">
        <f t="shared" si="5"/>
        <v>45042</v>
      </c>
    </row>
    <row r="164" spans="1:12" x14ac:dyDescent="0.25">
      <c r="A164" s="107" t="s">
        <v>185</v>
      </c>
      <c r="B164" s="107" t="s">
        <v>23</v>
      </c>
      <c r="C164" s="151" t="s">
        <v>4918</v>
      </c>
      <c r="D164" s="107" t="s">
        <v>4958</v>
      </c>
      <c r="E164" s="107" t="s">
        <v>2118</v>
      </c>
      <c r="F164" s="107" t="s">
        <v>2119</v>
      </c>
      <c r="G164" s="107" t="s">
        <v>2120</v>
      </c>
      <c r="H164" s="107" t="s">
        <v>2115</v>
      </c>
      <c r="I164" s="107" t="s">
        <v>2116</v>
      </c>
      <c r="J164" s="107" t="s">
        <v>2117</v>
      </c>
      <c r="K164" s="108" t="str">
        <f t="shared" si="4"/>
        <v>T74</v>
      </c>
      <c r="L164" s="107">
        <f t="shared" si="5"/>
        <v>44909</v>
      </c>
    </row>
    <row r="165" spans="1:12" x14ac:dyDescent="0.25">
      <c r="A165" s="107" t="s">
        <v>186</v>
      </c>
      <c r="B165" s="107" t="s">
        <v>23</v>
      </c>
      <c r="C165" s="151" t="s">
        <v>4935</v>
      </c>
      <c r="D165" s="107" t="s">
        <v>2226</v>
      </c>
      <c r="E165" s="107" t="s">
        <v>2227</v>
      </c>
      <c r="F165" s="107" t="s">
        <v>2049</v>
      </c>
      <c r="G165" s="107" t="s">
        <v>2228</v>
      </c>
      <c r="H165" s="107" t="s">
        <v>2223</v>
      </c>
      <c r="I165" s="107" t="s">
        <v>2224</v>
      </c>
      <c r="J165" s="107" t="s">
        <v>2225</v>
      </c>
      <c r="K165" s="108" t="str">
        <f t="shared" si="4"/>
        <v>I85</v>
      </c>
      <c r="L165" s="107">
        <f t="shared" si="5"/>
        <v>44986</v>
      </c>
    </row>
    <row r="166" spans="1:12" x14ac:dyDescent="0.25">
      <c r="A166" s="107" t="s">
        <v>187</v>
      </c>
      <c r="B166" s="107" t="s">
        <v>23</v>
      </c>
      <c r="C166" s="151" t="s">
        <v>4959</v>
      </c>
      <c r="D166" s="107" t="s">
        <v>2232</v>
      </c>
      <c r="E166" s="107" t="s">
        <v>2233</v>
      </c>
      <c r="F166" s="107" t="s">
        <v>2049</v>
      </c>
      <c r="G166" s="107" t="s">
        <v>2234</v>
      </c>
      <c r="H166" s="107" t="s">
        <v>2229</v>
      </c>
      <c r="I166" s="107" t="s">
        <v>2230</v>
      </c>
      <c r="J166" s="107" t="s">
        <v>2231</v>
      </c>
      <c r="K166" s="108" t="str">
        <f t="shared" si="4"/>
        <v>I90</v>
      </c>
      <c r="L166" s="107">
        <f t="shared" si="5"/>
        <v>44993</v>
      </c>
    </row>
    <row r="167" spans="1:12" x14ac:dyDescent="0.25">
      <c r="A167" s="107" t="s">
        <v>188</v>
      </c>
      <c r="B167" s="107" t="s">
        <v>23</v>
      </c>
      <c r="C167" s="151" t="s">
        <v>4955</v>
      </c>
      <c r="D167" s="107" t="s">
        <v>2301</v>
      </c>
      <c r="E167" s="107" t="s">
        <v>2302</v>
      </c>
      <c r="F167" s="107" t="s">
        <v>2049</v>
      </c>
      <c r="G167" s="107" t="s">
        <v>2303</v>
      </c>
      <c r="H167" s="107" t="s">
        <v>2298</v>
      </c>
      <c r="I167" s="107" t="s">
        <v>2299</v>
      </c>
      <c r="J167" s="107" t="s">
        <v>2300</v>
      </c>
      <c r="K167" s="108" t="str">
        <f t="shared" si="4"/>
        <v>I06</v>
      </c>
      <c r="L167" s="107">
        <f t="shared" si="5"/>
        <v>45056</v>
      </c>
    </row>
    <row r="168" spans="1:12" x14ac:dyDescent="0.25">
      <c r="A168" s="107" t="s">
        <v>189</v>
      </c>
      <c r="B168" s="107" t="s">
        <v>23</v>
      </c>
      <c r="C168" s="151" t="s">
        <v>4960</v>
      </c>
      <c r="D168" s="107" t="s">
        <v>2535</v>
      </c>
      <c r="E168" s="107" t="s">
        <v>2536</v>
      </c>
      <c r="F168" s="107" t="s">
        <v>1585</v>
      </c>
      <c r="G168" s="107" t="s">
        <v>2537</v>
      </c>
      <c r="H168" s="107" t="s">
        <v>2532</v>
      </c>
      <c r="I168" s="107" t="s">
        <v>2533</v>
      </c>
      <c r="J168" s="107" t="s">
        <v>2534</v>
      </c>
      <c r="K168" s="108" t="str">
        <f t="shared" si="4"/>
        <v>I28</v>
      </c>
      <c r="L168" s="107">
        <f t="shared" si="5"/>
        <v>45231</v>
      </c>
    </row>
    <row r="169" spans="1:12" x14ac:dyDescent="0.25">
      <c r="A169" s="107" t="s">
        <v>190</v>
      </c>
      <c r="B169" s="107" t="s">
        <v>23</v>
      </c>
      <c r="C169" s="151" t="s">
        <v>4955</v>
      </c>
      <c r="D169" s="107" t="s">
        <v>2307</v>
      </c>
      <c r="E169" s="107" t="s">
        <v>2308</v>
      </c>
      <c r="F169" s="107" t="s">
        <v>1705</v>
      </c>
      <c r="G169" s="107" t="s">
        <v>2309</v>
      </c>
      <c r="H169" s="107" t="s">
        <v>2304</v>
      </c>
      <c r="I169" s="107" t="s">
        <v>2305</v>
      </c>
      <c r="J169" s="107" t="s">
        <v>2306</v>
      </c>
      <c r="K169" s="108" t="str">
        <f t="shared" si="4"/>
        <v>D06</v>
      </c>
      <c r="L169" s="107">
        <f t="shared" si="5"/>
        <v>45056</v>
      </c>
    </row>
    <row r="170" spans="1:12" x14ac:dyDescent="0.25">
      <c r="A170" s="107" t="s">
        <v>191</v>
      </c>
      <c r="B170" s="107" t="s">
        <v>23</v>
      </c>
      <c r="C170" s="151" t="s">
        <v>4959</v>
      </c>
      <c r="D170" s="107" t="s">
        <v>2238</v>
      </c>
      <c r="E170" s="107" t="s">
        <v>1496</v>
      </c>
      <c r="F170" s="107" t="s">
        <v>2049</v>
      </c>
      <c r="G170" s="107" t="s">
        <v>2239</v>
      </c>
      <c r="H170" s="107" t="s">
        <v>2235</v>
      </c>
      <c r="I170" s="107" t="s">
        <v>2236</v>
      </c>
      <c r="J170" s="107" t="s">
        <v>2237</v>
      </c>
      <c r="K170" s="108" t="str">
        <f t="shared" si="4"/>
        <v>I18</v>
      </c>
      <c r="L170" s="107">
        <f t="shared" si="5"/>
        <v>44993</v>
      </c>
    </row>
    <row r="171" spans="1:12" x14ac:dyDescent="0.25">
      <c r="A171" s="107" t="s">
        <v>192</v>
      </c>
      <c r="B171" s="107" t="s">
        <v>23</v>
      </c>
      <c r="C171" s="151" t="s">
        <v>4961</v>
      </c>
      <c r="D171" s="107" t="s">
        <v>2324</v>
      </c>
      <c r="E171" s="107" t="s">
        <v>2325</v>
      </c>
      <c r="F171" s="107" t="s">
        <v>2049</v>
      </c>
      <c r="G171" s="107" t="s">
        <v>2326</v>
      </c>
      <c r="H171" s="107" t="s">
        <v>2321</v>
      </c>
      <c r="I171" s="107" t="s">
        <v>2322</v>
      </c>
      <c r="J171" s="107" t="s">
        <v>2323</v>
      </c>
      <c r="K171" s="108" t="str">
        <f t="shared" si="4"/>
        <v>I35</v>
      </c>
      <c r="L171" s="107">
        <f t="shared" si="5"/>
        <v>45077</v>
      </c>
    </row>
    <row r="172" spans="1:12" x14ac:dyDescent="0.25">
      <c r="A172" s="107" t="s">
        <v>193</v>
      </c>
      <c r="B172" s="107" t="s">
        <v>23</v>
      </c>
      <c r="C172" s="151" t="s">
        <v>4962</v>
      </c>
      <c r="D172" s="107" t="s">
        <v>2249</v>
      </c>
      <c r="E172" s="107" t="s">
        <v>1830</v>
      </c>
      <c r="F172" s="107" t="s">
        <v>1367</v>
      </c>
      <c r="G172" s="107" t="s">
        <v>2250</v>
      </c>
      <c r="H172" s="107" t="s">
        <v>2246</v>
      </c>
      <c r="I172" s="107" t="s">
        <v>2247</v>
      </c>
      <c r="J172" s="107" t="s">
        <v>2248</v>
      </c>
      <c r="K172" s="108" t="str">
        <f t="shared" si="4"/>
        <v>T99</v>
      </c>
      <c r="L172" s="107">
        <f t="shared" si="5"/>
        <v>45014</v>
      </c>
    </row>
    <row r="173" spans="1:12" x14ac:dyDescent="0.25">
      <c r="A173" s="107" t="s">
        <v>194</v>
      </c>
      <c r="B173" s="107" t="s">
        <v>23</v>
      </c>
      <c r="C173" s="151" t="s">
        <v>4962</v>
      </c>
      <c r="D173" s="107" t="s">
        <v>2254</v>
      </c>
      <c r="E173" s="107" t="s">
        <v>2255</v>
      </c>
      <c r="F173" s="107" t="s">
        <v>1797</v>
      </c>
      <c r="G173" s="107" t="s">
        <v>2256</v>
      </c>
      <c r="H173" s="107" t="s">
        <v>2251</v>
      </c>
      <c r="I173" s="107" t="s">
        <v>2252</v>
      </c>
      <c r="J173" s="107" t="s">
        <v>2253</v>
      </c>
      <c r="K173" s="108" t="str">
        <f t="shared" si="4"/>
        <v>I24</v>
      </c>
      <c r="L173" s="107">
        <f t="shared" si="5"/>
        <v>45014</v>
      </c>
    </row>
    <row r="174" spans="1:12" x14ac:dyDescent="0.25">
      <c r="A174" s="107" t="s">
        <v>195</v>
      </c>
      <c r="B174" s="107" t="s">
        <v>23</v>
      </c>
      <c r="C174" s="151" t="s">
        <v>4963</v>
      </c>
      <c r="D174" s="107" t="s">
        <v>2384</v>
      </c>
      <c r="E174" s="107" t="s">
        <v>2385</v>
      </c>
      <c r="F174" s="107" t="s">
        <v>2386</v>
      </c>
      <c r="G174" s="107" t="s">
        <v>2387</v>
      </c>
      <c r="H174" s="107" t="s">
        <v>2381</v>
      </c>
      <c r="I174" s="107" t="s">
        <v>2382</v>
      </c>
      <c r="J174" s="107" t="s">
        <v>2383</v>
      </c>
      <c r="K174" s="108" t="str">
        <f t="shared" si="4"/>
        <v>T88</v>
      </c>
      <c r="L174" s="107">
        <f t="shared" si="5"/>
        <v>45154</v>
      </c>
    </row>
    <row r="175" spans="1:12" x14ac:dyDescent="0.25">
      <c r="A175" s="107" t="s">
        <v>196</v>
      </c>
      <c r="B175" s="107" t="s">
        <v>23</v>
      </c>
      <c r="C175" s="151" t="s">
        <v>4964</v>
      </c>
      <c r="D175" s="107" t="s">
        <v>2354</v>
      </c>
      <c r="E175" s="107" t="s">
        <v>2355</v>
      </c>
      <c r="F175" s="107" t="s">
        <v>1797</v>
      </c>
      <c r="G175" s="107" t="s">
        <v>2356</v>
      </c>
      <c r="H175" s="107" t="s">
        <v>2351</v>
      </c>
      <c r="I175" s="107" t="s">
        <v>2352</v>
      </c>
      <c r="J175" s="107" t="s">
        <v>2353</v>
      </c>
      <c r="K175" s="108" t="str">
        <f t="shared" si="4"/>
        <v>D24</v>
      </c>
      <c r="L175" s="107">
        <f t="shared" si="5"/>
        <v>45105</v>
      </c>
    </row>
    <row r="176" spans="1:12" x14ac:dyDescent="0.25">
      <c r="A176" s="107" t="s">
        <v>197</v>
      </c>
      <c r="B176" s="107" t="s">
        <v>23</v>
      </c>
      <c r="C176" s="151" t="s">
        <v>4965</v>
      </c>
      <c r="D176" s="107" t="s">
        <v>2475</v>
      </c>
      <c r="E176" s="107" t="s">
        <v>2476</v>
      </c>
      <c r="F176" s="107" t="s">
        <v>1367</v>
      </c>
      <c r="G176" s="107" t="s">
        <v>2477</v>
      </c>
      <c r="H176" s="107" t="s">
        <v>2472</v>
      </c>
      <c r="I176" s="107" t="s">
        <v>2473</v>
      </c>
      <c r="J176" s="107" t="s">
        <v>2474</v>
      </c>
      <c r="K176" s="108" t="str">
        <f t="shared" si="4"/>
        <v>I78</v>
      </c>
      <c r="L176" s="107">
        <f t="shared" si="5"/>
        <v>45203</v>
      </c>
    </row>
    <row r="177" spans="1:12" x14ac:dyDescent="0.25">
      <c r="A177" s="107" t="s">
        <v>198</v>
      </c>
      <c r="B177" s="107" t="s">
        <v>23</v>
      </c>
      <c r="C177" s="151" t="s">
        <v>4957</v>
      </c>
      <c r="D177" s="107" t="s">
        <v>2283</v>
      </c>
      <c r="E177" s="107" t="s">
        <v>2284</v>
      </c>
      <c r="F177" s="107" t="s">
        <v>1527</v>
      </c>
      <c r="G177" s="107" t="s">
        <v>2285</v>
      </c>
      <c r="H177" s="107" t="s">
        <v>2280</v>
      </c>
      <c r="I177" s="107" t="s">
        <v>2281</v>
      </c>
      <c r="J177" s="107" t="s">
        <v>2282</v>
      </c>
      <c r="K177" s="108" t="str">
        <f t="shared" si="4"/>
        <v>I87</v>
      </c>
      <c r="L177" s="107">
        <f t="shared" si="5"/>
        <v>45042</v>
      </c>
    </row>
    <row r="178" spans="1:12" x14ac:dyDescent="0.25">
      <c r="A178" s="107" t="s">
        <v>199</v>
      </c>
      <c r="B178" s="107" t="s">
        <v>23</v>
      </c>
      <c r="C178" s="151" t="s">
        <v>4966</v>
      </c>
      <c r="D178" s="107" t="s">
        <v>2313</v>
      </c>
      <c r="E178" s="107" t="s">
        <v>1386</v>
      </c>
      <c r="F178" s="107" t="s">
        <v>1585</v>
      </c>
      <c r="G178" s="107" t="s">
        <v>2314</v>
      </c>
      <c r="H178" s="107" t="s">
        <v>2310</v>
      </c>
      <c r="I178" s="107" t="s">
        <v>2311</v>
      </c>
      <c r="J178" s="107" t="s">
        <v>2312</v>
      </c>
      <c r="K178" s="108" t="str">
        <f t="shared" si="4"/>
        <v>T89</v>
      </c>
      <c r="L178" s="107">
        <f t="shared" si="5"/>
        <v>45064</v>
      </c>
    </row>
    <row r="179" spans="1:12" x14ac:dyDescent="0.25">
      <c r="A179" s="107" t="s">
        <v>200</v>
      </c>
      <c r="B179" s="107" t="s">
        <v>23</v>
      </c>
      <c r="C179" s="151" t="s">
        <v>4967</v>
      </c>
      <c r="D179" s="107" t="s">
        <v>2348</v>
      </c>
      <c r="E179" s="107" t="s">
        <v>2349</v>
      </c>
      <c r="F179" s="107" t="s">
        <v>1387</v>
      </c>
      <c r="G179" s="107" t="s">
        <v>2350</v>
      </c>
      <c r="H179" s="107" t="s">
        <v>2345</v>
      </c>
      <c r="I179" s="107" t="s">
        <v>2346</v>
      </c>
      <c r="J179" s="107" t="s">
        <v>2347</v>
      </c>
      <c r="K179" s="108" t="str">
        <f t="shared" si="4"/>
        <v>I94</v>
      </c>
      <c r="L179" s="107">
        <f t="shared" si="5"/>
        <v>45091</v>
      </c>
    </row>
    <row r="180" spans="1:12" x14ac:dyDescent="0.25">
      <c r="A180" s="107" t="s">
        <v>201</v>
      </c>
      <c r="B180" s="107" t="s">
        <v>23</v>
      </c>
      <c r="C180" s="151" t="s">
        <v>4968</v>
      </c>
      <c r="D180" s="107" t="s">
        <v>4969</v>
      </c>
      <c r="E180" s="107" t="s">
        <v>1830</v>
      </c>
      <c r="F180" s="107" t="s">
        <v>1367</v>
      </c>
      <c r="G180" s="107" t="s">
        <v>1831</v>
      </c>
      <c r="H180" s="107" t="s">
        <v>2555</v>
      </c>
      <c r="I180" s="107" t="s">
        <v>2556</v>
      </c>
      <c r="J180" s="107" t="s">
        <v>2557</v>
      </c>
      <c r="K180" s="108" t="str">
        <f t="shared" si="4"/>
        <v>T86</v>
      </c>
      <c r="L180" s="107">
        <f t="shared" si="5"/>
        <v>45301</v>
      </c>
    </row>
    <row r="181" spans="1:12" x14ac:dyDescent="0.25">
      <c r="A181" s="107" t="s">
        <v>202</v>
      </c>
      <c r="B181" s="107" t="s">
        <v>23</v>
      </c>
      <c r="C181" s="151" t="s">
        <v>4970</v>
      </c>
      <c r="D181" s="107" t="s">
        <v>2561</v>
      </c>
      <c r="E181" s="107" t="s">
        <v>2562</v>
      </c>
      <c r="F181" s="107" t="s">
        <v>2563</v>
      </c>
      <c r="G181" s="107" t="s">
        <v>2564</v>
      </c>
      <c r="H181" s="107" t="s">
        <v>2558</v>
      </c>
      <c r="I181" s="107" t="s">
        <v>2559</v>
      </c>
      <c r="J181" s="107" t="s">
        <v>2560</v>
      </c>
      <c r="K181" s="108" t="str">
        <f t="shared" si="4"/>
        <v>I37</v>
      </c>
      <c r="L181" s="107">
        <f t="shared" si="5"/>
        <v>45427</v>
      </c>
    </row>
    <row r="182" spans="1:12" x14ac:dyDescent="0.25">
      <c r="A182" s="107" t="s">
        <v>203</v>
      </c>
      <c r="B182" s="107" t="s">
        <v>23</v>
      </c>
      <c r="C182" s="151" t="s">
        <v>4971</v>
      </c>
      <c r="D182" s="107" t="s">
        <v>2500</v>
      </c>
      <c r="E182" s="107" t="s">
        <v>2501</v>
      </c>
      <c r="F182" s="107" t="s">
        <v>2113</v>
      </c>
      <c r="G182" s="107" t="s">
        <v>2502</v>
      </c>
      <c r="H182" s="107" t="s">
        <v>2497</v>
      </c>
      <c r="I182" s="107" t="s">
        <v>2498</v>
      </c>
      <c r="J182" s="107" t="s">
        <v>2499</v>
      </c>
      <c r="K182" s="108" t="str">
        <f t="shared" si="4"/>
        <v>T95</v>
      </c>
      <c r="L182" s="107">
        <f t="shared" si="5"/>
        <v>45217</v>
      </c>
    </row>
    <row r="183" spans="1:12" x14ac:dyDescent="0.25">
      <c r="A183" s="107" t="s">
        <v>204</v>
      </c>
      <c r="B183" s="107" t="s">
        <v>124</v>
      </c>
      <c r="C183" s="151" t="s">
        <v>2484</v>
      </c>
      <c r="D183" s="107" t="s">
        <v>2568</v>
      </c>
      <c r="E183" s="107" t="s">
        <v>2569</v>
      </c>
      <c r="F183" s="107" t="s">
        <v>2570</v>
      </c>
      <c r="G183" s="107" t="s">
        <v>2571</v>
      </c>
      <c r="H183" s="107" t="s">
        <v>2565</v>
      </c>
      <c r="I183" s="107" t="s">
        <v>2566</v>
      </c>
      <c r="J183" s="107" t="s">
        <v>2567</v>
      </c>
      <c r="K183" s="108" t="str">
        <f t="shared" si="4"/>
        <v>I95</v>
      </c>
      <c r="L183" s="107" t="e">
        <f t="shared" si="5"/>
        <v>#VALUE!</v>
      </c>
    </row>
    <row r="184" spans="1:12" x14ac:dyDescent="0.25">
      <c r="A184" s="107" t="s">
        <v>205</v>
      </c>
      <c r="B184" s="107" t="s">
        <v>23</v>
      </c>
      <c r="C184" s="151" t="s">
        <v>4972</v>
      </c>
      <c r="D184" s="107" t="s">
        <v>2575</v>
      </c>
      <c r="E184" s="107" t="s">
        <v>2576</v>
      </c>
      <c r="F184" s="107" t="s">
        <v>1760</v>
      </c>
      <c r="G184" s="107" t="s">
        <v>2577</v>
      </c>
      <c r="H184" s="107" t="s">
        <v>2572</v>
      </c>
      <c r="I184" s="107" t="s">
        <v>2573</v>
      </c>
      <c r="J184" s="107" t="s">
        <v>2574</v>
      </c>
      <c r="K184" s="108" t="str">
        <f t="shared" si="4"/>
        <v>I17</v>
      </c>
      <c r="L184" s="107">
        <f t="shared" si="5"/>
        <v>45364</v>
      </c>
    </row>
    <row r="185" spans="1:12" x14ac:dyDescent="0.25">
      <c r="A185" s="107" t="s">
        <v>206</v>
      </c>
      <c r="B185" s="107" t="s">
        <v>124</v>
      </c>
      <c r="C185" s="151" t="s">
        <v>2484</v>
      </c>
      <c r="D185" s="107" t="s">
        <v>2581</v>
      </c>
      <c r="E185" s="107" t="s">
        <v>2582</v>
      </c>
      <c r="F185" s="107" t="s">
        <v>2583</v>
      </c>
      <c r="G185" s="107" t="s">
        <v>2584</v>
      </c>
      <c r="H185" s="107" t="s">
        <v>2578</v>
      </c>
      <c r="I185" s="107" t="s">
        <v>2579</v>
      </c>
      <c r="J185" s="107" t="s">
        <v>2580</v>
      </c>
      <c r="K185" s="108" t="str">
        <f t="shared" si="4"/>
        <v>I96</v>
      </c>
      <c r="L185" s="107" t="e">
        <f t="shared" si="5"/>
        <v>#VALUE!</v>
      </c>
    </row>
    <row r="186" spans="1:12" x14ac:dyDescent="0.25">
      <c r="A186" s="107" t="s">
        <v>207</v>
      </c>
      <c r="B186" s="107" t="s">
        <v>23</v>
      </c>
      <c r="C186" s="151" t="s">
        <v>4970</v>
      </c>
      <c r="D186" s="107" t="s">
        <v>2588</v>
      </c>
      <c r="E186" s="107" t="s">
        <v>2589</v>
      </c>
      <c r="F186" s="107" t="s">
        <v>1367</v>
      </c>
      <c r="G186" s="107" t="s">
        <v>2590</v>
      </c>
      <c r="H186" s="107" t="s">
        <v>2585</v>
      </c>
      <c r="I186" s="107" t="s">
        <v>2586</v>
      </c>
      <c r="J186" s="107" t="s">
        <v>2587</v>
      </c>
      <c r="K186" s="108" t="str">
        <f t="shared" si="4"/>
        <v>D28</v>
      </c>
      <c r="L186" s="107">
        <f t="shared" si="5"/>
        <v>45427</v>
      </c>
    </row>
    <row r="187" spans="1:12" x14ac:dyDescent="0.25">
      <c r="A187" s="107" t="s">
        <v>208</v>
      </c>
      <c r="B187" s="107" t="s">
        <v>23</v>
      </c>
      <c r="C187" s="151" t="s">
        <v>4973</v>
      </c>
      <c r="D187" s="107" t="s">
        <v>2594</v>
      </c>
      <c r="E187" s="107" t="s">
        <v>2595</v>
      </c>
      <c r="F187" s="107" t="s">
        <v>2131</v>
      </c>
      <c r="G187" s="107" t="s">
        <v>2596</v>
      </c>
      <c r="H187" s="107" t="s">
        <v>2591</v>
      </c>
      <c r="I187" s="107" t="s">
        <v>2592</v>
      </c>
      <c r="J187" s="107" t="s">
        <v>2593</v>
      </c>
      <c r="K187" s="108" t="str">
        <f t="shared" si="4"/>
        <v>D30</v>
      </c>
      <c r="L187" s="107">
        <f t="shared" si="5"/>
        <v>45322</v>
      </c>
    </row>
    <row r="188" spans="1:12" x14ac:dyDescent="0.25">
      <c r="A188" s="107" t="s">
        <v>209</v>
      </c>
      <c r="B188" s="107" t="s">
        <v>23</v>
      </c>
      <c r="C188" s="151" t="s">
        <v>4974</v>
      </c>
      <c r="D188" s="107" t="s">
        <v>2600</v>
      </c>
      <c r="E188" s="107" t="s">
        <v>1372</v>
      </c>
      <c r="F188" s="107" t="s">
        <v>1585</v>
      </c>
      <c r="G188" s="107" t="s">
        <v>2601</v>
      </c>
      <c r="H188" s="107" t="s">
        <v>2597</v>
      </c>
      <c r="I188" s="107" t="s">
        <v>2598</v>
      </c>
      <c r="J188" s="107" t="s">
        <v>2599</v>
      </c>
      <c r="K188" s="108" t="str">
        <f t="shared" si="4"/>
        <v>D63</v>
      </c>
      <c r="L188" s="107">
        <f t="shared" si="5"/>
        <v>45279</v>
      </c>
    </row>
    <row r="189" spans="1:12" x14ac:dyDescent="0.25">
      <c r="A189" s="107" t="s">
        <v>210</v>
      </c>
      <c r="B189" s="107" t="s">
        <v>23</v>
      </c>
      <c r="C189" s="151" t="s">
        <v>4975</v>
      </c>
      <c r="D189" s="107" t="s">
        <v>2605</v>
      </c>
      <c r="E189" s="107" t="s">
        <v>2048</v>
      </c>
      <c r="F189" s="107" t="s">
        <v>2563</v>
      </c>
      <c r="G189" s="107" t="s">
        <v>2606</v>
      </c>
      <c r="H189" s="107" t="s">
        <v>2602</v>
      </c>
      <c r="I189" s="107" t="s">
        <v>2603</v>
      </c>
      <c r="J189" s="107" t="s">
        <v>2604</v>
      </c>
      <c r="K189" s="108" t="str">
        <f t="shared" si="4"/>
        <v>D16</v>
      </c>
      <c r="L189" s="107">
        <f t="shared" si="5"/>
        <v>45377</v>
      </c>
    </row>
    <row r="190" spans="1:12" x14ac:dyDescent="0.25">
      <c r="A190" s="107" t="s">
        <v>211</v>
      </c>
      <c r="B190" s="107" t="s">
        <v>23</v>
      </c>
      <c r="C190" s="151" t="s">
        <v>4976</v>
      </c>
      <c r="D190" s="107" t="s">
        <v>2330</v>
      </c>
      <c r="E190" s="107" t="s">
        <v>2331</v>
      </c>
      <c r="F190" s="107" t="s">
        <v>1430</v>
      </c>
      <c r="G190" s="107" t="s">
        <v>2332</v>
      </c>
      <c r="H190" s="107" t="s">
        <v>2327</v>
      </c>
      <c r="I190" s="107" t="s">
        <v>2328</v>
      </c>
      <c r="J190" s="107" t="s">
        <v>2329</v>
      </c>
      <c r="K190" s="108" t="str">
        <f t="shared" si="4"/>
        <v>D08</v>
      </c>
      <c r="L190" s="107">
        <f t="shared" si="5"/>
        <v>45084</v>
      </c>
    </row>
    <row r="191" spans="1:12" x14ac:dyDescent="0.25">
      <c r="A191" s="107" t="s">
        <v>212</v>
      </c>
      <c r="B191" s="107" t="s">
        <v>23</v>
      </c>
      <c r="C191" s="151" t="s">
        <v>4977</v>
      </c>
      <c r="D191" s="107" t="s">
        <v>2422</v>
      </c>
      <c r="E191" s="107" t="s">
        <v>2423</v>
      </c>
      <c r="F191" s="107" t="s">
        <v>2367</v>
      </c>
      <c r="G191" s="107" t="s">
        <v>2424</v>
      </c>
      <c r="H191" s="107" t="s">
        <v>2419</v>
      </c>
      <c r="I191" s="107" t="s">
        <v>2420</v>
      </c>
      <c r="J191" s="107" t="s">
        <v>2421</v>
      </c>
      <c r="K191" s="108" t="str">
        <f t="shared" si="4"/>
        <v>T85</v>
      </c>
      <c r="L191" s="107">
        <f t="shared" si="5"/>
        <v>45168</v>
      </c>
    </row>
    <row r="192" spans="1:12" x14ac:dyDescent="0.25">
      <c r="A192" s="107" t="s">
        <v>213</v>
      </c>
      <c r="B192" s="107" t="s">
        <v>23</v>
      </c>
      <c r="C192" s="151" t="s">
        <v>4978</v>
      </c>
      <c r="D192" s="107" t="s">
        <v>2410</v>
      </c>
      <c r="E192" s="107" t="s">
        <v>2411</v>
      </c>
      <c r="F192" s="107" t="s">
        <v>2049</v>
      </c>
      <c r="G192" s="107" t="s">
        <v>2412</v>
      </c>
      <c r="H192" s="107" t="s">
        <v>2407</v>
      </c>
      <c r="I192" s="107" t="s">
        <v>2408</v>
      </c>
      <c r="J192" s="107" t="s">
        <v>2409</v>
      </c>
      <c r="K192" s="108" t="str">
        <f t="shared" si="4"/>
        <v>I89</v>
      </c>
      <c r="L192" s="107">
        <f t="shared" si="5"/>
        <v>45161</v>
      </c>
    </row>
    <row r="193" spans="1:12" x14ac:dyDescent="0.25">
      <c r="A193" s="107" t="s">
        <v>214</v>
      </c>
      <c r="B193" s="107" t="s">
        <v>23</v>
      </c>
      <c r="C193" s="151" t="s">
        <v>4979</v>
      </c>
      <c r="D193" s="107" t="s">
        <v>2378</v>
      </c>
      <c r="E193" s="107" t="s">
        <v>2379</v>
      </c>
      <c r="F193" s="107" t="s">
        <v>1629</v>
      </c>
      <c r="G193" s="107" t="s">
        <v>2380</v>
      </c>
      <c r="H193" s="107" t="s">
        <v>2375</v>
      </c>
      <c r="I193" s="107" t="s">
        <v>2376</v>
      </c>
      <c r="J193" s="107" t="s">
        <v>2377</v>
      </c>
      <c r="K193" s="108" t="str">
        <f t="shared" si="4"/>
        <v>D25</v>
      </c>
      <c r="L193" s="107">
        <f t="shared" si="5"/>
        <v>45147</v>
      </c>
    </row>
    <row r="194" spans="1:12" x14ac:dyDescent="0.25">
      <c r="A194" s="107" t="s">
        <v>215</v>
      </c>
      <c r="B194" s="107" t="s">
        <v>23</v>
      </c>
      <c r="C194" s="151" t="s">
        <v>4980</v>
      </c>
      <c r="D194" s="107" t="s">
        <v>2463</v>
      </c>
      <c r="E194" s="107" t="s">
        <v>2464</v>
      </c>
      <c r="F194" s="107" t="s">
        <v>2049</v>
      </c>
      <c r="G194" s="107" t="s">
        <v>2465</v>
      </c>
      <c r="H194" s="107" t="s">
        <v>2460</v>
      </c>
      <c r="I194" s="107" t="s">
        <v>2461</v>
      </c>
      <c r="J194" s="107" t="s">
        <v>2462</v>
      </c>
      <c r="K194" s="108" t="str">
        <f t="shared" si="4"/>
        <v>I21</v>
      </c>
      <c r="L194" s="107">
        <f t="shared" si="5"/>
        <v>45196</v>
      </c>
    </row>
    <row r="195" spans="1:12" x14ac:dyDescent="0.25">
      <c r="A195" s="107" t="s">
        <v>216</v>
      </c>
      <c r="B195" s="107" t="s">
        <v>23</v>
      </c>
      <c r="C195" s="151" t="s">
        <v>4981</v>
      </c>
      <c r="D195" s="107" t="s">
        <v>2610</v>
      </c>
      <c r="E195" s="107" t="s">
        <v>2355</v>
      </c>
      <c r="F195" s="107" t="s">
        <v>2049</v>
      </c>
      <c r="G195" s="107" t="s">
        <v>2611</v>
      </c>
      <c r="H195" s="107" t="s">
        <v>2607</v>
      </c>
      <c r="I195" s="107" t="s">
        <v>2608</v>
      </c>
      <c r="J195" s="107" t="s">
        <v>2609</v>
      </c>
      <c r="K195" s="108" t="str">
        <f t="shared" ref="K195:K258" si="6">RIGHT(J195, 3)</f>
        <v>D20</v>
      </c>
      <c r="L195" s="107">
        <f t="shared" ref="L195:L258" si="7">DATEVALUE(C195)</f>
        <v>45245</v>
      </c>
    </row>
    <row r="196" spans="1:12" x14ac:dyDescent="0.25">
      <c r="A196" s="107" t="s">
        <v>217</v>
      </c>
      <c r="B196" s="107" t="s">
        <v>23</v>
      </c>
      <c r="C196" s="151" t="s">
        <v>4964</v>
      </c>
      <c r="D196" s="107" t="s">
        <v>2365</v>
      </c>
      <c r="E196" s="107" t="s">
        <v>2366</v>
      </c>
      <c r="F196" s="107" t="s">
        <v>2367</v>
      </c>
      <c r="G196" s="107" t="s">
        <v>2368</v>
      </c>
      <c r="H196" s="107" t="s">
        <v>2362</v>
      </c>
      <c r="I196" s="107" t="s">
        <v>2363</v>
      </c>
      <c r="J196" s="107" t="s">
        <v>2364</v>
      </c>
      <c r="K196" s="108" t="str">
        <f t="shared" si="6"/>
        <v>I46</v>
      </c>
      <c r="L196" s="107">
        <f t="shared" si="7"/>
        <v>45105</v>
      </c>
    </row>
    <row r="197" spans="1:12" x14ac:dyDescent="0.25">
      <c r="A197" s="107" t="s">
        <v>218</v>
      </c>
      <c r="B197" s="107" t="s">
        <v>124</v>
      </c>
      <c r="C197" s="151" t="s">
        <v>2484</v>
      </c>
      <c r="D197" s="107" t="s">
        <v>2615</v>
      </c>
      <c r="E197" s="107" t="s">
        <v>2616</v>
      </c>
      <c r="F197" s="107" t="s">
        <v>2010</v>
      </c>
      <c r="G197" s="107" t="s">
        <v>2617</v>
      </c>
      <c r="H197" s="107" t="s">
        <v>2612</v>
      </c>
      <c r="I197" s="107" t="s">
        <v>2613</v>
      </c>
      <c r="J197" s="107" t="s">
        <v>2614</v>
      </c>
      <c r="K197" s="108" t="str">
        <f t="shared" si="6"/>
        <v>D55</v>
      </c>
      <c r="L197" s="107" t="e">
        <f t="shared" si="7"/>
        <v>#VALUE!</v>
      </c>
    </row>
    <row r="198" spans="1:12" x14ac:dyDescent="0.25">
      <c r="A198" s="107" t="s">
        <v>219</v>
      </c>
      <c r="B198" s="107" t="s">
        <v>23</v>
      </c>
      <c r="C198" s="151" t="s">
        <v>4982</v>
      </c>
      <c r="D198" s="107" t="s">
        <v>2445</v>
      </c>
      <c r="E198" s="107" t="s">
        <v>2446</v>
      </c>
      <c r="F198" s="107" t="s">
        <v>1592</v>
      </c>
      <c r="G198" s="107" t="s">
        <v>2447</v>
      </c>
      <c r="H198" s="107" t="s">
        <v>2442</v>
      </c>
      <c r="I198" s="107" t="s">
        <v>2443</v>
      </c>
      <c r="J198" s="107" t="s">
        <v>2444</v>
      </c>
      <c r="K198" s="108" t="str">
        <f t="shared" si="6"/>
        <v>I97</v>
      </c>
      <c r="L198" s="107">
        <f t="shared" si="7"/>
        <v>45182</v>
      </c>
    </row>
    <row r="199" spans="1:12" x14ac:dyDescent="0.25">
      <c r="A199" s="107" t="s">
        <v>220</v>
      </c>
      <c r="B199" s="107" t="s">
        <v>23</v>
      </c>
      <c r="C199" s="151" t="s">
        <v>4978</v>
      </c>
      <c r="D199" s="107" t="s">
        <v>2416</v>
      </c>
      <c r="E199" s="107" t="s">
        <v>2417</v>
      </c>
      <c r="F199" s="107" t="s">
        <v>1610</v>
      </c>
      <c r="G199" s="107" t="s">
        <v>2418</v>
      </c>
      <c r="H199" s="107" t="s">
        <v>2413</v>
      </c>
      <c r="I199" s="107" t="s">
        <v>2414</v>
      </c>
      <c r="J199" s="107" t="s">
        <v>2415</v>
      </c>
      <c r="K199" s="108" t="str">
        <f t="shared" si="6"/>
        <v>I23</v>
      </c>
      <c r="L199" s="107">
        <f t="shared" si="7"/>
        <v>45161</v>
      </c>
    </row>
    <row r="200" spans="1:12" x14ac:dyDescent="0.25">
      <c r="A200" s="107" t="s">
        <v>221</v>
      </c>
      <c r="B200" s="107" t="s">
        <v>23</v>
      </c>
      <c r="C200" s="151" t="s">
        <v>4963</v>
      </c>
      <c r="D200" s="107" t="s">
        <v>2392</v>
      </c>
      <c r="E200" s="107" t="s">
        <v>2393</v>
      </c>
      <c r="F200" s="107" t="s">
        <v>1941</v>
      </c>
      <c r="G200" s="107" t="s">
        <v>2394</v>
      </c>
      <c r="H200" s="107" t="s">
        <v>2388</v>
      </c>
      <c r="I200" s="107" t="s">
        <v>2389</v>
      </c>
      <c r="J200" s="107" t="s">
        <v>2390</v>
      </c>
      <c r="K200" s="108" t="s">
        <v>2391</v>
      </c>
      <c r="L200" s="107">
        <f t="shared" si="7"/>
        <v>45154</v>
      </c>
    </row>
    <row r="201" spans="1:12" x14ac:dyDescent="0.25">
      <c r="A201" s="107" t="s">
        <v>222</v>
      </c>
      <c r="B201" s="107" t="s">
        <v>23</v>
      </c>
      <c r="C201" s="151" t="s">
        <v>4981</v>
      </c>
      <c r="D201" s="107" t="s">
        <v>2621</v>
      </c>
      <c r="E201" s="107" t="s">
        <v>2423</v>
      </c>
      <c r="F201" s="107" t="s">
        <v>1846</v>
      </c>
      <c r="G201" s="107" t="s">
        <v>2622</v>
      </c>
      <c r="H201" s="107" t="s">
        <v>2618</v>
      </c>
      <c r="I201" s="107" t="s">
        <v>2619</v>
      </c>
      <c r="J201" s="107" t="s">
        <v>2620</v>
      </c>
      <c r="K201" s="108" t="str">
        <f t="shared" si="6"/>
        <v>I70</v>
      </c>
      <c r="L201" s="107">
        <f t="shared" si="7"/>
        <v>45245</v>
      </c>
    </row>
    <row r="202" spans="1:12" x14ac:dyDescent="0.25">
      <c r="A202" s="107" t="s">
        <v>223</v>
      </c>
      <c r="B202" s="107" t="s">
        <v>23</v>
      </c>
      <c r="C202" s="151" t="s">
        <v>4894</v>
      </c>
      <c r="D202" s="107" t="s">
        <v>2937</v>
      </c>
      <c r="E202" s="107" t="s">
        <v>2938</v>
      </c>
      <c r="F202" s="107" t="s">
        <v>2049</v>
      </c>
      <c r="G202" s="107" t="s">
        <v>2939</v>
      </c>
      <c r="H202" s="107" t="s">
        <v>4983</v>
      </c>
      <c r="I202" s="107" t="s">
        <v>2935</v>
      </c>
      <c r="J202" s="107" t="s">
        <v>2936</v>
      </c>
      <c r="K202" s="108" t="str">
        <f t="shared" si="6"/>
        <v>D19</v>
      </c>
      <c r="L202" s="107">
        <f t="shared" si="7"/>
        <v>45266</v>
      </c>
    </row>
    <row r="203" spans="1:12" x14ac:dyDescent="0.25">
      <c r="A203" s="107" t="s">
        <v>224</v>
      </c>
      <c r="B203" s="107" t="s">
        <v>23</v>
      </c>
      <c r="C203" s="151" t="s">
        <v>4965</v>
      </c>
      <c r="D203" s="107" t="s">
        <v>2481</v>
      </c>
      <c r="E203" s="107" t="s">
        <v>2482</v>
      </c>
      <c r="F203" s="107" t="s">
        <v>1941</v>
      </c>
      <c r="G203" s="107" t="s">
        <v>2483</v>
      </c>
      <c r="H203" s="107" t="s">
        <v>2478</v>
      </c>
      <c r="I203" s="107" t="s">
        <v>2479</v>
      </c>
      <c r="J203" s="107" t="s">
        <v>2480</v>
      </c>
      <c r="K203" s="108" t="str">
        <f t="shared" si="6"/>
        <v>I32</v>
      </c>
      <c r="L203" s="107">
        <f t="shared" si="7"/>
        <v>45203</v>
      </c>
    </row>
    <row r="204" spans="1:12" x14ac:dyDescent="0.25">
      <c r="A204" s="107" t="s">
        <v>225</v>
      </c>
      <c r="B204" s="107" t="s">
        <v>124</v>
      </c>
      <c r="C204" s="151" t="s">
        <v>2484</v>
      </c>
      <c r="D204" s="107" t="s">
        <v>4984</v>
      </c>
      <c r="E204" s="107" t="s">
        <v>2625</v>
      </c>
      <c r="F204" s="107" t="s">
        <v>2570</v>
      </c>
      <c r="G204" s="107" t="s">
        <v>4985</v>
      </c>
      <c r="H204" s="107" t="s">
        <v>4986</v>
      </c>
      <c r="I204" s="107" t="s">
        <v>2623</v>
      </c>
      <c r="J204" s="107" t="s">
        <v>2624</v>
      </c>
      <c r="K204" s="108" t="str">
        <f t="shared" si="6"/>
        <v>I38</v>
      </c>
      <c r="L204" s="107" t="e">
        <f t="shared" si="7"/>
        <v>#VALUE!</v>
      </c>
    </row>
    <row r="205" spans="1:12" x14ac:dyDescent="0.25">
      <c r="A205" s="107" t="s">
        <v>226</v>
      </c>
      <c r="B205" s="107" t="s">
        <v>23</v>
      </c>
      <c r="C205" s="151" t="s">
        <v>4987</v>
      </c>
      <c r="D205" s="107" t="s">
        <v>2434</v>
      </c>
      <c r="E205" s="107" t="s">
        <v>2435</v>
      </c>
      <c r="F205" s="107" t="s">
        <v>1387</v>
      </c>
      <c r="G205" s="107" t="s">
        <v>2436</v>
      </c>
      <c r="H205" s="107" t="s">
        <v>2431</v>
      </c>
      <c r="I205" s="107" t="s">
        <v>2432</v>
      </c>
      <c r="J205" s="107" t="s">
        <v>2433</v>
      </c>
      <c r="K205" s="108" t="str">
        <f t="shared" si="6"/>
        <v>D11</v>
      </c>
      <c r="L205" s="107">
        <f t="shared" si="7"/>
        <v>45175</v>
      </c>
    </row>
    <row r="206" spans="1:12" x14ac:dyDescent="0.25">
      <c r="A206" s="107" t="s">
        <v>227</v>
      </c>
      <c r="B206" s="107" t="s">
        <v>23</v>
      </c>
      <c r="C206" s="151" t="s">
        <v>4964</v>
      </c>
      <c r="D206" s="107" t="s">
        <v>2360</v>
      </c>
      <c r="E206" s="107" t="s">
        <v>2137</v>
      </c>
      <c r="F206" s="107" t="s">
        <v>1387</v>
      </c>
      <c r="G206" s="107" t="s">
        <v>2361</v>
      </c>
      <c r="H206" s="107" t="s">
        <v>2357</v>
      </c>
      <c r="I206" s="107" t="s">
        <v>2358</v>
      </c>
      <c r="J206" s="107" t="s">
        <v>2359</v>
      </c>
      <c r="K206" s="108" t="str">
        <f t="shared" si="6"/>
        <v>I53</v>
      </c>
      <c r="L206" s="107">
        <f t="shared" si="7"/>
        <v>45105</v>
      </c>
    </row>
    <row r="207" spans="1:12" x14ac:dyDescent="0.25">
      <c r="A207" s="107" t="s">
        <v>228</v>
      </c>
      <c r="B207" s="107" t="s">
        <v>23</v>
      </c>
      <c r="C207" s="151" t="s">
        <v>4988</v>
      </c>
      <c r="D207" s="107" t="s">
        <v>2629</v>
      </c>
      <c r="E207" s="107" t="s">
        <v>2630</v>
      </c>
      <c r="F207" s="107" t="s">
        <v>1527</v>
      </c>
      <c r="G207" s="107" t="s">
        <v>2631</v>
      </c>
      <c r="H207" s="107" t="s">
        <v>2626</v>
      </c>
      <c r="I207" s="107" t="s">
        <v>2627</v>
      </c>
      <c r="J207" s="107" t="s">
        <v>2628</v>
      </c>
      <c r="K207" s="108" t="str">
        <f t="shared" si="6"/>
        <v>I91</v>
      </c>
      <c r="L207" s="107">
        <f t="shared" si="7"/>
        <v>45343</v>
      </c>
    </row>
    <row r="208" spans="1:12" x14ac:dyDescent="0.25">
      <c r="A208" s="107" t="s">
        <v>229</v>
      </c>
      <c r="B208" s="107" t="s">
        <v>23</v>
      </c>
      <c r="C208" s="151" t="s">
        <v>4922</v>
      </c>
      <c r="D208" s="107" t="s">
        <v>2635</v>
      </c>
      <c r="E208" s="107" t="s">
        <v>2284</v>
      </c>
      <c r="F208" s="107" t="s">
        <v>2049</v>
      </c>
      <c r="G208" s="107" t="s">
        <v>2636</v>
      </c>
      <c r="H208" s="107" t="s">
        <v>2632</v>
      </c>
      <c r="I208" s="107" t="s">
        <v>2633</v>
      </c>
      <c r="J208" s="107" t="s">
        <v>2634</v>
      </c>
      <c r="K208" s="108" t="str">
        <f t="shared" si="6"/>
        <v>D04</v>
      </c>
      <c r="L208" s="107">
        <f t="shared" si="7"/>
        <v>45238</v>
      </c>
    </row>
    <row r="209" spans="1:12" x14ac:dyDescent="0.25">
      <c r="A209" s="107" t="s">
        <v>230</v>
      </c>
      <c r="B209" s="107" t="s">
        <v>23</v>
      </c>
      <c r="C209" s="151" t="s">
        <v>4971</v>
      </c>
      <c r="D209" s="107" t="s">
        <v>2506</v>
      </c>
      <c r="E209" s="107" t="s">
        <v>2507</v>
      </c>
      <c r="F209" s="107" t="s">
        <v>2113</v>
      </c>
      <c r="G209" s="107" t="s">
        <v>2508</v>
      </c>
      <c r="H209" s="107" t="s">
        <v>2503</v>
      </c>
      <c r="I209" s="107" t="s">
        <v>2504</v>
      </c>
      <c r="J209" s="107" t="s">
        <v>2505</v>
      </c>
      <c r="K209" s="108" t="str">
        <f t="shared" si="6"/>
        <v>D12</v>
      </c>
      <c r="L209" s="107">
        <f t="shared" si="7"/>
        <v>45217</v>
      </c>
    </row>
    <row r="210" spans="1:12" x14ac:dyDescent="0.25">
      <c r="A210" s="107" t="s">
        <v>231</v>
      </c>
      <c r="B210" s="107" t="s">
        <v>23</v>
      </c>
      <c r="C210" s="151" t="s">
        <v>4894</v>
      </c>
      <c r="D210" s="107" t="s">
        <v>2640</v>
      </c>
      <c r="E210" s="107" t="s">
        <v>2641</v>
      </c>
      <c r="F210" s="107" t="s">
        <v>1610</v>
      </c>
      <c r="G210" s="107" t="s">
        <v>2642</v>
      </c>
      <c r="H210" s="107" t="s">
        <v>2637</v>
      </c>
      <c r="I210" s="107" t="s">
        <v>2638</v>
      </c>
      <c r="J210" s="107" t="s">
        <v>2639</v>
      </c>
      <c r="K210" s="108" t="str">
        <f t="shared" si="6"/>
        <v>I14</v>
      </c>
      <c r="L210" s="107">
        <f t="shared" si="7"/>
        <v>45266</v>
      </c>
    </row>
    <row r="211" spans="1:12" x14ac:dyDescent="0.25">
      <c r="A211" s="107" t="s">
        <v>232</v>
      </c>
      <c r="B211" s="107" t="s">
        <v>23</v>
      </c>
      <c r="C211" s="151" t="s">
        <v>4989</v>
      </c>
      <c r="D211" s="107" t="s">
        <v>4990</v>
      </c>
      <c r="E211" s="107" t="s">
        <v>2495</v>
      </c>
      <c r="F211" s="107" t="s">
        <v>2367</v>
      </c>
      <c r="G211" s="107" t="s">
        <v>2646</v>
      </c>
      <c r="H211" s="107" t="s">
        <v>2643</v>
      </c>
      <c r="I211" s="107" t="s">
        <v>2644</v>
      </c>
      <c r="J211" s="107" t="s">
        <v>2645</v>
      </c>
      <c r="K211" s="108" t="str">
        <f t="shared" si="6"/>
        <v>T93</v>
      </c>
      <c r="L211" s="107">
        <f t="shared" si="7"/>
        <v>45392</v>
      </c>
    </row>
    <row r="212" spans="1:12" x14ac:dyDescent="0.25">
      <c r="A212" s="107" t="s">
        <v>233</v>
      </c>
      <c r="B212" s="107" t="s">
        <v>23</v>
      </c>
      <c r="C212" s="151" t="s">
        <v>4973</v>
      </c>
      <c r="D212" s="107" t="s">
        <v>2650</v>
      </c>
      <c r="E212" s="107" t="s">
        <v>2651</v>
      </c>
      <c r="F212" s="107" t="s">
        <v>1585</v>
      </c>
      <c r="G212" s="107" t="s">
        <v>2652</v>
      </c>
      <c r="H212" s="107" t="s">
        <v>2647</v>
      </c>
      <c r="I212" s="107" t="s">
        <v>2648</v>
      </c>
      <c r="J212" s="107" t="s">
        <v>2649</v>
      </c>
      <c r="K212" s="108" t="str">
        <f t="shared" si="6"/>
        <v>I99</v>
      </c>
      <c r="L212" s="107">
        <f t="shared" si="7"/>
        <v>45322</v>
      </c>
    </row>
    <row r="213" spans="1:12" x14ac:dyDescent="0.25">
      <c r="A213" s="107" t="s">
        <v>234</v>
      </c>
      <c r="B213" s="107" t="s">
        <v>23</v>
      </c>
      <c r="C213" s="151" t="s">
        <v>4987</v>
      </c>
      <c r="D213" s="107" t="s">
        <v>2440</v>
      </c>
      <c r="E213" s="107" t="s">
        <v>1566</v>
      </c>
      <c r="F213" s="107" t="s">
        <v>1367</v>
      </c>
      <c r="G213" s="107" t="s">
        <v>2441</v>
      </c>
      <c r="H213" s="107" t="s">
        <v>2437</v>
      </c>
      <c r="I213" s="107" t="s">
        <v>2438</v>
      </c>
      <c r="J213" s="107" t="s">
        <v>2439</v>
      </c>
      <c r="K213" s="108" t="str">
        <f t="shared" si="6"/>
        <v>D18</v>
      </c>
      <c r="L213" s="107">
        <f t="shared" si="7"/>
        <v>45175</v>
      </c>
    </row>
    <row r="214" spans="1:12" x14ac:dyDescent="0.25">
      <c r="A214" s="107" t="s">
        <v>235</v>
      </c>
      <c r="B214" s="107" t="s">
        <v>23</v>
      </c>
      <c r="C214" s="151" t="s">
        <v>4975</v>
      </c>
      <c r="D214" s="107" t="s">
        <v>4991</v>
      </c>
      <c r="E214" s="107" t="s">
        <v>1771</v>
      </c>
      <c r="F214" s="107" t="s">
        <v>1610</v>
      </c>
      <c r="G214" s="107" t="s">
        <v>2656</v>
      </c>
      <c r="H214" s="107" t="s">
        <v>2653</v>
      </c>
      <c r="I214" s="107" t="s">
        <v>2654</v>
      </c>
      <c r="J214" s="107" t="s">
        <v>2655</v>
      </c>
      <c r="K214" s="108" t="str">
        <f t="shared" si="6"/>
        <v>I09</v>
      </c>
      <c r="L214" s="107">
        <f t="shared" si="7"/>
        <v>45377</v>
      </c>
    </row>
    <row r="215" spans="1:12" x14ac:dyDescent="0.25">
      <c r="A215" s="107" t="s">
        <v>236</v>
      </c>
      <c r="B215" s="107" t="s">
        <v>23</v>
      </c>
      <c r="C215" s="151" t="s">
        <v>4980</v>
      </c>
      <c r="D215" s="107" t="s">
        <v>2469</v>
      </c>
      <c r="E215" s="107" t="s">
        <v>2470</v>
      </c>
      <c r="F215" s="107" t="s">
        <v>1430</v>
      </c>
      <c r="G215" s="107" t="s">
        <v>2471</v>
      </c>
      <c r="H215" s="107" t="s">
        <v>2466</v>
      </c>
      <c r="I215" s="107" t="s">
        <v>2467</v>
      </c>
      <c r="J215" s="107" t="s">
        <v>2468</v>
      </c>
      <c r="K215" s="108" t="str">
        <f t="shared" si="6"/>
        <v>D03</v>
      </c>
      <c r="L215" s="107">
        <f t="shared" si="7"/>
        <v>45196</v>
      </c>
    </row>
    <row r="216" spans="1:12" x14ac:dyDescent="0.25">
      <c r="A216" s="107" t="s">
        <v>237</v>
      </c>
      <c r="B216" s="107" t="s">
        <v>23</v>
      </c>
      <c r="C216" s="151" t="s">
        <v>4992</v>
      </c>
      <c r="D216" s="107" t="s">
        <v>2660</v>
      </c>
      <c r="E216" s="107" t="s">
        <v>2661</v>
      </c>
      <c r="F216" s="107" t="s">
        <v>2119</v>
      </c>
      <c r="G216" s="107" t="s">
        <v>2662</v>
      </c>
      <c r="H216" s="107" t="s">
        <v>2657</v>
      </c>
      <c r="I216" s="107" t="s">
        <v>2658</v>
      </c>
      <c r="J216" s="107" t="s">
        <v>2659</v>
      </c>
      <c r="K216" s="108" t="str">
        <f t="shared" si="6"/>
        <v>T83</v>
      </c>
      <c r="L216" s="107">
        <f t="shared" si="7"/>
        <v>45272</v>
      </c>
    </row>
    <row r="217" spans="1:12" x14ac:dyDescent="0.25">
      <c r="A217" s="107" t="s">
        <v>238</v>
      </c>
      <c r="B217" s="107" t="s">
        <v>23</v>
      </c>
      <c r="C217" s="151" t="s">
        <v>4982</v>
      </c>
      <c r="D217" s="107" t="s">
        <v>2451</v>
      </c>
      <c r="E217" s="107" t="s">
        <v>2452</v>
      </c>
      <c r="F217" s="107" t="s">
        <v>1430</v>
      </c>
      <c r="G217" s="107" t="s">
        <v>2453</v>
      </c>
      <c r="H217" s="107" t="s">
        <v>2448</v>
      </c>
      <c r="I217" s="107" t="s">
        <v>2449</v>
      </c>
      <c r="J217" s="107" t="s">
        <v>2450</v>
      </c>
      <c r="K217" s="108" t="str">
        <f t="shared" si="6"/>
        <v>I54</v>
      </c>
      <c r="L217" s="107">
        <f t="shared" si="7"/>
        <v>45182</v>
      </c>
    </row>
    <row r="218" spans="1:12" x14ac:dyDescent="0.25">
      <c r="A218" s="107" t="s">
        <v>239</v>
      </c>
      <c r="B218" s="107" t="s">
        <v>23</v>
      </c>
      <c r="C218" s="151" t="s">
        <v>4993</v>
      </c>
      <c r="D218" s="107" t="s">
        <v>2488</v>
      </c>
      <c r="E218" s="107" t="s">
        <v>2489</v>
      </c>
      <c r="F218" s="107" t="s">
        <v>1846</v>
      </c>
      <c r="G218" s="107" t="s">
        <v>2490</v>
      </c>
      <c r="H218" s="107" t="s">
        <v>2485</v>
      </c>
      <c r="I218" s="107" t="s">
        <v>2486</v>
      </c>
      <c r="J218" s="107" t="s">
        <v>2487</v>
      </c>
      <c r="K218" s="108" t="str">
        <f t="shared" si="6"/>
        <v>D39</v>
      </c>
      <c r="L218" s="107">
        <f t="shared" si="7"/>
        <v>45210</v>
      </c>
    </row>
    <row r="219" spans="1:12" x14ac:dyDescent="0.25">
      <c r="A219" s="107" t="s">
        <v>240</v>
      </c>
      <c r="B219" s="107" t="s">
        <v>23</v>
      </c>
      <c r="C219" s="151" t="s">
        <v>4994</v>
      </c>
      <c r="D219" s="107" t="s">
        <v>4995</v>
      </c>
      <c r="E219" s="107" t="s">
        <v>2666</v>
      </c>
      <c r="F219" s="107" t="s">
        <v>1592</v>
      </c>
      <c r="G219" s="107" t="s">
        <v>2667</v>
      </c>
      <c r="H219" s="107" t="s">
        <v>2663</v>
      </c>
      <c r="I219" s="107" t="s">
        <v>2664</v>
      </c>
      <c r="J219" s="107" t="s">
        <v>2665</v>
      </c>
      <c r="K219" s="108" t="str">
        <f t="shared" si="6"/>
        <v>D22</v>
      </c>
      <c r="L219" s="107">
        <f t="shared" si="7"/>
        <v>45259</v>
      </c>
    </row>
    <row r="220" spans="1:12" x14ac:dyDescent="0.25">
      <c r="A220" s="107" t="s">
        <v>241</v>
      </c>
      <c r="B220" s="107" t="s">
        <v>23</v>
      </c>
      <c r="C220" s="151" t="s">
        <v>4996</v>
      </c>
      <c r="D220" s="107" t="s">
        <v>2457</v>
      </c>
      <c r="E220" s="107" t="s">
        <v>2458</v>
      </c>
      <c r="F220" s="107" t="s">
        <v>2386</v>
      </c>
      <c r="G220" s="107" t="s">
        <v>2459</v>
      </c>
      <c r="H220" s="107" t="s">
        <v>2454</v>
      </c>
      <c r="I220" s="107" t="s">
        <v>2455</v>
      </c>
      <c r="J220" s="107" t="s">
        <v>2456</v>
      </c>
      <c r="K220" s="108" t="str">
        <f t="shared" si="6"/>
        <v>D17</v>
      </c>
      <c r="L220" s="107">
        <f t="shared" si="7"/>
        <v>45189</v>
      </c>
    </row>
    <row r="221" spans="1:12" x14ac:dyDescent="0.25">
      <c r="A221" s="107" t="s">
        <v>242</v>
      </c>
      <c r="B221" s="107" t="s">
        <v>23</v>
      </c>
      <c r="C221" s="151" t="s">
        <v>4974</v>
      </c>
      <c r="D221" s="107" t="s">
        <v>2671</v>
      </c>
      <c r="E221" s="107" t="s">
        <v>2672</v>
      </c>
      <c r="F221" s="107" t="s">
        <v>2049</v>
      </c>
      <c r="G221" s="107" t="s">
        <v>2673</v>
      </c>
      <c r="H221" s="107" t="s">
        <v>2668</v>
      </c>
      <c r="I221" s="107" t="s">
        <v>2669</v>
      </c>
      <c r="J221" s="107" t="s">
        <v>2670</v>
      </c>
      <c r="K221" s="108" t="str">
        <f t="shared" si="6"/>
        <v>I36</v>
      </c>
      <c r="L221" s="107">
        <f t="shared" si="7"/>
        <v>45279</v>
      </c>
    </row>
    <row r="222" spans="1:12" x14ac:dyDescent="0.25">
      <c r="A222" s="107" t="s">
        <v>243</v>
      </c>
      <c r="B222" s="107" t="s">
        <v>23</v>
      </c>
      <c r="C222" s="151" t="s">
        <v>4981</v>
      </c>
      <c r="D222" s="107" t="s">
        <v>2677</v>
      </c>
      <c r="E222" s="107" t="s">
        <v>2678</v>
      </c>
      <c r="F222" s="107" t="s">
        <v>1629</v>
      </c>
      <c r="G222" s="107" t="s">
        <v>2679</v>
      </c>
      <c r="H222" s="107" t="s">
        <v>2674</v>
      </c>
      <c r="I222" s="107" t="s">
        <v>2675</v>
      </c>
      <c r="J222" s="107" t="s">
        <v>2676</v>
      </c>
      <c r="K222" s="108" t="str">
        <f t="shared" si="6"/>
        <v>D09</v>
      </c>
      <c r="L222" s="107">
        <f t="shared" si="7"/>
        <v>45245</v>
      </c>
    </row>
    <row r="223" spans="1:12" x14ac:dyDescent="0.25">
      <c r="A223" s="107" t="s">
        <v>244</v>
      </c>
      <c r="B223" s="107" t="s">
        <v>23</v>
      </c>
      <c r="C223" s="151" t="s">
        <v>4997</v>
      </c>
      <c r="D223" s="107" t="s">
        <v>2518</v>
      </c>
      <c r="E223" s="107" t="s">
        <v>2519</v>
      </c>
      <c r="F223" s="107" t="s">
        <v>1430</v>
      </c>
      <c r="G223" s="107" t="s">
        <v>2520</v>
      </c>
      <c r="H223" s="107" t="s">
        <v>2515</v>
      </c>
      <c r="I223" s="107" t="s">
        <v>2516</v>
      </c>
      <c r="J223" s="107" t="s">
        <v>2517</v>
      </c>
      <c r="K223" s="108" t="str">
        <f t="shared" si="6"/>
        <v>D29</v>
      </c>
      <c r="L223" s="107">
        <f t="shared" si="7"/>
        <v>45224</v>
      </c>
    </row>
    <row r="224" spans="1:12" x14ac:dyDescent="0.25">
      <c r="A224" s="107" t="s">
        <v>245</v>
      </c>
      <c r="B224" s="107" t="s">
        <v>23</v>
      </c>
      <c r="C224" s="151" t="s">
        <v>4993</v>
      </c>
      <c r="D224" s="107" t="s">
        <v>2494</v>
      </c>
      <c r="E224" s="107" t="s">
        <v>2495</v>
      </c>
      <c r="F224" s="107" t="s">
        <v>1430</v>
      </c>
      <c r="G224" s="107" t="s">
        <v>2496</v>
      </c>
      <c r="H224" s="107" t="s">
        <v>2491</v>
      </c>
      <c r="I224" s="107" t="s">
        <v>2492</v>
      </c>
      <c r="J224" s="107" t="s">
        <v>2493</v>
      </c>
      <c r="K224" s="108" t="str">
        <f t="shared" si="6"/>
        <v>D37</v>
      </c>
      <c r="L224" s="107">
        <f t="shared" si="7"/>
        <v>45210</v>
      </c>
    </row>
    <row r="225" spans="1:12" x14ac:dyDescent="0.25">
      <c r="A225" s="107" t="s">
        <v>246</v>
      </c>
      <c r="B225" s="107" t="s">
        <v>23</v>
      </c>
      <c r="C225" s="151" t="s">
        <v>4963</v>
      </c>
      <c r="D225" s="107" t="s">
        <v>2398</v>
      </c>
      <c r="E225" s="107" t="s">
        <v>2399</v>
      </c>
      <c r="F225" s="107" t="s">
        <v>1592</v>
      </c>
      <c r="G225" s="107" t="s">
        <v>2400</v>
      </c>
      <c r="H225" s="107" t="s">
        <v>2395</v>
      </c>
      <c r="I225" s="107" t="s">
        <v>2396</v>
      </c>
      <c r="J225" s="107" t="s">
        <v>2397</v>
      </c>
      <c r="K225" s="108" t="str">
        <f t="shared" si="6"/>
        <v>D87</v>
      </c>
      <c r="L225" s="107">
        <f t="shared" si="7"/>
        <v>45154</v>
      </c>
    </row>
    <row r="226" spans="1:12" x14ac:dyDescent="0.25">
      <c r="A226" s="107" t="s">
        <v>247</v>
      </c>
      <c r="B226" s="107" t="s">
        <v>23</v>
      </c>
      <c r="C226" s="151" t="s">
        <v>4998</v>
      </c>
      <c r="D226" s="107" t="s">
        <v>2683</v>
      </c>
      <c r="E226" s="107" t="s">
        <v>2684</v>
      </c>
      <c r="F226" s="107" t="s">
        <v>1610</v>
      </c>
      <c r="G226" s="107" t="s">
        <v>2685</v>
      </c>
      <c r="H226" s="107" t="s">
        <v>2680</v>
      </c>
      <c r="I226" s="107" t="s">
        <v>2681</v>
      </c>
      <c r="J226" s="107" t="s">
        <v>2682</v>
      </c>
      <c r="K226" s="108" t="str">
        <f t="shared" si="6"/>
        <v>I56</v>
      </c>
      <c r="L226" s="107">
        <f t="shared" si="7"/>
        <v>45295</v>
      </c>
    </row>
    <row r="227" spans="1:12" x14ac:dyDescent="0.25">
      <c r="A227" s="107" t="s">
        <v>248</v>
      </c>
      <c r="B227" s="107" t="s">
        <v>23</v>
      </c>
      <c r="C227" s="151" t="s">
        <v>4981</v>
      </c>
      <c r="D227" s="107" t="s">
        <v>2689</v>
      </c>
      <c r="E227" s="107" t="s">
        <v>2684</v>
      </c>
      <c r="F227" s="107" t="s">
        <v>1610</v>
      </c>
      <c r="G227" s="107" t="s">
        <v>2690</v>
      </c>
      <c r="H227" s="107" t="s">
        <v>2686</v>
      </c>
      <c r="I227" s="107" t="s">
        <v>2687</v>
      </c>
      <c r="J227" s="107" t="s">
        <v>2688</v>
      </c>
      <c r="K227" s="108" t="str">
        <f t="shared" si="6"/>
        <v>I43</v>
      </c>
      <c r="L227" s="107">
        <f t="shared" si="7"/>
        <v>45245</v>
      </c>
    </row>
    <row r="228" spans="1:12" x14ac:dyDescent="0.25">
      <c r="A228" s="107" t="s">
        <v>249</v>
      </c>
      <c r="B228" s="107" t="s">
        <v>23</v>
      </c>
      <c r="C228" s="151" t="s">
        <v>4999</v>
      </c>
      <c r="D228" s="107" t="s">
        <v>2793</v>
      </c>
      <c r="E228" s="107" t="s">
        <v>2794</v>
      </c>
      <c r="F228" s="107" t="s">
        <v>1387</v>
      </c>
      <c r="G228" s="107" t="s">
        <v>5000</v>
      </c>
      <c r="H228" s="107" t="s">
        <v>2790</v>
      </c>
      <c r="I228" s="107" t="s">
        <v>2791</v>
      </c>
      <c r="J228" s="107" t="s">
        <v>2792</v>
      </c>
      <c r="K228" s="108" t="str">
        <f t="shared" si="6"/>
        <v>D83</v>
      </c>
      <c r="L228" s="107">
        <f t="shared" si="7"/>
        <v>45307</v>
      </c>
    </row>
    <row r="229" spans="1:12" x14ac:dyDescent="0.25">
      <c r="A229" s="107" t="s">
        <v>250</v>
      </c>
      <c r="B229" s="107" t="s">
        <v>23</v>
      </c>
      <c r="C229" s="151" t="s">
        <v>4963</v>
      </c>
      <c r="D229" s="107" t="s">
        <v>2404</v>
      </c>
      <c r="E229" s="107" t="s">
        <v>2405</v>
      </c>
      <c r="F229" s="107" t="s">
        <v>2049</v>
      </c>
      <c r="G229" s="107" t="s">
        <v>2406</v>
      </c>
      <c r="H229" s="107" t="s">
        <v>2401</v>
      </c>
      <c r="I229" s="107" t="s">
        <v>2402</v>
      </c>
      <c r="J229" s="107" t="s">
        <v>2403</v>
      </c>
      <c r="K229" s="108" t="str">
        <f t="shared" si="6"/>
        <v>D69</v>
      </c>
      <c r="L229" s="107">
        <f t="shared" si="7"/>
        <v>45154</v>
      </c>
    </row>
    <row r="230" spans="1:12" x14ac:dyDescent="0.25">
      <c r="A230" s="107" t="s">
        <v>251</v>
      </c>
      <c r="B230" s="107" t="s">
        <v>23</v>
      </c>
      <c r="C230" s="151" t="s">
        <v>4971</v>
      </c>
      <c r="D230" s="107" t="s">
        <v>2512</v>
      </c>
      <c r="E230" s="107" t="s">
        <v>2513</v>
      </c>
      <c r="F230" s="107" t="s">
        <v>1592</v>
      </c>
      <c r="G230" s="107" t="s">
        <v>2514</v>
      </c>
      <c r="H230" s="107" t="s">
        <v>2509</v>
      </c>
      <c r="I230" s="107" t="s">
        <v>2510</v>
      </c>
      <c r="J230" s="107" t="s">
        <v>2511</v>
      </c>
      <c r="K230" s="108" t="str">
        <f t="shared" si="6"/>
        <v>D40</v>
      </c>
      <c r="L230" s="107">
        <f t="shared" si="7"/>
        <v>45217</v>
      </c>
    </row>
    <row r="231" spans="1:12" x14ac:dyDescent="0.25">
      <c r="A231" s="107" t="s">
        <v>252</v>
      </c>
      <c r="B231" s="107" t="s">
        <v>23</v>
      </c>
      <c r="C231" s="151" t="s">
        <v>5001</v>
      </c>
      <c r="D231" s="107" t="s">
        <v>2694</v>
      </c>
      <c r="E231" s="107" t="s">
        <v>2695</v>
      </c>
      <c r="F231" s="107" t="s">
        <v>1585</v>
      </c>
      <c r="G231" s="107" t="s">
        <v>2696</v>
      </c>
      <c r="H231" s="107" t="s">
        <v>2691</v>
      </c>
      <c r="I231" s="107" t="s">
        <v>2692</v>
      </c>
      <c r="J231" s="107" t="s">
        <v>2693</v>
      </c>
      <c r="K231" s="108" t="str">
        <f t="shared" si="6"/>
        <v>D32</v>
      </c>
      <c r="L231" s="107">
        <f t="shared" si="7"/>
        <v>45351</v>
      </c>
    </row>
    <row r="232" spans="1:12" x14ac:dyDescent="0.25">
      <c r="A232" s="107" t="s">
        <v>253</v>
      </c>
      <c r="B232" s="107" t="s">
        <v>23</v>
      </c>
      <c r="C232" s="151" t="s">
        <v>4975</v>
      </c>
      <c r="D232" s="107" t="s">
        <v>5002</v>
      </c>
      <c r="E232" s="107" t="s">
        <v>2700</v>
      </c>
      <c r="F232" s="107" t="s">
        <v>1705</v>
      </c>
      <c r="G232" s="107" t="s">
        <v>2701</v>
      </c>
      <c r="H232" s="107" t="s">
        <v>2697</v>
      </c>
      <c r="I232" s="107" t="s">
        <v>2698</v>
      </c>
      <c r="J232" s="107" t="s">
        <v>2699</v>
      </c>
      <c r="K232" s="108" t="str">
        <f t="shared" si="6"/>
        <v>D10</v>
      </c>
      <c r="L232" s="107">
        <f t="shared" si="7"/>
        <v>45377</v>
      </c>
    </row>
    <row r="233" spans="1:12" x14ac:dyDescent="0.25">
      <c r="A233" s="107" t="s">
        <v>254</v>
      </c>
      <c r="B233" s="107" t="s">
        <v>124</v>
      </c>
      <c r="C233" s="151" t="s">
        <v>2484</v>
      </c>
      <c r="D233" s="107" t="s">
        <v>2705</v>
      </c>
      <c r="E233" s="107" t="s">
        <v>2706</v>
      </c>
      <c r="F233" s="107" t="s">
        <v>1592</v>
      </c>
      <c r="G233" s="107" t="s">
        <v>2707</v>
      </c>
      <c r="H233" s="107" t="s">
        <v>2702</v>
      </c>
      <c r="I233" s="107" t="s">
        <v>2703</v>
      </c>
      <c r="J233" s="107" t="s">
        <v>2704</v>
      </c>
      <c r="K233" s="108" t="str">
        <f t="shared" si="6"/>
        <v>I59</v>
      </c>
      <c r="L233" s="107" t="e">
        <f t="shared" si="7"/>
        <v>#VALUE!</v>
      </c>
    </row>
    <row r="234" spans="1:12" x14ac:dyDescent="0.25">
      <c r="A234" s="107" t="s">
        <v>255</v>
      </c>
      <c r="B234" s="107" t="s">
        <v>23</v>
      </c>
      <c r="C234" s="151" t="s">
        <v>4968</v>
      </c>
      <c r="D234" s="107" t="s">
        <v>2711</v>
      </c>
      <c r="E234" s="107" t="s">
        <v>2712</v>
      </c>
      <c r="F234" s="107" t="s">
        <v>1585</v>
      </c>
      <c r="G234" s="107" t="s">
        <v>2713</v>
      </c>
      <c r="H234" s="107" t="s">
        <v>2708</v>
      </c>
      <c r="I234" s="107" t="s">
        <v>2709</v>
      </c>
      <c r="J234" s="107" t="s">
        <v>2710</v>
      </c>
      <c r="K234" s="108" t="str">
        <f t="shared" si="6"/>
        <v>I33</v>
      </c>
      <c r="L234" s="107">
        <f t="shared" si="7"/>
        <v>45301</v>
      </c>
    </row>
    <row r="235" spans="1:12" x14ac:dyDescent="0.25">
      <c r="A235" s="107" t="s">
        <v>256</v>
      </c>
      <c r="B235" s="107" t="s">
        <v>124</v>
      </c>
      <c r="C235" s="151" t="s">
        <v>2484</v>
      </c>
      <c r="D235" s="107" t="s">
        <v>3028</v>
      </c>
      <c r="E235" s="107" t="s">
        <v>3029</v>
      </c>
      <c r="F235" s="107" t="s">
        <v>2929</v>
      </c>
      <c r="G235" s="107" t="s">
        <v>3030</v>
      </c>
      <c r="H235" s="107" t="s">
        <v>5003</v>
      </c>
      <c r="I235" s="107" t="s">
        <v>3026</v>
      </c>
      <c r="J235" s="107" t="s">
        <v>3027</v>
      </c>
      <c r="K235" s="108" t="str">
        <f t="shared" si="6"/>
        <v>D38</v>
      </c>
      <c r="L235" s="107" t="e">
        <f t="shared" si="7"/>
        <v>#VALUE!</v>
      </c>
    </row>
    <row r="236" spans="1:12" x14ac:dyDescent="0.25">
      <c r="A236" s="107" t="s">
        <v>257</v>
      </c>
      <c r="B236" s="107" t="s">
        <v>23</v>
      </c>
      <c r="C236" s="151" t="s">
        <v>5004</v>
      </c>
      <c r="D236" s="107" t="s">
        <v>2717</v>
      </c>
      <c r="E236" s="107" t="s">
        <v>2718</v>
      </c>
      <c r="F236" s="107" t="s">
        <v>1610</v>
      </c>
      <c r="G236" s="107" t="s">
        <v>2719</v>
      </c>
      <c r="H236" s="107" t="s">
        <v>2714</v>
      </c>
      <c r="I236" s="107" t="s">
        <v>2715</v>
      </c>
      <c r="J236" s="107" t="s">
        <v>2716</v>
      </c>
      <c r="K236" s="108" t="str">
        <f t="shared" si="6"/>
        <v>I00</v>
      </c>
      <c r="L236" s="107">
        <f t="shared" si="7"/>
        <v>45273</v>
      </c>
    </row>
    <row r="237" spans="1:12" x14ac:dyDescent="0.25">
      <c r="A237" s="107" t="s">
        <v>258</v>
      </c>
      <c r="B237" s="107" t="s">
        <v>124</v>
      </c>
      <c r="C237" s="151" t="s">
        <v>2484</v>
      </c>
      <c r="D237" s="107" t="s">
        <v>5005</v>
      </c>
      <c r="E237" s="107" t="s">
        <v>2723</v>
      </c>
      <c r="F237" s="107" t="s">
        <v>1592</v>
      </c>
      <c r="G237" s="107" t="s">
        <v>2724</v>
      </c>
      <c r="H237" s="107" t="s">
        <v>2720</v>
      </c>
      <c r="I237" s="107" t="s">
        <v>2721</v>
      </c>
      <c r="J237" s="107" t="s">
        <v>2722</v>
      </c>
      <c r="K237" s="108" t="str">
        <f t="shared" si="6"/>
        <v>D47</v>
      </c>
      <c r="L237" s="107" t="e">
        <f t="shared" si="7"/>
        <v>#VALUE!</v>
      </c>
    </row>
    <row r="238" spans="1:12" x14ac:dyDescent="0.25">
      <c r="A238" s="107" t="s">
        <v>259</v>
      </c>
      <c r="B238" s="107" t="s">
        <v>23</v>
      </c>
      <c r="C238" s="151" t="s">
        <v>4922</v>
      </c>
      <c r="D238" s="107" t="s">
        <v>2728</v>
      </c>
      <c r="E238" s="107" t="s">
        <v>1857</v>
      </c>
      <c r="F238" s="107" t="s">
        <v>2049</v>
      </c>
      <c r="G238" s="107" t="s">
        <v>2729</v>
      </c>
      <c r="H238" s="107" t="s">
        <v>2725</v>
      </c>
      <c r="I238" s="107" t="s">
        <v>2726</v>
      </c>
      <c r="J238" s="107" t="s">
        <v>2727</v>
      </c>
      <c r="K238" s="108" t="str">
        <f t="shared" si="6"/>
        <v>D36</v>
      </c>
      <c r="L238" s="107">
        <f t="shared" si="7"/>
        <v>45238</v>
      </c>
    </row>
    <row r="239" spans="1:12" x14ac:dyDescent="0.25">
      <c r="A239" s="107" t="s">
        <v>260</v>
      </c>
      <c r="B239" s="107" t="s">
        <v>124</v>
      </c>
      <c r="C239" s="151" t="s">
        <v>2484</v>
      </c>
      <c r="D239" s="107" t="s">
        <v>2733</v>
      </c>
      <c r="E239" s="107" t="s">
        <v>2734</v>
      </c>
      <c r="F239" s="107" t="s">
        <v>2010</v>
      </c>
      <c r="G239" s="107" t="s">
        <v>2735</v>
      </c>
      <c r="H239" s="107" t="s">
        <v>2730</v>
      </c>
      <c r="I239" s="107" t="s">
        <v>2731</v>
      </c>
      <c r="J239" s="107" t="s">
        <v>2732</v>
      </c>
      <c r="K239" s="108" t="str">
        <f t="shared" si="6"/>
        <v>I47</v>
      </c>
      <c r="L239" s="107" t="e">
        <f t="shared" si="7"/>
        <v>#VALUE!</v>
      </c>
    </row>
    <row r="240" spans="1:12" x14ac:dyDescent="0.25">
      <c r="A240" s="107" t="s">
        <v>261</v>
      </c>
      <c r="B240" s="107" t="s">
        <v>23</v>
      </c>
      <c r="C240" s="151" t="s">
        <v>5006</v>
      </c>
      <c r="D240" s="107" t="s">
        <v>2530</v>
      </c>
      <c r="E240" s="107" t="s">
        <v>2002</v>
      </c>
      <c r="F240" s="107" t="s">
        <v>1846</v>
      </c>
      <c r="G240" s="107" t="s">
        <v>2531</v>
      </c>
      <c r="H240" s="107" t="s">
        <v>2527</v>
      </c>
      <c r="I240" s="107" t="s">
        <v>2528</v>
      </c>
      <c r="J240" s="107" t="s">
        <v>2529</v>
      </c>
      <c r="K240" s="108" t="str">
        <f t="shared" si="6"/>
        <v>I71</v>
      </c>
      <c r="L240" s="107">
        <f t="shared" si="7"/>
        <v>45225</v>
      </c>
    </row>
    <row r="241" spans="1:12" x14ac:dyDescent="0.25">
      <c r="A241" s="107" t="s">
        <v>262</v>
      </c>
      <c r="B241" s="107" t="s">
        <v>23</v>
      </c>
      <c r="C241" s="151" t="s">
        <v>4998</v>
      </c>
      <c r="D241" s="107" t="s">
        <v>2739</v>
      </c>
      <c r="E241" s="107" t="s">
        <v>2740</v>
      </c>
      <c r="F241" s="107" t="s">
        <v>2386</v>
      </c>
      <c r="G241" s="107" t="s">
        <v>2741</v>
      </c>
      <c r="H241" s="107" t="s">
        <v>2736</v>
      </c>
      <c r="I241" s="107" t="s">
        <v>2737</v>
      </c>
      <c r="J241" s="107" t="s">
        <v>2738</v>
      </c>
      <c r="K241" s="108" t="str">
        <f t="shared" si="6"/>
        <v>D49</v>
      </c>
      <c r="L241" s="107">
        <f t="shared" si="7"/>
        <v>45295</v>
      </c>
    </row>
    <row r="242" spans="1:12" x14ac:dyDescent="0.25">
      <c r="A242" s="107" t="s">
        <v>263</v>
      </c>
      <c r="B242" s="107" t="s">
        <v>23</v>
      </c>
      <c r="C242" s="151" t="s">
        <v>4981</v>
      </c>
      <c r="D242" s="107" t="s">
        <v>2745</v>
      </c>
      <c r="E242" s="107" t="s">
        <v>2746</v>
      </c>
      <c r="F242" s="107" t="s">
        <v>2049</v>
      </c>
      <c r="G242" s="107" t="s">
        <v>2747</v>
      </c>
      <c r="H242" s="107" t="s">
        <v>2742</v>
      </c>
      <c r="I242" s="107" t="s">
        <v>2743</v>
      </c>
      <c r="J242" s="107" t="s">
        <v>2744</v>
      </c>
      <c r="K242" s="108" t="str">
        <f t="shared" si="6"/>
        <v>D82</v>
      </c>
      <c r="L242" s="107">
        <f t="shared" si="7"/>
        <v>45245</v>
      </c>
    </row>
    <row r="243" spans="1:12" x14ac:dyDescent="0.25">
      <c r="A243" s="107" t="s">
        <v>264</v>
      </c>
      <c r="B243" s="107" t="s">
        <v>23</v>
      </c>
      <c r="C243" s="151" t="s">
        <v>4988</v>
      </c>
      <c r="D243" s="107" t="s">
        <v>2751</v>
      </c>
      <c r="E243" s="107" t="s">
        <v>2752</v>
      </c>
      <c r="F243" s="107" t="s">
        <v>2753</v>
      </c>
      <c r="G243" s="107" t="s">
        <v>2754</v>
      </c>
      <c r="H243" s="107" t="s">
        <v>2748</v>
      </c>
      <c r="I243" s="107" t="s">
        <v>2749</v>
      </c>
      <c r="J243" s="107" t="s">
        <v>2750</v>
      </c>
      <c r="K243" s="108" t="str">
        <f t="shared" si="6"/>
        <v>D56</v>
      </c>
      <c r="L243" s="107">
        <f t="shared" si="7"/>
        <v>45343</v>
      </c>
    </row>
    <row r="244" spans="1:12" x14ac:dyDescent="0.25">
      <c r="A244" s="107" t="s">
        <v>267</v>
      </c>
      <c r="B244" s="107" t="s">
        <v>23</v>
      </c>
      <c r="C244" s="151" t="s">
        <v>5007</v>
      </c>
      <c r="D244" s="107" t="s">
        <v>2757</v>
      </c>
      <c r="E244" s="107" t="s">
        <v>2124</v>
      </c>
      <c r="F244" s="107" t="s">
        <v>1585</v>
      </c>
      <c r="G244" s="107" t="s">
        <v>2758</v>
      </c>
      <c r="H244" s="107" t="s">
        <v>5008</v>
      </c>
      <c r="I244" s="107" t="s">
        <v>2755</v>
      </c>
      <c r="J244" s="107" t="s">
        <v>2756</v>
      </c>
      <c r="K244" s="108" t="str">
        <f t="shared" si="6"/>
        <v>D67</v>
      </c>
      <c r="L244" s="107">
        <f t="shared" si="7"/>
        <v>45420</v>
      </c>
    </row>
    <row r="245" spans="1:12" x14ac:dyDescent="0.25">
      <c r="A245" s="107" t="s">
        <v>268</v>
      </c>
      <c r="B245" s="107" t="s">
        <v>124</v>
      </c>
      <c r="C245" s="151" t="s">
        <v>2484</v>
      </c>
      <c r="D245" s="107" t="s">
        <v>5009</v>
      </c>
      <c r="E245" s="107" t="s">
        <v>2760</v>
      </c>
      <c r="F245" s="107" t="s">
        <v>1610</v>
      </c>
      <c r="G245" s="107" t="s">
        <v>2761</v>
      </c>
      <c r="H245" s="107" t="s">
        <v>2759</v>
      </c>
      <c r="I245" s="107" t="s">
        <v>4524</v>
      </c>
      <c r="J245" s="107" t="s">
        <v>4769</v>
      </c>
      <c r="K245" s="108" t="str">
        <f t="shared" si="6"/>
        <v>D00</v>
      </c>
      <c r="L245" s="107" t="e">
        <f t="shared" si="7"/>
        <v>#VALUE!</v>
      </c>
    </row>
    <row r="246" spans="1:12" x14ac:dyDescent="0.25">
      <c r="A246" s="107" t="s">
        <v>269</v>
      </c>
      <c r="B246" s="107" t="s">
        <v>23</v>
      </c>
      <c r="C246" s="151" t="s">
        <v>4999</v>
      </c>
      <c r="D246" s="107" t="s">
        <v>2765</v>
      </c>
      <c r="E246" s="107" t="s">
        <v>2766</v>
      </c>
      <c r="F246" s="107" t="s">
        <v>1387</v>
      </c>
      <c r="G246" s="107" t="s">
        <v>2767</v>
      </c>
      <c r="H246" s="107" t="s">
        <v>2762</v>
      </c>
      <c r="I246" s="107" t="s">
        <v>2763</v>
      </c>
      <c r="J246" s="107" t="s">
        <v>2764</v>
      </c>
      <c r="K246" s="108" t="str">
        <f t="shared" si="6"/>
        <v>D05</v>
      </c>
      <c r="L246" s="107">
        <f t="shared" si="7"/>
        <v>45307</v>
      </c>
    </row>
    <row r="247" spans="1:12" x14ac:dyDescent="0.25">
      <c r="A247" s="107" t="s">
        <v>270</v>
      </c>
      <c r="B247" s="107" t="s">
        <v>23</v>
      </c>
      <c r="C247" s="151" t="s">
        <v>4894</v>
      </c>
      <c r="D247" s="107" t="s">
        <v>2771</v>
      </c>
      <c r="E247" s="107" t="s">
        <v>2452</v>
      </c>
      <c r="F247" s="107" t="s">
        <v>1430</v>
      </c>
      <c r="G247" s="107" t="s">
        <v>2772</v>
      </c>
      <c r="H247" s="107" t="s">
        <v>2768</v>
      </c>
      <c r="I247" s="107" t="s">
        <v>2769</v>
      </c>
      <c r="J247" s="107" t="s">
        <v>2770</v>
      </c>
      <c r="K247" s="108" t="str">
        <f t="shared" si="6"/>
        <v>I86</v>
      </c>
      <c r="L247" s="107">
        <f t="shared" si="7"/>
        <v>45266</v>
      </c>
    </row>
    <row r="248" spans="1:12" x14ac:dyDescent="0.25">
      <c r="A248" s="107" t="s">
        <v>271</v>
      </c>
      <c r="B248" s="107" t="s">
        <v>23</v>
      </c>
      <c r="C248" s="151" t="s">
        <v>4972</v>
      </c>
      <c r="D248" s="107" t="s">
        <v>2776</v>
      </c>
      <c r="E248" s="107" t="s">
        <v>1857</v>
      </c>
      <c r="F248" s="107" t="s">
        <v>1367</v>
      </c>
      <c r="G248" s="107" t="s">
        <v>2777</v>
      </c>
      <c r="H248" s="107" t="s">
        <v>2773</v>
      </c>
      <c r="I248" s="107" t="s">
        <v>2774</v>
      </c>
      <c r="J248" s="107" t="s">
        <v>2775</v>
      </c>
      <c r="K248" s="108" t="str">
        <f t="shared" si="6"/>
        <v>D66</v>
      </c>
      <c r="L248" s="107">
        <f t="shared" si="7"/>
        <v>45364</v>
      </c>
    </row>
    <row r="249" spans="1:12" x14ac:dyDescent="0.25">
      <c r="A249" s="107" t="s">
        <v>272</v>
      </c>
      <c r="B249" s="107" t="s">
        <v>23</v>
      </c>
      <c r="C249" s="151" t="s">
        <v>4974</v>
      </c>
      <c r="D249" s="107" t="s">
        <v>2781</v>
      </c>
      <c r="E249" s="107" t="s">
        <v>2782</v>
      </c>
      <c r="F249" s="107" t="s">
        <v>2049</v>
      </c>
      <c r="G249" s="107" t="s">
        <v>2783</v>
      </c>
      <c r="H249" s="107" t="s">
        <v>2778</v>
      </c>
      <c r="I249" s="107" t="s">
        <v>2779</v>
      </c>
      <c r="J249" s="107" t="s">
        <v>2780</v>
      </c>
      <c r="K249" s="108" t="str">
        <f t="shared" si="6"/>
        <v>D14</v>
      </c>
      <c r="L249" s="107">
        <f t="shared" si="7"/>
        <v>45279</v>
      </c>
    </row>
    <row r="250" spans="1:12" x14ac:dyDescent="0.25">
      <c r="A250" s="107" t="s">
        <v>273</v>
      </c>
      <c r="B250" s="107" t="s">
        <v>23</v>
      </c>
      <c r="C250" s="151" t="s">
        <v>4981</v>
      </c>
      <c r="D250" s="107" t="s">
        <v>2787</v>
      </c>
      <c r="E250" s="107" t="s">
        <v>2788</v>
      </c>
      <c r="F250" s="107" t="s">
        <v>1387</v>
      </c>
      <c r="G250" s="107" t="s">
        <v>2789</v>
      </c>
      <c r="H250" s="107" t="s">
        <v>2784</v>
      </c>
      <c r="I250" s="107" t="s">
        <v>2785</v>
      </c>
      <c r="J250" s="107" t="s">
        <v>2786</v>
      </c>
      <c r="K250" s="108" t="str">
        <f t="shared" si="6"/>
        <v>D15</v>
      </c>
      <c r="L250" s="107">
        <f t="shared" si="7"/>
        <v>45245</v>
      </c>
    </row>
    <row r="251" spans="1:12" x14ac:dyDescent="0.25">
      <c r="A251" s="107" t="s">
        <v>274</v>
      </c>
      <c r="B251" s="107" t="s">
        <v>23</v>
      </c>
      <c r="C251" s="151" t="s">
        <v>4997</v>
      </c>
      <c r="D251" s="107" t="s">
        <v>2524</v>
      </c>
      <c r="E251" s="107" t="s">
        <v>2525</v>
      </c>
      <c r="F251" s="107" t="s">
        <v>1430</v>
      </c>
      <c r="G251" s="107" t="s">
        <v>2526</v>
      </c>
      <c r="H251" s="107" t="s">
        <v>2521</v>
      </c>
      <c r="I251" s="107" t="s">
        <v>2522</v>
      </c>
      <c r="J251" s="107" t="s">
        <v>2523</v>
      </c>
      <c r="K251" s="108" t="str">
        <f t="shared" si="6"/>
        <v>D64</v>
      </c>
      <c r="L251" s="107">
        <f t="shared" si="7"/>
        <v>45224</v>
      </c>
    </row>
    <row r="252" spans="1:12" x14ac:dyDescent="0.25">
      <c r="A252" s="107" t="s">
        <v>275</v>
      </c>
      <c r="B252" s="107" t="s">
        <v>23</v>
      </c>
      <c r="C252" s="151" t="s">
        <v>5010</v>
      </c>
      <c r="D252" s="107" t="s">
        <v>5011</v>
      </c>
      <c r="E252" s="107" t="s">
        <v>2798</v>
      </c>
      <c r="F252" s="107" t="s">
        <v>1592</v>
      </c>
      <c r="G252" s="107" t="s">
        <v>2799</v>
      </c>
      <c r="H252" s="107" t="s">
        <v>2795</v>
      </c>
      <c r="I252" s="107" t="s">
        <v>2796</v>
      </c>
      <c r="J252" s="107" t="s">
        <v>2797</v>
      </c>
      <c r="K252" s="108" t="str">
        <f t="shared" si="6"/>
        <v>D79</v>
      </c>
      <c r="L252" s="107">
        <f t="shared" si="7"/>
        <v>45357</v>
      </c>
    </row>
    <row r="253" spans="1:12" x14ac:dyDescent="0.25">
      <c r="A253" s="107" t="s">
        <v>276</v>
      </c>
      <c r="B253" s="107" t="s">
        <v>23</v>
      </c>
      <c r="C253" s="151" t="s">
        <v>4974</v>
      </c>
      <c r="D253" s="107" t="s">
        <v>2803</v>
      </c>
      <c r="E253" s="107" t="s">
        <v>2804</v>
      </c>
      <c r="F253" s="107" t="s">
        <v>2113</v>
      </c>
      <c r="G253" s="107" t="s">
        <v>2805</v>
      </c>
      <c r="H253" s="107" t="s">
        <v>2800</v>
      </c>
      <c r="I253" s="107" t="s">
        <v>2801</v>
      </c>
      <c r="J253" s="107" t="s">
        <v>2802</v>
      </c>
      <c r="K253" s="108" t="str">
        <f t="shared" si="6"/>
        <v>D80</v>
      </c>
      <c r="L253" s="107">
        <f t="shared" si="7"/>
        <v>45279</v>
      </c>
    </row>
    <row r="254" spans="1:12" x14ac:dyDescent="0.25">
      <c r="A254" s="107" t="s">
        <v>277</v>
      </c>
      <c r="B254" s="107" t="s">
        <v>23</v>
      </c>
      <c r="C254" s="151" t="s">
        <v>5012</v>
      </c>
      <c r="D254" s="107" t="s">
        <v>5013</v>
      </c>
      <c r="E254" s="107" t="s">
        <v>2810</v>
      </c>
      <c r="F254" s="107" t="s">
        <v>1705</v>
      </c>
      <c r="G254" s="107" t="s">
        <v>2811</v>
      </c>
      <c r="H254" s="107" t="s">
        <v>2806</v>
      </c>
      <c r="I254" s="107" t="s">
        <v>2807</v>
      </c>
      <c r="J254" s="107" t="s">
        <v>2808</v>
      </c>
      <c r="K254" s="108" t="str">
        <f t="shared" si="6"/>
        <v>I98</v>
      </c>
      <c r="L254" s="107">
        <f t="shared" si="7"/>
        <v>45378</v>
      </c>
    </row>
    <row r="255" spans="1:12" x14ac:dyDescent="0.25">
      <c r="A255" s="107" t="s">
        <v>278</v>
      </c>
      <c r="B255" s="107" t="s">
        <v>23</v>
      </c>
      <c r="C255" s="151" t="s">
        <v>5014</v>
      </c>
      <c r="D255" s="107" t="s">
        <v>5015</v>
      </c>
      <c r="E255" s="107" t="s">
        <v>2815</v>
      </c>
      <c r="F255" s="107" t="s">
        <v>2816</v>
      </c>
      <c r="G255" s="107" t="s">
        <v>2817</v>
      </c>
      <c r="H255" s="107" t="s">
        <v>2812</v>
      </c>
      <c r="I255" s="107" t="s">
        <v>2813</v>
      </c>
      <c r="J255" s="107" t="s">
        <v>2814</v>
      </c>
      <c r="K255" s="108" t="str">
        <f t="shared" si="6"/>
        <v>D73</v>
      </c>
      <c r="L255" s="107">
        <f t="shared" si="7"/>
        <v>45406</v>
      </c>
    </row>
    <row r="256" spans="1:12" x14ac:dyDescent="0.25">
      <c r="A256" s="107" t="s">
        <v>279</v>
      </c>
      <c r="B256" s="107" t="s">
        <v>124</v>
      </c>
      <c r="C256" s="151" t="s">
        <v>2484</v>
      </c>
      <c r="D256" s="107" t="s">
        <v>2821</v>
      </c>
      <c r="E256" s="107" t="s">
        <v>2822</v>
      </c>
      <c r="F256" s="107" t="s">
        <v>2010</v>
      </c>
      <c r="G256" s="107" t="s">
        <v>2823</v>
      </c>
      <c r="H256" s="107" t="s">
        <v>2818</v>
      </c>
      <c r="I256" s="107" t="s">
        <v>2819</v>
      </c>
      <c r="J256" s="107" t="s">
        <v>2820</v>
      </c>
      <c r="K256" s="108" t="str">
        <f t="shared" si="6"/>
        <v>I68</v>
      </c>
      <c r="L256" s="107" t="e">
        <f t="shared" si="7"/>
        <v>#VALUE!</v>
      </c>
    </row>
    <row r="257" spans="1:12" x14ac:dyDescent="0.25">
      <c r="A257" s="107" t="s">
        <v>280</v>
      </c>
      <c r="B257" s="107" t="s">
        <v>124</v>
      </c>
      <c r="C257" s="151" t="s">
        <v>2484</v>
      </c>
      <c r="D257" s="107" t="s">
        <v>2827</v>
      </c>
      <c r="E257" s="107" t="s">
        <v>2766</v>
      </c>
      <c r="F257" s="107" t="s">
        <v>1387</v>
      </c>
      <c r="G257" s="107" t="s">
        <v>2828</v>
      </c>
      <c r="H257" s="107" t="s">
        <v>2824</v>
      </c>
      <c r="I257" s="107" t="s">
        <v>2825</v>
      </c>
      <c r="J257" s="107" t="s">
        <v>2826</v>
      </c>
      <c r="K257" s="108" t="str">
        <f t="shared" si="6"/>
        <v>D01</v>
      </c>
      <c r="L257" s="107" t="e">
        <f t="shared" si="7"/>
        <v>#VALUE!</v>
      </c>
    </row>
    <row r="258" spans="1:12" x14ac:dyDescent="0.25">
      <c r="A258" s="107" t="s">
        <v>281</v>
      </c>
      <c r="B258" s="107" t="s">
        <v>23</v>
      </c>
      <c r="C258" s="151" t="s">
        <v>4998</v>
      </c>
      <c r="D258" s="107" t="s">
        <v>2832</v>
      </c>
      <c r="E258" s="107" t="s">
        <v>2833</v>
      </c>
      <c r="F258" s="107" t="s">
        <v>1367</v>
      </c>
      <c r="G258" s="107" t="s">
        <v>2834</v>
      </c>
      <c r="H258" s="107" t="s">
        <v>2829</v>
      </c>
      <c r="I258" s="107" t="s">
        <v>2830</v>
      </c>
      <c r="J258" s="107" t="s">
        <v>2831</v>
      </c>
      <c r="K258" s="108" t="str">
        <f t="shared" si="6"/>
        <v>D85</v>
      </c>
      <c r="L258" s="107">
        <f t="shared" si="7"/>
        <v>45295</v>
      </c>
    </row>
    <row r="259" spans="1:12" x14ac:dyDescent="0.25">
      <c r="A259" s="107" t="s">
        <v>282</v>
      </c>
      <c r="B259" s="107" t="s">
        <v>124</v>
      </c>
      <c r="C259" s="151" t="s">
        <v>2484</v>
      </c>
      <c r="D259" s="107" t="s">
        <v>2837</v>
      </c>
      <c r="E259" s="107" t="s">
        <v>2379</v>
      </c>
      <c r="F259" s="107" t="s">
        <v>2131</v>
      </c>
      <c r="G259" s="107" t="s">
        <v>2838</v>
      </c>
      <c r="H259" s="107" t="s">
        <v>5016</v>
      </c>
      <c r="I259" s="107" t="s">
        <v>2835</v>
      </c>
      <c r="J259" s="107" t="s">
        <v>2836</v>
      </c>
      <c r="K259" s="108" t="str">
        <f t="shared" ref="K259:K322" si="8">RIGHT(J259, 3)</f>
        <v>D71</v>
      </c>
      <c r="L259" s="107" t="e">
        <f t="shared" ref="L259:L322" si="9">DATEVALUE(C259)</f>
        <v>#VALUE!</v>
      </c>
    </row>
    <row r="260" spans="1:12" x14ac:dyDescent="0.25">
      <c r="A260" s="107" t="s">
        <v>283</v>
      </c>
      <c r="B260" s="107" t="s">
        <v>124</v>
      </c>
      <c r="C260" s="151" t="s">
        <v>2484</v>
      </c>
      <c r="D260" s="107" t="s">
        <v>2842</v>
      </c>
      <c r="E260" s="107" t="s">
        <v>2843</v>
      </c>
      <c r="F260" s="107" t="s">
        <v>2753</v>
      </c>
      <c r="G260" s="107" t="s">
        <v>2844</v>
      </c>
      <c r="H260" s="107" t="s">
        <v>2839</v>
      </c>
      <c r="I260" s="107" t="s">
        <v>2840</v>
      </c>
      <c r="J260" s="107" t="s">
        <v>2841</v>
      </c>
      <c r="K260" s="108" t="str">
        <f t="shared" si="8"/>
        <v>D81</v>
      </c>
      <c r="L260" s="107" t="e">
        <f t="shared" si="9"/>
        <v>#VALUE!</v>
      </c>
    </row>
    <row r="261" spans="1:12" x14ac:dyDescent="0.25">
      <c r="A261" s="107" t="s">
        <v>284</v>
      </c>
      <c r="B261" s="107" t="s">
        <v>23</v>
      </c>
      <c r="C261" s="151" t="s">
        <v>5017</v>
      </c>
      <c r="D261" s="107" t="s">
        <v>2848</v>
      </c>
      <c r="E261" s="107" t="s">
        <v>2849</v>
      </c>
      <c r="F261" s="107" t="s">
        <v>2850</v>
      </c>
      <c r="G261" s="107" t="s">
        <v>2851</v>
      </c>
      <c r="H261" s="107" t="s">
        <v>2845</v>
      </c>
      <c r="I261" s="107" t="s">
        <v>2846</v>
      </c>
      <c r="J261" s="107" t="s">
        <v>2847</v>
      </c>
      <c r="K261" s="108" t="str">
        <f t="shared" si="8"/>
        <v>D61</v>
      </c>
      <c r="L261" s="107">
        <f t="shared" si="9"/>
        <v>45336</v>
      </c>
    </row>
    <row r="262" spans="1:12" x14ac:dyDescent="0.25">
      <c r="A262" s="107" t="s">
        <v>285</v>
      </c>
      <c r="B262" s="107" t="s">
        <v>124</v>
      </c>
      <c r="C262" s="151" t="s">
        <v>2484</v>
      </c>
      <c r="D262" s="107" t="s">
        <v>2854</v>
      </c>
      <c r="E262" s="107" t="s">
        <v>2855</v>
      </c>
      <c r="F262" s="107" t="s">
        <v>1387</v>
      </c>
      <c r="G262" s="107" t="s">
        <v>2856</v>
      </c>
      <c r="H262" s="107" t="s">
        <v>5018</v>
      </c>
      <c r="I262" s="107" t="s">
        <v>2852</v>
      </c>
      <c r="J262" s="107" t="s">
        <v>2853</v>
      </c>
      <c r="K262" s="108" t="str">
        <f t="shared" si="8"/>
        <v>D72</v>
      </c>
      <c r="L262" s="107" t="e">
        <f t="shared" si="9"/>
        <v>#VALUE!</v>
      </c>
    </row>
    <row r="263" spans="1:12" x14ac:dyDescent="0.25">
      <c r="A263" s="107" t="s">
        <v>286</v>
      </c>
      <c r="B263" s="107" t="s">
        <v>124</v>
      </c>
      <c r="C263" s="151" t="s">
        <v>2484</v>
      </c>
      <c r="D263" s="107" t="s">
        <v>2860</v>
      </c>
      <c r="E263" s="107" t="s">
        <v>2861</v>
      </c>
      <c r="F263" s="107" t="s">
        <v>1760</v>
      </c>
      <c r="G263" s="107" t="s">
        <v>2862</v>
      </c>
      <c r="H263" s="107" t="s">
        <v>2857</v>
      </c>
      <c r="I263" s="107" t="s">
        <v>2858</v>
      </c>
      <c r="J263" s="107" t="s">
        <v>2859</v>
      </c>
      <c r="K263" s="108" t="str">
        <f t="shared" si="8"/>
        <v>I77</v>
      </c>
      <c r="L263" s="107" t="e">
        <f t="shared" si="9"/>
        <v>#VALUE!</v>
      </c>
    </row>
    <row r="264" spans="1:12" x14ac:dyDescent="0.25">
      <c r="A264" s="107" t="s">
        <v>287</v>
      </c>
      <c r="B264" s="107" t="s">
        <v>23</v>
      </c>
      <c r="C264" s="151" t="s">
        <v>5014</v>
      </c>
      <c r="D264" s="107" t="s">
        <v>2866</v>
      </c>
      <c r="E264" s="107" t="s">
        <v>2867</v>
      </c>
      <c r="F264" s="107" t="s">
        <v>1760</v>
      </c>
      <c r="G264" s="107" t="s">
        <v>2868</v>
      </c>
      <c r="H264" s="107" t="s">
        <v>2863</v>
      </c>
      <c r="I264" s="107" t="s">
        <v>2864</v>
      </c>
      <c r="J264" s="107" t="s">
        <v>2865</v>
      </c>
      <c r="K264" s="108" t="str">
        <f t="shared" si="8"/>
        <v>I84</v>
      </c>
      <c r="L264" s="107">
        <f t="shared" si="9"/>
        <v>45406</v>
      </c>
    </row>
    <row r="265" spans="1:12" x14ac:dyDescent="0.25">
      <c r="A265" s="107" t="s">
        <v>288</v>
      </c>
      <c r="B265" s="107" t="s">
        <v>124</v>
      </c>
      <c r="C265" s="151" t="s">
        <v>2484</v>
      </c>
      <c r="D265" s="107" t="s">
        <v>5019</v>
      </c>
      <c r="E265" s="107" t="s">
        <v>2872</v>
      </c>
      <c r="F265" s="107" t="s">
        <v>2816</v>
      </c>
      <c r="G265" s="107" t="s">
        <v>2873</v>
      </c>
      <c r="H265" s="107" t="s">
        <v>2869</v>
      </c>
      <c r="I265" s="107" t="s">
        <v>2870</v>
      </c>
      <c r="J265" s="107" t="s">
        <v>2871</v>
      </c>
      <c r="K265" s="108" t="str">
        <f t="shared" si="8"/>
        <v>D60</v>
      </c>
      <c r="L265" s="107" t="e">
        <f t="shared" si="9"/>
        <v>#VALUE!</v>
      </c>
    </row>
    <row r="266" spans="1:12" x14ac:dyDescent="0.25">
      <c r="A266" s="107" t="s">
        <v>289</v>
      </c>
      <c r="B266" s="107" t="s">
        <v>23</v>
      </c>
      <c r="C266" s="151" t="s">
        <v>4994</v>
      </c>
      <c r="D266" s="107" t="s">
        <v>5020</v>
      </c>
      <c r="E266" s="107" t="s">
        <v>2877</v>
      </c>
      <c r="F266" s="107" t="s">
        <v>1367</v>
      </c>
      <c r="G266" s="107" t="s">
        <v>2878</v>
      </c>
      <c r="H266" s="107" t="s">
        <v>2874</v>
      </c>
      <c r="I266" s="107" t="s">
        <v>2875</v>
      </c>
      <c r="J266" s="107" t="s">
        <v>2876</v>
      </c>
      <c r="K266" s="108" t="str">
        <f t="shared" si="8"/>
        <v>I57</v>
      </c>
      <c r="L266" s="107">
        <f t="shared" si="9"/>
        <v>45259</v>
      </c>
    </row>
    <row r="267" spans="1:12" x14ac:dyDescent="0.25">
      <c r="A267" s="107" t="s">
        <v>290</v>
      </c>
      <c r="B267" s="107" t="s">
        <v>124</v>
      </c>
      <c r="C267" s="151" t="s">
        <v>2484</v>
      </c>
      <c r="D267" s="107" t="s">
        <v>2881</v>
      </c>
      <c r="E267" s="107" t="s">
        <v>2882</v>
      </c>
      <c r="F267" s="107" t="s">
        <v>2131</v>
      </c>
      <c r="G267" s="107" t="s">
        <v>2883</v>
      </c>
      <c r="H267" s="107" t="s">
        <v>5021</v>
      </c>
      <c r="I267" s="107" t="s">
        <v>2879</v>
      </c>
      <c r="J267" s="107" t="s">
        <v>2880</v>
      </c>
      <c r="K267" s="108" t="str">
        <f t="shared" si="8"/>
        <v>D70</v>
      </c>
      <c r="L267" s="107" t="e">
        <f t="shared" si="9"/>
        <v>#VALUE!</v>
      </c>
    </row>
    <row r="268" spans="1:12" x14ac:dyDescent="0.25">
      <c r="A268" s="107" t="s">
        <v>291</v>
      </c>
      <c r="B268" s="107" t="s">
        <v>124</v>
      </c>
      <c r="C268" s="151" t="s">
        <v>2484</v>
      </c>
      <c r="D268" s="107" t="s">
        <v>2886</v>
      </c>
      <c r="E268" s="107" t="s">
        <v>2887</v>
      </c>
      <c r="F268" s="107" t="s">
        <v>2850</v>
      </c>
      <c r="G268" s="107" t="s">
        <v>2888</v>
      </c>
      <c r="H268" s="107" t="s">
        <v>5022</v>
      </c>
      <c r="I268" s="107" t="s">
        <v>2884</v>
      </c>
      <c r="J268" s="107" t="s">
        <v>2885</v>
      </c>
      <c r="K268" s="108" t="str">
        <f t="shared" si="8"/>
        <v>D75</v>
      </c>
      <c r="L268" s="107" t="e">
        <f t="shared" si="9"/>
        <v>#VALUE!</v>
      </c>
    </row>
    <row r="269" spans="1:12" x14ac:dyDescent="0.25">
      <c r="A269" s="107" t="s">
        <v>292</v>
      </c>
      <c r="B269" s="107" t="s">
        <v>23</v>
      </c>
      <c r="C269" s="151" t="s">
        <v>4975</v>
      </c>
      <c r="D269" s="107" t="s">
        <v>5023</v>
      </c>
      <c r="E269" s="107" t="s">
        <v>2891</v>
      </c>
      <c r="F269" s="107" t="s">
        <v>2816</v>
      </c>
      <c r="G269" s="107" t="s">
        <v>2892</v>
      </c>
      <c r="H269" s="107" t="s">
        <v>5024</v>
      </c>
      <c r="I269" s="107" t="s">
        <v>2889</v>
      </c>
      <c r="J269" s="107" t="s">
        <v>2890</v>
      </c>
      <c r="K269" s="108" t="str">
        <f t="shared" si="8"/>
        <v>D94</v>
      </c>
      <c r="L269" s="107">
        <f t="shared" si="9"/>
        <v>45377</v>
      </c>
    </row>
    <row r="270" spans="1:12" x14ac:dyDescent="0.25">
      <c r="A270" s="107" t="s">
        <v>293</v>
      </c>
      <c r="B270" s="107" t="s">
        <v>23</v>
      </c>
      <c r="C270" s="151" t="s">
        <v>5025</v>
      </c>
      <c r="D270" s="107" t="s">
        <v>2895</v>
      </c>
      <c r="E270" s="107" t="s">
        <v>2896</v>
      </c>
      <c r="F270" s="107" t="s">
        <v>1585</v>
      </c>
      <c r="G270" s="107" t="s">
        <v>2897</v>
      </c>
      <c r="H270" s="107" t="s">
        <v>5026</v>
      </c>
      <c r="I270" s="107" t="s">
        <v>2893</v>
      </c>
      <c r="J270" s="107" t="s">
        <v>2894</v>
      </c>
      <c r="K270" s="108" t="str">
        <f t="shared" si="8"/>
        <v>D84</v>
      </c>
      <c r="L270" s="107">
        <f t="shared" si="9"/>
        <v>45350</v>
      </c>
    </row>
    <row r="271" spans="1:12" x14ac:dyDescent="0.25">
      <c r="A271" s="107" t="s">
        <v>294</v>
      </c>
      <c r="B271" s="107" t="s">
        <v>124</v>
      </c>
      <c r="C271" s="151" t="s">
        <v>2484</v>
      </c>
      <c r="D271" s="107" t="s">
        <v>2900</v>
      </c>
      <c r="E271" s="107" t="s">
        <v>2901</v>
      </c>
      <c r="F271" s="107" t="s">
        <v>1430</v>
      </c>
      <c r="G271" s="107" t="s">
        <v>2902</v>
      </c>
      <c r="H271" s="107" t="s">
        <v>5027</v>
      </c>
      <c r="I271" s="107" t="s">
        <v>2898</v>
      </c>
      <c r="J271" s="107" t="s">
        <v>2899</v>
      </c>
      <c r="K271" s="108" t="str">
        <f t="shared" si="8"/>
        <v>D76</v>
      </c>
      <c r="L271" s="107" t="e">
        <f t="shared" si="9"/>
        <v>#VALUE!</v>
      </c>
    </row>
    <row r="272" spans="1:12" x14ac:dyDescent="0.25">
      <c r="A272" s="107" t="s">
        <v>295</v>
      </c>
      <c r="B272" s="107" t="s">
        <v>124</v>
      </c>
      <c r="C272" s="151" t="s">
        <v>2484</v>
      </c>
      <c r="D272" s="107" t="s">
        <v>2905</v>
      </c>
      <c r="E272" s="107" t="s">
        <v>2906</v>
      </c>
      <c r="F272" s="107" t="s">
        <v>2131</v>
      </c>
      <c r="G272" s="107" t="s">
        <v>2907</v>
      </c>
      <c r="H272" s="107" t="s">
        <v>5028</v>
      </c>
      <c r="I272" s="107" t="s">
        <v>2903</v>
      </c>
      <c r="J272" s="107" t="s">
        <v>2904</v>
      </c>
      <c r="K272" s="108" t="str">
        <f t="shared" si="8"/>
        <v>D31</v>
      </c>
      <c r="L272" s="107" t="e">
        <f t="shared" si="9"/>
        <v>#VALUE!</v>
      </c>
    </row>
    <row r="273" spans="1:12" x14ac:dyDescent="0.25">
      <c r="A273" s="107" t="s">
        <v>296</v>
      </c>
      <c r="B273" s="107" t="s">
        <v>124</v>
      </c>
      <c r="C273" s="151" t="s">
        <v>2484</v>
      </c>
      <c r="D273" s="107" t="s">
        <v>2910</v>
      </c>
      <c r="E273" s="107" t="s">
        <v>2911</v>
      </c>
      <c r="F273" s="107" t="s">
        <v>1610</v>
      </c>
      <c r="G273" s="107" t="s">
        <v>2912</v>
      </c>
      <c r="H273" s="107" t="s">
        <v>2484</v>
      </c>
      <c r="I273" s="107" t="s">
        <v>2908</v>
      </c>
      <c r="J273" s="107" t="s">
        <v>2909</v>
      </c>
      <c r="K273" s="108" t="str">
        <f t="shared" si="8"/>
        <v>D35</v>
      </c>
      <c r="L273" s="107" t="e">
        <f t="shared" si="9"/>
        <v>#VALUE!</v>
      </c>
    </row>
    <row r="274" spans="1:12" x14ac:dyDescent="0.25">
      <c r="A274" s="107" t="s">
        <v>297</v>
      </c>
      <c r="B274" s="107" t="s">
        <v>23</v>
      </c>
      <c r="C274" s="151" t="s">
        <v>5025</v>
      </c>
      <c r="D274" s="107" t="s">
        <v>5029</v>
      </c>
      <c r="E274" s="107" t="s">
        <v>2915</v>
      </c>
      <c r="F274" s="107" t="s">
        <v>1367</v>
      </c>
      <c r="G274" s="107" t="s">
        <v>2916</v>
      </c>
      <c r="H274" s="107" t="s">
        <v>5030</v>
      </c>
      <c r="I274" s="107" t="s">
        <v>2913</v>
      </c>
      <c r="J274" s="107" t="s">
        <v>5031</v>
      </c>
      <c r="K274" s="108" t="str">
        <f t="shared" si="8"/>
        <v>I03</v>
      </c>
      <c r="L274" s="107">
        <f t="shared" si="9"/>
        <v>45350</v>
      </c>
    </row>
    <row r="275" spans="1:12" x14ac:dyDescent="0.25">
      <c r="A275" s="107" t="s">
        <v>298</v>
      </c>
      <c r="B275" s="107" t="s">
        <v>23</v>
      </c>
      <c r="C275" s="151" t="s">
        <v>4974</v>
      </c>
      <c r="D275" s="107" t="s">
        <v>2920</v>
      </c>
      <c r="E275" s="107" t="s">
        <v>2366</v>
      </c>
      <c r="F275" s="107" t="s">
        <v>2367</v>
      </c>
      <c r="G275" s="107" t="s">
        <v>2368</v>
      </c>
      <c r="H275" s="107" t="s">
        <v>2917</v>
      </c>
      <c r="I275" s="107" t="s">
        <v>2918</v>
      </c>
      <c r="J275" s="107" t="s">
        <v>2919</v>
      </c>
      <c r="K275" s="108" t="str">
        <f t="shared" si="8"/>
        <v>D58</v>
      </c>
      <c r="L275" s="107">
        <f t="shared" si="9"/>
        <v>45279</v>
      </c>
    </row>
    <row r="276" spans="1:12" x14ac:dyDescent="0.25">
      <c r="A276" s="107" t="s">
        <v>299</v>
      </c>
      <c r="B276" s="107" t="s">
        <v>23</v>
      </c>
      <c r="C276" s="151" t="s">
        <v>4973</v>
      </c>
      <c r="D276" s="107" t="s">
        <v>5032</v>
      </c>
      <c r="E276" s="107" t="s">
        <v>2923</v>
      </c>
      <c r="F276" s="107" t="s">
        <v>1941</v>
      </c>
      <c r="G276" s="107" t="s">
        <v>2924</v>
      </c>
      <c r="H276" s="107" t="s">
        <v>5033</v>
      </c>
      <c r="I276" s="107" t="s">
        <v>2921</v>
      </c>
      <c r="J276" s="107" t="s">
        <v>2922</v>
      </c>
      <c r="K276" s="108" t="str">
        <f t="shared" si="8"/>
        <v>D54</v>
      </c>
      <c r="L276" s="107">
        <f t="shared" si="9"/>
        <v>45322</v>
      </c>
    </row>
    <row r="277" spans="1:12" x14ac:dyDescent="0.25">
      <c r="A277" s="107" t="s">
        <v>300</v>
      </c>
      <c r="B277" s="107" t="s">
        <v>124</v>
      </c>
      <c r="C277" s="151" t="s">
        <v>2484</v>
      </c>
      <c r="D277" s="107" t="s">
        <v>2927</v>
      </c>
      <c r="E277" s="107" t="s">
        <v>2928</v>
      </c>
      <c r="F277" s="107" t="s">
        <v>2929</v>
      </c>
      <c r="G277" s="107" t="s">
        <v>2930</v>
      </c>
      <c r="H277" s="107" t="s">
        <v>2484</v>
      </c>
      <c r="I277" s="107" t="s">
        <v>2925</v>
      </c>
      <c r="J277" s="107" t="s">
        <v>2926</v>
      </c>
      <c r="K277" s="108" t="str">
        <f t="shared" si="8"/>
        <v>D27</v>
      </c>
      <c r="L277" s="107" t="e">
        <f t="shared" si="9"/>
        <v>#VALUE!</v>
      </c>
    </row>
    <row r="278" spans="1:12" x14ac:dyDescent="0.25">
      <c r="A278" s="107" t="s">
        <v>302</v>
      </c>
      <c r="B278" s="107" t="s">
        <v>23</v>
      </c>
      <c r="C278" s="151" t="s">
        <v>5034</v>
      </c>
      <c r="D278" s="107" t="s">
        <v>5035</v>
      </c>
      <c r="E278" s="107" t="s">
        <v>1818</v>
      </c>
      <c r="F278" s="107" t="s">
        <v>1367</v>
      </c>
      <c r="G278" s="107" t="s">
        <v>2934</v>
      </c>
      <c r="H278" s="107" t="s">
        <v>2931</v>
      </c>
      <c r="I278" s="107" t="s">
        <v>2932</v>
      </c>
      <c r="J278" s="107" t="s">
        <v>2933</v>
      </c>
      <c r="K278" s="108" t="str">
        <f t="shared" si="8"/>
        <v>I81</v>
      </c>
      <c r="L278" s="107">
        <f t="shared" si="9"/>
        <v>45385</v>
      </c>
    </row>
    <row r="279" spans="1:12" x14ac:dyDescent="0.25">
      <c r="A279" s="107" t="s">
        <v>303</v>
      </c>
      <c r="B279" s="107" t="s">
        <v>124</v>
      </c>
      <c r="C279" s="151" t="s">
        <v>2484</v>
      </c>
      <c r="D279" s="107" t="s">
        <v>2945</v>
      </c>
      <c r="E279" s="107" t="s">
        <v>2661</v>
      </c>
      <c r="F279" s="107" t="s">
        <v>2119</v>
      </c>
      <c r="G279" s="107" t="s">
        <v>2662</v>
      </c>
      <c r="H279" s="107" t="s">
        <v>2484</v>
      </c>
      <c r="I279" s="107" t="s">
        <v>2944</v>
      </c>
      <c r="J279" s="107" t="s">
        <v>2484</v>
      </c>
      <c r="K279" s="108" t="str">
        <f t="shared" si="8"/>
        <v/>
      </c>
      <c r="L279" s="107" t="e">
        <f t="shared" si="9"/>
        <v>#VALUE!</v>
      </c>
    </row>
    <row r="280" spans="1:12" x14ac:dyDescent="0.25">
      <c r="A280" s="107" t="s">
        <v>304</v>
      </c>
      <c r="B280" s="107" t="s">
        <v>23</v>
      </c>
      <c r="C280" s="151" t="s">
        <v>5007</v>
      </c>
      <c r="D280" s="107" t="s">
        <v>2942</v>
      </c>
      <c r="E280" s="107" t="s">
        <v>2712</v>
      </c>
      <c r="F280" s="107" t="s">
        <v>1585</v>
      </c>
      <c r="G280" s="107" t="s">
        <v>2943</v>
      </c>
      <c r="H280" s="107" t="s">
        <v>5036</v>
      </c>
      <c r="I280" s="107" t="s">
        <v>2940</v>
      </c>
      <c r="J280" s="107" t="s">
        <v>2941</v>
      </c>
      <c r="K280" s="108" t="str">
        <f t="shared" si="8"/>
        <v>I41</v>
      </c>
      <c r="L280" s="107">
        <f t="shared" si="9"/>
        <v>45420</v>
      </c>
    </row>
    <row r="281" spans="1:12" x14ac:dyDescent="0.25">
      <c r="A281" s="107" t="s">
        <v>305</v>
      </c>
      <c r="B281" s="107" t="s">
        <v>23</v>
      </c>
      <c r="C281" s="151" t="s">
        <v>5017</v>
      </c>
      <c r="D281" s="107" t="s">
        <v>2949</v>
      </c>
      <c r="E281" s="107" t="s">
        <v>2950</v>
      </c>
      <c r="F281" s="107" t="s">
        <v>1592</v>
      </c>
      <c r="G281" s="107" t="s">
        <v>2951</v>
      </c>
      <c r="H281" s="107" t="s">
        <v>2946</v>
      </c>
      <c r="I281" s="107" t="s">
        <v>2947</v>
      </c>
      <c r="J281" s="107" t="s">
        <v>2948</v>
      </c>
      <c r="K281" s="108" t="str">
        <f t="shared" si="8"/>
        <v>D95</v>
      </c>
      <c r="L281" s="107">
        <f t="shared" si="9"/>
        <v>45336</v>
      </c>
    </row>
    <row r="282" spans="1:12" x14ac:dyDescent="0.25">
      <c r="A282" s="107" t="s">
        <v>306</v>
      </c>
      <c r="B282" s="107" t="s">
        <v>23</v>
      </c>
      <c r="C282" s="151" t="s">
        <v>4950</v>
      </c>
      <c r="D282" s="107" t="s">
        <v>2954</v>
      </c>
      <c r="E282" s="107" t="s">
        <v>2955</v>
      </c>
      <c r="F282" s="107" t="s">
        <v>2850</v>
      </c>
      <c r="G282" s="107" t="s">
        <v>2956</v>
      </c>
      <c r="H282" s="107" t="s">
        <v>5037</v>
      </c>
      <c r="I282" s="107" t="s">
        <v>2952</v>
      </c>
      <c r="J282" s="107" t="s">
        <v>2953</v>
      </c>
      <c r="K282" s="108" t="str">
        <f t="shared" si="8"/>
        <v>D78</v>
      </c>
      <c r="L282" s="107">
        <f t="shared" si="9"/>
        <v>45413</v>
      </c>
    </row>
    <row r="283" spans="1:12" x14ac:dyDescent="0.25">
      <c r="A283" s="107" t="s">
        <v>307</v>
      </c>
      <c r="B283" s="107" t="s">
        <v>23</v>
      </c>
      <c r="C283" s="151" t="s">
        <v>4972</v>
      </c>
      <c r="D283" s="107" t="s">
        <v>2959</v>
      </c>
      <c r="E283" s="107" t="s">
        <v>2960</v>
      </c>
      <c r="F283" s="107" t="s">
        <v>1592</v>
      </c>
      <c r="G283" s="107" t="s">
        <v>2961</v>
      </c>
      <c r="H283" s="107" t="s">
        <v>5038</v>
      </c>
      <c r="I283" s="107" t="s">
        <v>2957</v>
      </c>
      <c r="J283" s="107" t="s">
        <v>2958</v>
      </c>
      <c r="K283" s="108" t="str">
        <f t="shared" si="8"/>
        <v>D96</v>
      </c>
      <c r="L283" s="107">
        <f t="shared" si="9"/>
        <v>45364</v>
      </c>
    </row>
    <row r="284" spans="1:12" x14ac:dyDescent="0.25">
      <c r="A284" s="107" t="s">
        <v>309</v>
      </c>
      <c r="B284" s="107" t="s">
        <v>23</v>
      </c>
      <c r="C284" s="151" t="s">
        <v>5039</v>
      </c>
      <c r="D284" s="107" t="s">
        <v>2964</v>
      </c>
      <c r="E284" s="107" t="s">
        <v>2965</v>
      </c>
      <c r="F284" s="107" t="s">
        <v>2049</v>
      </c>
      <c r="G284" s="107" t="s">
        <v>2966</v>
      </c>
      <c r="H284" s="107" t="s">
        <v>5040</v>
      </c>
      <c r="I284" s="107" t="s">
        <v>2962</v>
      </c>
      <c r="J284" s="107" t="s">
        <v>2963</v>
      </c>
      <c r="K284" s="108" t="str">
        <f t="shared" si="8"/>
        <v>D93</v>
      </c>
      <c r="L284" s="107">
        <f t="shared" si="9"/>
        <v>45399</v>
      </c>
    </row>
    <row r="285" spans="1:12" x14ac:dyDescent="0.25">
      <c r="A285" s="107" t="s">
        <v>310</v>
      </c>
      <c r="B285" s="107" t="s">
        <v>124</v>
      </c>
      <c r="C285" s="151" t="s">
        <v>2484</v>
      </c>
      <c r="D285" s="107" t="s">
        <v>2969</v>
      </c>
      <c r="E285" s="107" t="s">
        <v>2970</v>
      </c>
      <c r="F285" s="107" t="s">
        <v>1592</v>
      </c>
      <c r="G285" s="107" t="s">
        <v>2971</v>
      </c>
      <c r="H285" s="107" t="s">
        <v>5041</v>
      </c>
      <c r="I285" s="107" t="s">
        <v>2967</v>
      </c>
      <c r="J285" s="107" t="s">
        <v>2968</v>
      </c>
      <c r="K285" s="108" t="str">
        <f t="shared" si="8"/>
        <v>D98</v>
      </c>
      <c r="L285" s="107" t="e">
        <f t="shared" si="9"/>
        <v>#VALUE!</v>
      </c>
    </row>
    <row r="286" spans="1:12" x14ac:dyDescent="0.25">
      <c r="A286" s="107" t="s">
        <v>311</v>
      </c>
      <c r="B286" s="107" t="s">
        <v>23</v>
      </c>
      <c r="C286" s="151" t="s">
        <v>5039</v>
      </c>
      <c r="D286" s="107" t="s">
        <v>2974</v>
      </c>
      <c r="E286" s="107" t="s">
        <v>2975</v>
      </c>
      <c r="F286" s="107" t="s">
        <v>1846</v>
      </c>
      <c r="G286" s="107" t="s">
        <v>2976</v>
      </c>
      <c r="H286" s="107" t="s">
        <v>5042</v>
      </c>
      <c r="I286" s="107" t="s">
        <v>2972</v>
      </c>
      <c r="J286" s="107" t="s">
        <v>2973</v>
      </c>
      <c r="K286" s="108" t="str">
        <f t="shared" si="8"/>
        <v>D43</v>
      </c>
      <c r="L286" s="107">
        <f t="shared" si="9"/>
        <v>45399</v>
      </c>
    </row>
    <row r="287" spans="1:12" x14ac:dyDescent="0.25">
      <c r="A287" s="107" t="s">
        <v>312</v>
      </c>
      <c r="B287" s="107" t="s">
        <v>124</v>
      </c>
      <c r="C287" s="151" t="s">
        <v>2484</v>
      </c>
      <c r="D287" s="107" t="s">
        <v>5043</v>
      </c>
      <c r="E287" s="107" t="s">
        <v>5044</v>
      </c>
      <c r="F287" s="107" t="s">
        <v>2570</v>
      </c>
      <c r="G287" s="107" t="s">
        <v>2979</v>
      </c>
      <c r="H287" s="107" t="s">
        <v>5045</v>
      </c>
      <c r="I287" s="107" t="s">
        <v>2977</v>
      </c>
      <c r="J287" s="107" t="s">
        <v>2978</v>
      </c>
      <c r="K287" s="108" t="str">
        <f t="shared" si="8"/>
        <v>D65</v>
      </c>
      <c r="L287" s="107" t="e">
        <f t="shared" si="9"/>
        <v>#VALUE!</v>
      </c>
    </row>
    <row r="288" spans="1:12" x14ac:dyDescent="0.25">
      <c r="A288" s="107" t="s">
        <v>313</v>
      </c>
      <c r="B288" s="107" t="s">
        <v>124</v>
      </c>
      <c r="C288" s="151" t="s">
        <v>2484</v>
      </c>
      <c r="D288" s="107" t="s">
        <v>5046</v>
      </c>
      <c r="E288" s="107" t="s">
        <v>2982</v>
      </c>
      <c r="F288" s="107" t="s">
        <v>2753</v>
      </c>
      <c r="G288" s="107" t="s">
        <v>2983</v>
      </c>
      <c r="H288" s="107" t="s">
        <v>5047</v>
      </c>
      <c r="I288" s="107" t="s">
        <v>2980</v>
      </c>
      <c r="J288" s="107" t="s">
        <v>2981</v>
      </c>
      <c r="K288" s="108" t="str">
        <f t="shared" si="8"/>
        <v>D91</v>
      </c>
      <c r="L288" s="107" t="e">
        <f t="shared" si="9"/>
        <v>#VALUE!</v>
      </c>
    </row>
    <row r="289" spans="1:12" x14ac:dyDescent="0.25">
      <c r="A289" s="107" t="s">
        <v>314</v>
      </c>
      <c r="B289" s="107" t="s">
        <v>124</v>
      </c>
      <c r="C289" s="151" t="s">
        <v>2484</v>
      </c>
      <c r="D289" s="107" t="s">
        <v>2986</v>
      </c>
      <c r="E289" s="107" t="s">
        <v>2987</v>
      </c>
      <c r="F289" s="107" t="s">
        <v>2929</v>
      </c>
      <c r="G289" s="107" t="s">
        <v>2988</v>
      </c>
      <c r="H289" s="107" t="s">
        <v>5048</v>
      </c>
      <c r="I289" s="107" t="s">
        <v>2984</v>
      </c>
      <c r="J289" s="107" t="s">
        <v>2985</v>
      </c>
      <c r="K289" s="108" t="str">
        <f t="shared" si="8"/>
        <v>D33</v>
      </c>
      <c r="L289" s="107" t="e">
        <f t="shared" si="9"/>
        <v>#VALUE!</v>
      </c>
    </row>
    <row r="290" spans="1:12" x14ac:dyDescent="0.25">
      <c r="A290" s="107" t="s">
        <v>315</v>
      </c>
      <c r="B290" s="107" t="s">
        <v>124</v>
      </c>
      <c r="C290" s="151" t="s">
        <v>2484</v>
      </c>
      <c r="D290" s="107" t="s">
        <v>2991</v>
      </c>
      <c r="E290" s="107" t="s">
        <v>2992</v>
      </c>
      <c r="F290" s="107" t="s">
        <v>1387</v>
      </c>
      <c r="G290" s="107" t="s">
        <v>2993</v>
      </c>
      <c r="H290" s="107" t="s">
        <v>2484</v>
      </c>
      <c r="I290" s="107" t="s">
        <v>2989</v>
      </c>
      <c r="J290" s="107" t="s">
        <v>2990</v>
      </c>
      <c r="K290" s="108" t="str">
        <f t="shared" si="8"/>
        <v>D86</v>
      </c>
      <c r="L290" s="107" t="e">
        <f t="shared" si="9"/>
        <v>#VALUE!</v>
      </c>
    </row>
    <row r="291" spans="1:12" x14ac:dyDescent="0.25">
      <c r="A291" s="107" t="s">
        <v>318</v>
      </c>
      <c r="B291" s="107" t="s">
        <v>124</v>
      </c>
      <c r="C291" s="151" t="s">
        <v>2484</v>
      </c>
      <c r="D291" s="107" t="s">
        <v>2996</v>
      </c>
      <c r="E291" s="107" t="s">
        <v>5049</v>
      </c>
      <c r="F291" s="107" t="s">
        <v>2816</v>
      </c>
      <c r="G291" s="107" t="s">
        <v>2997</v>
      </c>
      <c r="H291" s="107" t="s">
        <v>5050</v>
      </c>
      <c r="I291" s="107" t="s">
        <v>2994</v>
      </c>
      <c r="J291" s="107" t="s">
        <v>2995</v>
      </c>
      <c r="K291" s="108" t="str">
        <f t="shared" si="8"/>
        <v>D77</v>
      </c>
      <c r="L291" s="107" t="e">
        <f t="shared" si="9"/>
        <v>#VALUE!</v>
      </c>
    </row>
    <row r="292" spans="1:12" x14ac:dyDescent="0.25">
      <c r="A292" s="107" t="s">
        <v>319</v>
      </c>
      <c r="B292" s="107" t="s">
        <v>124</v>
      </c>
      <c r="C292" s="151" t="s">
        <v>2484</v>
      </c>
      <c r="D292" s="107" t="s">
        <v>5051</v>
      </c>
      <c r="E292" s="107" t="s">
        <v>3000</v>
      </c>
      <c r="F292" s="107" t="s">
        <v>1430</v>
      </c>
      <c r="G292" s="107" t="s">
        <v>3001</v>
      </c>
      <c r="H292" s="107" t="s">
        <v>5052</v>
      </c>
      <c r="I292" s="107" t="s">
        <v>2998</v>
      </c>
      <c r="J292" s="107" t="s">
        <v>2999</v>
      </c>
      <c r="K292" s="108" t="str">
        <f t="shared" si="8"/>
        <v>D97</v>
      </c>
      <c r="L292" s="107" t="e">
        <f t="shared" si="9"/>
        <v>#VALUE!</v>
      </c>
    </row>
    <row r="293" spans="1:12" x14ac:dyDescent="0.25">
      <c r="A293" s="107" t="s">
        <v>320</v>
      </c>
      <c r="B293" s="107" t="s">
        <v>124</v>
      </c>
      <c r="C293" s="151" t="s">
        <v>2484</v>
      </c>
      <c r="D293" s="107" t="s">
        <v>3004</v>
      </c>
      <c r="E293" s="107" t="s">
        <v>3005</v>
      </c>
      <c r="F293" s="107" t="s">
        <v>1610</v>
      </c>
      <c r="G293" s="107" t="s">
        <v>3006</v>
      </c>
      <c r="H293" s="107" t="s">
        <v>5053</v>
      </c>
      <c r="I293" s="107" t="s">
        <v>3002</v>
      </c>
      <c r="J293" s="107" t="s">
        <v>3003</v>
      </c>
      <c r="K293" s="108" t="str">
        <f t="shared" si="8"/>
        <v>D62</v>
      </c>
      <c r="L293" s="107" t="e">
        <f t="shared" si="9"/>
        <v>#VALUE!</v>
      </c>
    </row>
    <row r="294" spans="1:12" x14ac:dyDescent="0.25">
      <c r="A294" s="107" t="s">
        <v>321</v>
      </c>
      <c r="B294" s="107" t="s">
        <v>124</v>
      </c>
      <c r="C294" s="151" t="s">
        <v>2484</v>
      </c>
      <c r="D294" s="107" t="s">
        <v>3009</v>
      </c>
      <c r="E294" s="107" t="s">
        <v>3010</v>
      </c>
      <c r="F294" s="107" t="s">
        <v>1430</v>
      </c>
      <c r="G294" s="107" t="s">
        <v>3011</v>
      </c>
      <c r="H294" s="107" t="s">
        <v>5054</v>
      </c>
      <c r="I294" s="107" t="s">
        <v>3007</v>
      </c>
      <c r="J294" s="107" t="s">
        <v>3008</v>
      </c>
      <c r="K294" s="108" t="str">
        <f t="shared" si="8"/>
        <v>D92</v>
      </c>
      <c r="L294" s="107" t="e">
        <f t="shared" si="9"/>
        <v>#VALUE!</v>
      </c>
    </row>
    <row r="295" spans="1:12" x14ac:dyDescent="0.25">
      <c r="A295" s="107" t="s">
        <v>322</v>
      </c>
      <c r="B295" s="107" t="s">
        <v>124</v>
      </c>
      <c r="C295" s="151" t="s">
        <v>2484</v>
      </c>
      <c r="D295" s="107" t="s">
        <v>3014</v>
      </c>
      <c r="E295" s="107" t="s">
        <v>3015</v>
      </c>
      <c r="F295" s="107" t="s">
        <v>1367</v>
      </c>
      <c r="G295" s="107" t="s">
        <v>3016</v>
      </c>
      <c r="H295" s="107" t="s">
        <v>2484</v>
      </c>
      <c r="I295" s="107" t="s">
        <v>3012</v>
      </c>
      <c r="J295" s="107" t="s">
        <v>3013</v>
      </c>
      <c r="K295" s="108" t="str">
        <f t="shared" si="8"/>
        <v>D02</v>
      </c>
      <c r="L295" s="107" t="e">
        <f t="shared" si="9"/>
        <v>#VALUE!</v>
      </c>
    </row>
    <row r="296" spans="1:12" x14ac:dyDescent="0.25">
      <c r="A296" s="107" t="s">
        <v>323</v>
      </c>
      <c r="B296" s="107" t="s">
        <v>124</v>
      </c>
      <c r="C296" s="151" t="s">
        <v>2484</v>
      </c>
      <c r="D296" s="107" t="s">
        <v>3019</v>
      </c>
      <c r="E296" s="107" t="s">
        <v>3020</v>
      </c>
      <c r="F296" s="107" t="s">
        <v>2386</v>
      </c>
      <c r="G296" s="107" t="s">
        <v>3021</v>
      </c>
      <c r="H296" s="107" t="s">
        <v>5055</v>
      </c>
      <c r="I296" s="107" t="s">
        <v>3017</v>
      </c>
      <c r="J296" s="107" t="s">
        <v>3018</v>
      </c>
      <c r="K296" s="108" t="str">
        <f t="shared" si="8"/>
        <v>D42</v>
      </c>
      <c r="L296" s="107" t="e">
        <f t="shared" si="9"/>
        <v>#VALUE!</v>
      </c>
    </row>
    <row r="297" spans="1:12" x14ac:dyDescent="0.25">
      <c r="A297" s="107" t="s">
        <v>324</v>
      </c>
      <c r="B297" s="107" t="s">
        <v>124</v>
      </c>
      <c r="C297" s="151" t="s">
        <v>2484</v>
      </c>
      <c r="D297" s="107" t="s">
        <v>3023</v>
      </c>
      <c r="E297" s="107" t="s">
        <v>3024</v>
      </c>
      <c r="F297" s="107" t="s">
        <v>1610</v>
      </c>
      <c r="G297" s="107" t="s">
        <v>3025</v>
      </c>
      <c r="H297" s="107" t="s">
        <v>5056</v>
      </c>
      <c r="I297" s="107" t="s">
        <v>3022</v>
      </c>
      <c r="J297" s="107" t="s">
        <v>2484</v>
      </c>
      <c r="K297" s="108" t="str">
        <f t="shared" si="8"/>
        <v/>
      </c>
      <c r="L297" s="107" t="e">
        <f t="shared" si="9"/>
        <v>#VALUE!</v>
      </c>
    </row>
    <row r="298" spans="1:12" x14ac:dyDescent="0.25">
      <c r="A298" s="107" t="s">
        <v>325</v>
      </c>
      <c r="B298" s="107" t="s">
        <v>124</v>
      </c>
      <c r="C298" s="151" t="s">
        <v>2484</v>
      </c>
      <c r="D298" s="107" t="s">
        <v>3033</v>
      </c>
      <c r="E298" s="107" t="s">
        <v>3034</v>
      </c>
      <c r="F298" s="107" t="s">
        <v>2583</v>
      </c>
      <c r="G298" s="107" t="s">
        <v>3035</v>
      </c>
      <c r="H298" s="107" t="s">
        <v>2484</v>
      </c>
      <c r="I298" s="107" t="s">
        <v>3031</v>
      </c>
      <c r="J298" s="107" t="s">
        <v>3032</v>
      </c>
      <c r="K298" s="108" t="str">
        <f t="shared" si="8"/>
        <v>D50</v>
      </c>
      <c r="L298" s="107" t="e">
        <f t="shared" si="9"/>
        <v>#VALUE!</v>
      </c>
    </row>
    <row r="299" spans="1:12" x14ac:dyDescent="0.25">
      <c r="A299" s="107" t="s">
        <v>5057</v>
      </c>
      <c r="B299" s="107" t="s">
        <v>124</v>
      </c>
      <c r="C299" s="151" t="s">
        <v>2484</v>
      </c>
      <c r="D299" s="107" t="s">
        <v>5058</v>
      </c>
      <c r="E299" s="107" t="s">
        <v>5059</v>
      </c>
      <c r="F299" s="107" t="s">
        <v>3040</v>
      </c>
      <c r="G299" s="107" t="s">
        <v>5060</v>
      </c>
      <c r="H299" s="107" t="s">
        <v>2484</v>
      </c>
      <c r="I299" s="107" t="s">
        <v>5061</v>
      </c>
      <c r="J299" s="107" t="s">
        <v>2484</v>
      </c>
      <c r="K299" s="108" t="str">
        <f t="shared" si="8"/>
        <v/>
      </c>
      <c r="L299" s="107" t="e">
        <f t="shared" si="9"/>
        <v>#VALUE!</v>
      </c>
    </row>
    <row r="300" spans="1:12" x14ac:dyDescent="0.25">
      <c r="A300" s="107" t="s">
        <v>327</v>
      </c>
      <c r="B300" s="107" t="s">
        <v>124</v>
      </c>
      <c r="C300" s="151" t="s">
        <v>2484</v>
      </c>
      <c r="D300" s="107" t="s">
        <v>3038</v>
      </c>
      <c r="E300" s="107" t="s">
        <v>3039</v>
      </c>
      <c r="F300" s="107" t="s">
        <v>3040</v>
      </c>
      <c r="G300" s="107" t="s">
        <v>3041</v>
      </c>
      <c r="H300" s="107" t="s">
        <v>2484</v>
      </c>
      <c r="I300" s="107" t="s">
        <v>3036</v>
      </c>
      <c r="J300" s="107" t="s">
        <v>3037</v>
      </c>
      <c r="K300" s="108" t="str">
        <f t="shared" si="8"/>
        <v>D53</v>
      </c>
      <c r="L300" s="107" t="e">
        <f t="shared" si="9"/>
        <v>#VALUE!</v>
      </c>
    </row>
    <row r="301" spans="1:12" x14ac:dyDescent="0.25">
      <c r="A301" s="107" t="s">
        <v>329</v>
      </c>
      <c r="B301" s="107" t="s">
        <v>124</v>
      </c>
      <c r="C301" s="151" t="s">
        <v>2484</v>
      </c>
      <c r="D301" s="107" t="s">
        <v>3044</v>
      </c>
      <c r="E301" s="107" t="s">
        <v>3045</v>
      </c>
      <c r="F301" s="107" t="s">
        <v>2583</v>
      </c>
      <c r="G301" s="107" t="s">
        <v>3046</v>
      </c>
      <c r="H301" s="107" t="s">
        <v>2484</v>
      </c>
      <c r="I301" s="107" t="s">
        <v>3042</v>
      </c>
      <c r="J301" s="107" t="s">
        <v>3043</v>
      </c>
      <c r="K301" s="108" t="str">
        <f t="shared" si="8"/>
        <v>D74</v>
      </c>
      <c r="L301" s="107" t="e">
        <f t="shared" si="9"/>
        <v>#VALUE!</v>
      </c>
    </row>
    <row r="302" spans="1:12" x14ac:dyDescent="0.25">
      <c r="A302" s="107" t="s">
        <v>331</v>
      </c>
      <c r="B302" s="107" t="s">
        <v>124</v>
      </c>
      <c r="C302" s="151" t="s">
        <v>2484</v>
      </c>
      <c r="D302" s="107" t="s">
        <v>3049</v>
      </c>
      <c r="E302" s="107" t="s">
        <v>3050</v>
      </c>
      <c r="F302" s="107" t="s">
        <v>1610</v>
      </c>
      <c r="G302" s="107" t="s">
        <v>3051</v>
      </c>
      <c r="H302" s="107" t="s">
        <v>5062</v>
      </c>
      <c r="I302" s="107" t="s">
        <v>3047</v>
      </c>
      <c r="J302" s="107" t="s">
        <v>3048</v>
      </c>
      <c r="K302" s="108" t="str">
        <f t="shared" si="8"/>
        <v>I72</v>
      </c>
      <c r="L302" s="107" t="e">
        <f t="shared" si="9"/>
        <v>#VALUE!</v>
      </c>
    </row>
    <row r="303" spans="1:12" x14ac:dyDescent="0.25">
      <c r="A303" s="107" t="s">
        <v>332</v>
      </c>
      <c r="B303" s="107" t="s">
        <v>124</v>
      </c>
      <c r="C303" s="151" t="s">
        <v>2484</v>
      </c>
      <c r="D303" s="107" t="s">
        <v>3054</v>
      </c>
      <c r="E303" s="107" t="s">
        <v>3055</v>
      </c>
      <c r="F303" s="107" t="s">
        <v>1610</v>
      </c>
      <c r="G303" s="107" t="s">
        <v>3056</v>
      </c>
      <c r="H303" s="107" t="s">
        <v>2484</v>
      </c>
      <c r="I303" s="107" t="s">
        <v>3052</v>
      </c>
      <c r="J303" s="107" t="s">
        <v>3053</v>
      </c>
      <c r="K303" s="108" t="str">
        <f t="shared" si="8"/>
        <v>I79</v>
      </c>
      <c r="L303" s="107" t="e">
        <f t="shared" si="9"/>
        <v>#VALUE!</v>
      </c>
    </row>
    <row r="304" spans="1:12" x14ac:dyDescent="0.25">
      <c r="A304" s="107" t="s">
        <v>333</v>
      </c>
      <c r="B304" s="107" t="s">
        <v>124</v>
      </c>
      <c r="C304" s="151" t="s">
        <v>2484</v>
      </c>
      <c r="D304" s="107" t="s">
        <v>3058</v>
      </c>
      <c r="E304" s="107" t="s">
        <v>3059</v>
      </c>
      <c r="F304" s="107" t="s">
        <v>1610</v>
      </c>
      <c r="G304" s="107" t="s">
        <v>3060</v>
      </c>
      <c r="H304" s="107" t="s">
        <v>2484</v>
      </c>
      <c r="I304" s="107" t="s">
        <v>3057</v>
      </c>
      <c r="J304" s="107" t="s">
        <v>2484</v>
      </c>
      <c r="K304" s="108" t="str">
        <f t="shared" si="8"/>
        <v/>
      </c>
      <c r="L304" s="107" t="e">
        <f t="shared" si="9"/>
        <v>#VALUE!</v>
      </c>
    </row>
    <row r="305" spans="1:12" x14ac:dyDescent="0.25">
      <c r="A305" s="107" t="s">
        <v>336</v>
      </c>
      <c r="B305" s="107" t="s">
        <v>124</v>
      </c>
      <c r="C305" s="151" t="s">
        <v>2484</v>
      </c>
      <c r="D305" s="107" t="s">
        <v>3062</v>
      </c>
      <c r="E305" s="107" t="s">
        <v>3063</v>
      </c>
      <c r="F305" s="107" t="s">
        <v>2367</v>
      </c>
      <c r="G305" s="107" t="s">
        <v>3064</v>
      </c>
      <c r="H305" s="107" t="s">
        <v>2484</v>
      </c>
      <c r="I305" s="107" t="s">
        <v>3061</v>
      </c>
      <c r="J305" s="107" t="s">
        <v>2484</v>
      </c>
      <c r="K305" s="108" t="str">
        <f t="shared" si="8"/>
        <v/>
      </c>
      <c r="L305" s="107" t="e">
        <f t="shared" si="9"/>
        <v>#VALUE!</v>
      </c>
    </row>
    <row r="306" spans="1:12" x14ac:dyDescent="0.25">
      <c r="A306" s="107" t="s">
        <v>337</v>
      </c>
      <c r="B306" s="107" t="s">
        <v>124</v>
      </c>
      <c r="C306" s="151" t="s">
        <v>2484</v>
      </c>
      <c r="D306" s="107" t="s">
        <v>5063</v>
      </c>
      <c r="E306" s="107" t="s">
        <v>3066</v>
      </c>
      <c r="F306" s="107" t="s">
        <v>3067</v>
      </c>
      <c r="G306" s="107" t="s">
        <v>3068</v>
      </c>
      <c r="H306" s="107" t="s">
        <v>2484</v>
      </c>
      <c r="I306" s="107" t="s">
        <v>3065</v>
      </c>
      <c r="J306" s="107" t="s">
        <v>2484</v>
      </c>
      <c r="K306" s="108" t="str">
        <f t="shared" si="8"/>
        <v/>
      </c>
      <c r="L306" s="107" t="e">
        <f t="shared" si="9"/>
        <v>#VALUE!</v>
      </c>
    </row>
    <row r="307" spans="1:12" x14ac:dyDescent="0.25">
      <c r="A307" s="107" t="s">
        <v>338</v>
      </c>
      <c r="B307" s="107" t="s">
        <v>124</v>
      </c>
      <c r="C307" s="151" t="s">
        <v>2484</v>
      </c>
      <c r="D307" s="107" t="s">
        <v>3070</v>
      </c>
      <c r="E307" s="107" t="s">
        <v>3071</v>
      </c>
      <c r="F307" s="107" t="s">
        <v>1430</v>
      </c>
      <c r="G307" s="107" t="s">
        <v>3072</v>
      </c>
      <c r="H307" s="107" t="s">
        <v>5064</v>
      </c>
      <c r="I307" s="107" t="s">
        <v>3069</v>
      </c>
      <c r="J307" s="107" t="s">
        <v>2484</v>
      </c>
      <c r="K307" s="108" t="str">
        <f t="shared" si="8"/>
        <v/>
      </c>
      <c r="L307" s="107" t="e">
        <f t="shared" si="9"/>
        <v>#VALUE!</v>
      </c>
    </row>
    <row r="308" spans="1:12" x14ac:dyDescent="0.25">
      <c r="A308" s="107" t="s">
        <v>339</v>
      </c>
      <c r="B308" s="107" t="s">
        <v>124</v>
      </c>
      <c r="C308" s="151" t="s">
        <v>2484</v>
      </c>
      <c r="D308" s="107" t="s">
        <v>3075</v>
      </c>
      <c r="E308" s="107" t="s">
        <v>3076</v>
      </c>
      <c r="F308" s="107" t="s">
        <v>2049</v>
      </c>
      <c r="G308" s="107" t="s">
        <v>3077</v>
      </c>
      <c r="H308" s="107" t="s">
        <v>5065</v>
      </c>
      <c r="I308" s="107" t="s">
        <v>3073</v>
      </c>
      <c r="J308" s="107" t="s">
        <v>3074</v>
      </c>
      <c r="K308" s="108" t="str">
        <f t="shared" si="8"/>
        <v>I80</v>
      </c>
      <c r="L308" s="107" t="e">
        <f t="shared" si="9"/>
        <v>#VALUE!</v>
      </c>
    </row>
    <row r="309" spans="1:12" x14ac:dyDescent="0.25">
      <c r="A309" s="107" t="s">
        <v>340</v>
      </c>
      <c r="B309" s="107" t="s">
        <v>124</v>
      </c>
      <c r="C309" s="151" t="s">
        <v>2484</v>
      </c>
      <c r="D309" s="107" t="s">
        <v>3080</v>
      </c>
      <c r="E309" s="107" t="s">
        <v>3039</v>
      </c>
      <c r="F309" s="107" t="s">
        <v>3040</v>
      </c>
      <c r="G309" s="107" t="s">
        <v>3041</v>
      </c>
      <c r="H309" s="107" t="s">
        <v>2484</v>
      </c>
      <c r="I309" s="107" t="s">
        <v>3078</v>
      </c>
      <c r="J309" s="107" t="s">
        <v>3079</v>
      </c>
      <c r="K309" s="108" t="str">
        <f t="shared" si="8"/>
        <v>D51</v>
      </c>
      <c r="L309" s="107" t="e">
        <f t="shared" si="9"/>
        <v>#VALUE!</v>
      </c>
    </row>
    <row r="310" spans="1:12" x14ac:dyDescent="0.25">
      <c r="A310" s="107" t="s">
        <v>341</v>
      </c>
      <c r="B310" s="107" t="s">
        <v>124</v>
      </c>
      <c r="C310" s="151" t="s">
        <v>2484</v>
      </c>
      <c r="D310" s="107" t="s">
        <v>3082</v>
      </c>
      <c r="E310" s="107" t="s">
        <v>3083</v>
      </c>
      <c r="F310" s="107" t="s">
        <v>1610</v>
      </c>
      <c r="G310" s="107" t="s">
        <v>3084</v>
      </c>
      <c r="H310" s="107" t="s">
        <v>2484</v>
      </c>
      <c r="I310" s="107" t="s">
        <v>3081</v>
      </c>
      <c r="J310" s="107" t="s">
        <v>2484</v>
      </c>
      <c r="K310" s="108" t="str">
        <f t="shared" si="8"/>
        <v/>
      </c>
      <c r="L310" s="107" t="e">
        <f t="shared" si="9"/>
        <v>#VALUE!</v>
      </c>
    </row>
    <row r="311" spans="1:12" x14ac:dyDescent="0.25">
      <c r="A311" s="107" t="s">
        <v>5066</v>
      </c>
      <c r="B311" s="107" t="s">
        <v>124</v>
      </c>
      <c r="C311" s="151" t="s">
        <v>2484</v>
      </c>
      <c r="D311" s="107" t="s">
        <v>5067</v>
      </c>
      <c r="E311" s="107" t="s">
        <v>5068</v>
      </c>
      <c r="F311" s="107" t="s">
        <v>2119</v>
      </c>
      <c r="G311" s="107" t="s">
        <v>5069</v>
      </c>
      <c r="H311" s="107" t="s">
        <v>2484</v>
      </c>
      <c r="I311" s="107" t="s">
        <v>5070</v>
      </c>
      <c r="J311" s="107" t="s">
        <v>2484</v>
      </c>
      <c r="K311" s="108" t="str">
        <f t="shared" si="8"/>
        <v/>
      </c>
      <c r="L311" s="107" t="e">
        <f t="shared" si="9"/>
        <v>#VALUE!</v>
      </c>
    </row>
    <row r="312" spans="1:12" x14ac:dyDescent="0.25">
      <c r="A312" s="107" t="s">
        <v>343</v>
      </c>
      <c r="B312" s="107" t="s">
        <v>124</v>
      </c>
      <c r="C312" s="151" t="s">
        <v>2484</v>
      </c>
      <c r="D312" s="107" t="s">
        <v>3087</v>
      </c>
      <c r="E312" s="107" t="s">
        <v>3088</v>
      </c>
      <c r="F312" s="107" t="s">
        <v>1610</v>
      </c>
      <c r="G312" s="107" t="s">
        <v>3089</v>
      </c>
      <c r="H312" s="107" t="s">
        <v>2484</v>
      </c>
      <c r="I312" s="107" t="s">
        <v>3085</v>
      </c>
      <c r="J312" s="107" t="s">
        <v>3086</v>
      </c>
      <c r="K312" s="108" t="str">
        <f t="shared" si="8"/>
        <v>T96</v>
      </c>
      <c r="L312" s="107" t="e">
        <f t="shared" si="9"/>
        <v>#VALUE!</v>
      </c>
    </row>
    <row r="313" spans="1:12" x14ac:dyDescent="0.25">
      <c r="A313" s="107" t="s">
        <v>345</v>
      </c>
      <c r="B313" s="107" t="s">
        <v>124</v>
      </c>
      <c r="C313" s="151" t="s">
        <v>2484</v>
      </c>
      <c r="D313" s="107" t="s">
        <v>2809</v>
      </c>
      <c r="E313" s="107" t="s">
        <v>3091</v>
      </c>
      <c r="F313" s="107" t="s">
        <v>1610</v>
      </c>
      <c r="G313" s="107" t="s">
        <v>3092</v>
      </c>
      <c r="H313" s="107" t="s">
        <v>2484</v>
      </c>
      <c r="I313" s="107" t="s">
        <v>3090</v>
      </c>
      <c r="J313" s="107" t="s">
        <v>2484</v>
      </c>
      <c r="K313" s="108" t="str">
        <f t="shared" si="8"/>
        <v/>
      </c>
      <c r="L313" s="107" t="e">
        <f t="shared" si="9"/>
        <v>#VALUE!</v>
      </c>
    </row>
    <row r="314" spans="1:12" x14ac:dyDescent="0.25">
      <c r="A314" s="107" t="s">
        <v>346</v>
      </c>
      <c r="B314" s="107" t="s">
        <v>124</v>
      </c>
      <c r="C314" s="151" t="s">
        <v>2484</v>
      </c>
      <c r="D314" s="107" t="s">
        <v>3094</v>
      </c>
      <c r="E314" s="107" t="s">
        <v>3095</v>
      </c>
      <c r="F314" s="107" t="s">
        <v>1760</v>
      </c>
      <c r="G314" s="107" t="s">
        <v>3096</v>
      </c>
      <c r="H314" s="107" t="s">
        <v>5071</v>
      </c>
      <c r="I314" s="107" t="s">
        <v>3093</v>
      </c>
      <c r="J314" s="107" t="s">
        <v>2484</v>
      </c>
      <c r="K314" s="108" t="str">
        <f t="shared" si="8"/>
        <v/>
      </c>
      <c r="L314" s="107" t="e">
        <f t="shared" si="9"/>
        <v>#VALUE!</v>
      </c>
    </row>
    <row r="315" spans="1:12" x14ac:dyDescent="0.25">
      <c r="A315" s="107" t="s">
        <v>348</v>
      </c>
      <c r="B315" s="107" t="s">
        <v>124</v>
      </c>
      <c r="C315" s="151" t="s">
        <v>2484</v>
      </c>
      <c r="D315" s="107" t="s">
        <v>3098</v>
      </c>
      <c r="E315" s="107" t="s">
        <v>3099</v>
      </c>
      <c r="F315" s="107" t="s">
        <v>1610</v>
      </c>
      <c r="G315" s="107" t="s">
        <v>3100</v>
      </c>
      <c r="H315" s="107" t="s">
        <v>2484</v>
      </c>
      <c r="I315" s="107" t="s">
        <v>3097</v>
      </c>
      <c r="J315" s="107" t="s">
        <v>2484</v>
      </c>
      <c r="K315" s="108" t="str">
        <f t="shared" si="8"/>
        <v/>
      </c>
      <c r="L315" s="107" t="e">
        <f t="shared" si="9"/>
        <v>#VALUE!</v>
      </c>
    </row>
    <row r="316" spans="1:12" x14ac:dyDescent="0.25">
      <c r="A316" s="107" t="s">
        <v>349</v>
      </c>
      <c r="B316" s="107" t="s">
        <v>124</v>
      </c>
      <c r="C316" s="151" t="s">
        <v>2484</v>
      </c>
      <c r="D316" s="107" t="s">
        <v>3103</v>
      </c>
      <c r="E316" s="107" t="s">
        <v>3104</v>
      </c>
      <c r="F316" s="107" t="s">
        <v>2570</v>
      </c>
      <c r="G316" s="107" t="s">
        <v>3105</v>
      </c>
      <c r="H316" s="107" t="s">
        <v>2484</v>
      </c>
      <c r="I316" s="107" t="s">
        <v>3101</v>
      </c>
      <c r="J316" s="107" t="s">
        <v>3102</v>
      </c>
      <c r="K316" s="108" t="str">
        <f t="shared" si="8"/>
        <v>I44</v>
      </c>
      <c r="L316" s="107" t="e">
        <f t="shared" si="9"/>
        <v>#VALUE!</v>
      </c>
    </row>
    <row r="317" spans="1:12" x14ac:dyDescent="0.25">
      <c r="A317" s="107" t="s">
        <v>353</v>
      </c>
      <c r="B317" s="107" t="s">
        <v>124</v>
      </c>
      <c r="C317" s="151" t="s">
        <v>2484</v>
      </c>
      <c r="D317" s="107" t="s">
        <v>3108</v>
      </c>
      <c r="E317" s="107" t="s">
        <v>3109</v>
      </c>
      <c r="F317" s="107" t="s">
        <v>1430</v>
      </c>
      <c r="G317" s="107" t="s">
        <v>3110</v>
      </c>
      <c r="H317" s="107" t="s">
        <v>2484</v>
      </c>
      <c r="I317" s="107" t="s">
        <v>3106</v>
      </c>
      <c r="J317" s="107" t="s">
        <v>3107</v>
      </c>
      <c r="K317" s="108" t="str">
        <f t="shared" si="8"/>
        <v>D90</v>
      </c>
      <c r="L317" s="107" t="e">
        <f t="shared" si="9"/>
        <v>#VALUE!</v>
      </c>
    </row>
    <row r="318" spans="1:12" x14ac:dyDescent="0.25">
      <c r="A318" s="107" t="s">
        <v>5072</v>
      </c>
      <c r="B318" s="107" t="s">
        <v>124</v>
      </c>
      <c r="C318" s="151" t="s">
        <v>2484</v>
      </c>
      <c r="D318" s="107" t="s">
        <v>5073</v>
      </c>
      <c r="E318" s="107" t="s">
        <v>5074</v>
      </c>
      <c r="F318" s="107" t="s">
        <v>1610</v>
      </c>
      <c r="G318" s="107" t="s">
        <v>5075</v>
      </c>
      <c r="H318" s="107" t="s">
        <v>2484</v>
      </c>
      <c r="I318" s="107" t="s">
        <v>5076</v>
      </c>
      <c r="J318" s="107" t="s">
        <v>5077</v>
      </c>
      <c r="K318" s="108" t="str">
        <f t="shared" si="8"/>
        <v>I39</v>
      </c>
      <c r="L318" s="107" t="e">
        <f t="shared" si="9"/>
        <v>#VALUE!</v>
      </c>
    </row>
    <row r="319" spans="1:12" x14ac:dyDescent="0.25">
      <c r="A319" s="107" t="s">
        <v>3111</v>
      </c>
      <c r="B319" s="107" t="s">
        <v>124</v>
      </c>
      <c r="C319" s="151" t="s">
        <v>2484</v>
      </c>
      <c r="D319" s="107" t="s">
        <v>5078</v>
      </c>
      <c r="E319" s="107" t="s">
        <v>1909</v>
      </c>
      <c r="F319" s="107" t="s">
        <v>1610</v>
      </c>
      <c r="G319" s="107" t="s">
        <v>3113</v>
      </c>
      <c r="H319" s="107" t="s">
        <v>2484</v>
      </c>
      <c r="I319" s="107" t="s">
        <v>3112</v>
      </c>
      <c r="J319" s="107" t="s">
        <v>2484</v>
      </c>
      <c r="K319" s="108" t="str">
        <f t="shared" si="8"/>
        <v/>
      </c>
      <c r="L319" s="107" t="e">
        <f t="shared" si="9"/>
        <v>#VALUE!</v>
      </c>
    </row>
    <row r="320" spans="1:12" x14ac:dyDescent="0.25">
      <c r="A320" s="107" t="s">
        <v>5079</v>
      </c>
      <c r="B320" s="107" t="s">
        <v>124</v>
      </c>
      <c r="C320" s="151" t="s">
        <v>2484</v>
      </c>
      <c r="D320" s="107" t="s">
        <v>5080</v>
      </c>
      <c r="E320" s="107" t="s">
        <v>5081</v>
      </c>
      <c r="F320" s="107" t="s">
        <v>2850</v>
      </c>
      <c r="G320" s="107" t="s">
        <v>5082</v>
      </c>
      <c r="H320" s="107" t="s">
        <v>5083</v>
      </c>
      <c r="I320" s="107" t="s">
        <v>5084</v>
      </c>
      <c r="J320" s="107" t="s">
        <v>5085</v>
      </c>
      <c r="K320" s="108" t="str">
        <f t="shared" si="8"/>
        <v>A01</v>
      </c>
      <c r="L320" s="107" t="e">
        <f t="shared" si="9"/>
        <v>#VALUE!</v>
      </c>
    </row>
    <row r="321" spans="1:12" x14ac:dyDescent="0.25">
      <c r="A321" s="107" t="s">
        <v>5086</v>
      </c>
      <c r="B321" s="107" t="s">
        <v>124</v>
      </c>
      <c r="C321" s="151" t="s">
        <v>2484</v>
      </c>
      <c r="D321" s="107" t="s">
        <v>5087</v>
      </c>
      <c r="E321" s="107" t="s">
        <v>5088</v>
      </c>
      <c r="F321" s="107" t="s">
        <v>2850</v>
      </c>
      <c r="G321" s="107" t="s">
        <v>5089</v>
      </c>
      <c r="H321" s="107" t="s">
        <v>5090</v>
      </c>
      <c r="I321" s="107" t="s">
        <v>5091</v>
      </c>
      <c r="J321" s="107" t="s">
        <v>5092</v>
      </c>
      <c r="K321" s="108" t="str">
        <f t="shared" si="8"/>
        <v>A02</v>
      </c>
      <c r="L321" s="107" t="e">
        <f t="shared" si="9"/>
        <v>#VALUE!</v>
      </c>
    </row>
    <row r="322" spans="1:12" x14ac:dyDescent="0.25">
      <c r="A322" s="107" t="s">
        <v>5093</v>
      </c>
      <c r="B322" s="107" t="s">
        <v>124</v>
      </c>
      <c r="C322" s="151" t="s">
        <v>2484</v>
      </c>
      <c r="D322" s="107" t="s">
        <v>5094</v>
      </c>
      <c r="E322" s="107" t="s">
        <v>5095</v>
      </c>
      <c r="F322" s="107" t="s">
        <v>1367</v>
      </c>
      <c r="G322" s="107" t="s">
        <v>5096</v>
      </c>
      <c r="H322" s="107" t="s">
        <v>2484</v>
      </c>
      <c r="I322" s="107" t="s">
        <v>5097</v>
      </c>
      <c r="J322" s="107" t="s">
        <v>2484</v>
      </c>
      <c r="K322" s="108" t="str">
        <f t="shared" si="8"/>
        <v/>
      </c>
      <c r="L322" s="107" t="e">
        <f t="shared" si="9"/>
        <v>#VALUE!</v>
      </c>
    </row>
    <row r="323" spans="1:12" x14ac:dyDescent="0.25">
      <c r="A323" s="107" t="s">
        <v>5098</v>
      </c>
      <c r="B323" s="107" t="s">
        <v>124</v>
      </c>
      <c r="C323" s="151" t="s">
        <v>2484</v>
      </c>
      <c r="D323" s="107" t="s">
        <v>5099</v>
      </c>
      <c r="E323" s="107" t="s">
        <v>2766</v>
      </c>
      <c r="F323" s="107" t="s">
        <v>1387</v>
      </c>
      <c r="G323" s="107" t="s">
        <v>5100</v>
      </c>
      <c r="H323" s="107" t="s">
        <v>2484</v>
      </c>
      <c r="I323" s="107" t="s">
        <v>5101</v>
      </c>
      <c r="J323" s="107" t="s">
        <v>2484</v>
      </c>
      <c r="K323" s="108" t="str">
        <f t="shared" ref="K323:K341" si="10">RIGHT(J323, 3)</f>
        <v/>
      </c>
      <c r="L323" s="107" t="e">
        <f t="shared" ref="L323:L341" si="11">DATEVALUE(C323)</f>
        <v>#VALUE!</v>
      </c>
    </row>
    <row r="324" spans="1:12" x14ac:dyDescent="0.25">
      <c r="A324" s="107" t="s">
        <v>5102</v>
      </c>
      <c r="B324" s="107" t="s">
        <v>124</v>
      </c>
      <c r="C324" s="151" t="s">
        <v>2484</v>
      </c>
      <c r="D324" s="107" t="s">
        <v>5103</v>
      </c>
      <c r="E324" s="107" t="s">
        <v>1422</v>
      </c>
      <c r="F324" s="107" t="s">
        <v>1367</v>
      </c>
      <c r="G324" s="107" t="s">
        <v>5104</v>
      </c>
      <c r="H324" s="107" t="s">
        <v>2484</v>
      </c>
      <c r="I324" s="107" t="s">
        <v>5105</v>
      </c>
      <c r="J324" s="107" t="s">
        <v>2484</v>
      </c>
      <c r="K324" s="108" t="str">
        <f t="shared" si="10"/>
        <v/>
      </c>
      <c r="L324" s="107" t="e">
        <f t="shared" si="11"/>
        <v>#VALUE!</v>
      </c>
    </row>
    <row r="325" spans="1:12" x14ac:dyDescent="0.25">
      <c r="A325" s="107" t="s">
        <v>5106</v>
      </c>
      <c r="B325" s="107" t="s">
        <v>124</v>
      </c>
      <c r="C325" s="151" t="s">
        <v>2484</v>
      </c>
      <c r="D325" s="107" t="s">
        <v>5107</v>
      </c>
      <c r="E325" s="107" t="s">
        <v>5108</v>
      </c>
      <c r="F325" s="107" t="s">
        <v>1585</v>
      </c>
      <c r="G325" s="107" t="s">
        <v>5109</v>
      </c>
      <c r="H325" s="107" t="s">
        <v>5110</v>
      </c>
      <c r="I325" s="107" t="s">
        <v>5111</v>
      </c>
      <c r="J325" s="107" t="s">
        <v>2484</v>
      </c>
      <c r="K325" s="108" t="str">
        <f t="shared" si="10"/>
        <v/>
      </c>
      <c r="L325" s="107" t="e">
        <f t="shared" si="11"/>
        <v>#VALUE!</v>
      </c>
    </row>
    <row r="326" spans="1:12" x14ac:dyDescent="0.25">
      <c r="A326" s="107" t="s">
        <v>5112</v>
      </c>
      <c r="B326" s="107" t="s">
        <v>124</v>
      </c>
      <c r="C326" s="151" t="s">
        <v>2484</v>
      </c>
      <c r="D326" s="107" t="s">
        <v>5113</v>
      </c>
      <c r="E326" s="107" t="s">
        <v>5114</v>
      </c>
      <c r="F326" s="107" t="s">
        <v>1367</v>
      </c>
      <c r="G326" s="107" t="s">
        <v>5115</v>
      </c>
      <c r="H326" s="107" t="s">
        <v>2484</v>
      </c>
      <c r="I326" s="107" t="s">
        <v>5116</v>
      </c>
      <c r="J326" s="107" t="s">
        <v>2484</v>
      </c>
      <c r="K326" s="108" t="str">
        <f t="shared" si="10"/>
        <v/>
      </c>
      <c r="L326" s="107" t="e">
        <f t="shared" si="11"/>
        <v>#VALUE!</v>
      </c>
    </row>
    <row r="327" spans="1:12" x14ac:dyDescent="0.25">
      <c r="A327" s="107" t="s">
        <v>5117</v>
      </c>
      <c r="B327" s="107" t="s">
        <v>124</v>
      </c>
      <c r="C327" s="151" t="s">
        <v>2484</v>
      </c>
      <c r="D327" s="107" t="s">
        <v>5118</v>
      </c>
      <c r="E327" s="107" t="s">
        <v>1471</v>
      </c>
      <c r="F327" s="107" t="s">
        <v>1430</v>
      </c>
      <c r="G327" s="107" t="s">
        <v>5119</v>
      </c>
      <c r="H327" s="107" t="s">
        <v>5120</v>
      </c>
      <c r="I327" s="107" t="s">
        <v>5121</v>
      </c>
      <c r="J327" s="107" t="s">
        <v>2484</v>
      </c>
      <c r="K327" s="108" t="str">
        <f t="shared" si="10"/>
        <v/>
      </c>
      <c r="L327" s="107" t="e">
        <f t="shared" si="11"/>
        <v>#VALUE!</v>
      </c>
    </row>
    <row r="328" spans="1:12" x14ac:dyDescent="0.25">
      <c r="A328" s="107" t="s">
        <v>5122</v>
      </c>
      <c r="B328" s="107" t="s">
        <v>124</v>
      </c>
      <c r="C328" s="151" t="s">
        <v>2484</v>
      </c>
      <c r="D328" s="107" t="s">
        <v>5123</v>
      </c>
      <c r="E328" s="107" t="s">
        <v>5108</v>
      </c>
      <c r="F328" s="107" t="s">
        <v>1585</v>
      </c>
      <c r="G328" s="107" t="s">
        <v>5109</v>
      </c>
      <c r="H328" s="107" t="s">
        <v>5124</v>
      </c>
      <c r="I328" s="107" t="s">
        <v>5125</v>
      </c>
      <c r="J328" s="107" t="s">
        <v>5126</v>
      </c>
      <c r="K328" s="108" t="str">
        <f t="shared" si="10"/>
        <v>D23</v>
      </c>
      <c r="L328" s="107" t="e">
        <f t="shared" si="11"/>
        <v>#VALUE!</v>
      </c>
    </row>
    <row r="329" spans="1:12" x14ac:dyDescent="0.25">
      <c r="A329" s="107" t="s">
        <v>5127</v>
      </c>
      <c r="B329" s="107" t="s">
        <v>124</v>
      </c>
      <c r="C329" s="151" t="s">
        <v>2484</v>
      </c>
      <c r="D329" s="107" t="s">
        <v>5128</v>
      </c>
      <c r="E329" s="107" t="s">
        <v>1422</v>
      </c>
      <c r="F329" s="107" t="s">
        <v>1367</v>
      </c>
      <c r="G329" s="107" t="s">
        <v>5104</v>
      </c>
      <c r="H329" s="107" t="s">
        <v>2484</v>
      </c>
      <c r="I329" s="107" t="s">
        <v>5129</v>
      </c>
      <c r="J329" s="107" t="s">
        <v>5130</v>
      </c>
      <c r="K329" s="108" t="str">
        <f t="shared" si="10"/>
        <v>A24</v>
      </c>
      <c r="L329" s="107" t="e">
        <f t="shared" si="11"/>
        <v>#VALUE!</v>
      </c>
    </row>
    <row r="330" spans="1:12" x14ac:dyDescent="0.25">
      <c r="A330" s="107" t="s">
        <v>5131</v>
      </c>
      <c r="B330" s="107" t="s">
        <v>124</v>
      </c>
      <c r="C330" s="151" t="s">
        <v>2484</v>
      </c>
      <c r="D330" s="107" t="s">
        <v>5132</v>
      </c>
      <c r="E330" s="107" t="s">
        <v>5133</v>
      </c>
      <c r="F330" s="107" t="s">
        <v>2563</v>
      </c>
      <c r="G330" s="107" t="s">
        <v>5134</v>
      </c>
      <c r="H330" s="107" t="s">
        <v>2484</v>
      </c>
      <c r="I330" s="107" t="s">
        <v>5135</v>
      </c>
      <c r="J330" s="107" t="s">
        <v>5136</v>
      </c>
      <c r="K330" s="108" t="str">
        <f t="shared" si="10"/>
        <v>A37</v>
      </c>
      <c r="L330" s="107" t="e">
        <f t="shared" si="11"/>
        <v>#VALUE!</v>
      </c>
    </row>
    <row r="331" spans="1:12" x14ac:dyDescent="0.25">
      <c r="A331" s="107" t="s">
        <v>5137</v>
      </c>
      <c r="B331" s="107" t="s">
        <v>124</v>
      </c>
      <c r="C331" s="151" t="s">
        <v>2484</v>
      </c>
      <c r="D331" s="107" t="s">
        <v>5138</v>
      </c>
      <c r="E331" s="107" t="s">
        <v>5139</v>
      </c>
      <c r="F331" s="107" t="s">
        <v>1592</v>
      </c>
      <c r="G331" s="107" t="s">
        <v>5140</v>
      </c>
      <c r="H331" s="107" t="s">
        <v>2484</v>
      </c>
      <c r="I331" s="107" t="s">
        <v>5141</v>
      </c>
      <c r="J331" s="107" t="s">
        <v>5142</v>
      </c>
      <c r="K331" s="108" t="str">
        <f t="shared" si="10"/>
        <v>A10</v>
      </c>
      <c r="L331" s="107" t="e">
        <f t="shared" si="11"/>
        <v>#VALUE!</v>
      </c>
    </row>
    <row r="332" spans="1:12" x14ac:dyDescent="0.25">
      <c r="A332" s="107" t="s">
        <v>5143</v>
      </c>
      <c r="B332" s="107" t="s">
        <v>124</v>
      </c>
      <c r="C332" s="151" t="s">
        <v>2484</v>
      </c>
      <c r="D332" s="107" t="s">
        <v>5144</v>
      </c>
      <c r="E332" s="107" t="s">
        <v>5145</v>
      </c>
      <c r="F332" s="107" t="s">
        <v>1592</v>
      </c>
      <c r="G332" s="107" t="s">
        <v>5146</v>
      </c>
      <c r="H332" s="107" t="s">
        <v>2484</v>
      </c>
      <c r="I332" s="107" t="s">
        <v>5147</v>
      </c>
      <c r="J332" s="107" t="s">
        <v>5148</v>
      </c>
      <c r="K332" s="108" t="str">
        <f t="shared" si="10"/>
        <v>A06</v>
      </c>
      <c r="L332" s="107" t="e">
        <f t="shared" si="11"/>
        <v>#VALUE!</v>
      </c>
    </row>
    <row r="333" spans="1:12" x14ac:dyDescent="0.25">
      <c r="A333" s="107" t="s">
        <v>5149</v>
      </c>
      <c r="B333" s="107" t="s">
        <v>124</v>
      </c>
      <c r="C333" s="151" t="s">
        <v>2484</v>
      </c>
      <c r="D333" s="107" t="s">
        <v>5150</v>
      </c>
      <c r="E333" s="107" t="s">
        <v>5151</v>
      </c>
      <c r="F333" s="107" t="s">
        <v>1592</v>
      </c>
      <c r="G333" s="107" t="s">
        <v>5152</v>
      </c>
      <c r="H333" s="107" t="s">
        <v>2484</v>
      </c>
      <c r="I333" s="107" t="s">
        <v>5153</v>
      </c>
      <c r="J333" s="107" t="s">
        <v>5154</v>
      </c>
      <c r="K333" s="108" t="str">
        <f t="shared" si="10"/>
        <v>A07</v>
      </c>
      <c r="L333" s="107" t="e">
        <f t="shared" si="11"/>
        <v>#VALUE!</v>
      </c>
    </row>
    <row r="334" spans="1:12" x14ac:dyDescent="0.25">
      <c r="A334" s="107" t="s">
        <v>5155</v>
      </c>
      <c r="B334" s="107" t="s">
        <v>124</v>
      </c>
      <c r="C334" s="151" t="s">
        <v>2484</v>
      </c>
      <c r="D334" s="107" t="s">
        <v>5156</v>
      </c>
      <c r="E334" s="107" t="s">
        <v>5157</v>
      </c>
      <c r="F334" s="107" t="s">
        <v>2113</v>
      </c>
      <c r="G334" s="107" t="s">
        <v>5158</v>
      </c>
      <c r="H334" s="107" t="s">
        <v>2484</v>
      </c>
      <c r="I334" s="107" t="s">
        <v>5159</v>
      </c>
      <c r="J334" s="107" t="s">
        <v>5160</v>
      </c>
      <c r="K334" s="108" t="str">
        <f t="shared" si="10"/>
        <v>A23</v>
      </c>
      <c r="L334" s="107" t="e">
        <f t="shared" si="11"/>
        <v>#VALUE!</v>
      </c>
    </row>
    <row r="335" spans="1:12" x14ac:dyDescent="0.25">
      <c r="A335" s="107" t="s">
        <v>5161</v>
      </c>
      <c r="B335" s="107" t="s">
        <v>124</v>
      </c>
      <c r="C335" s="151" t="s">
        <v>2484</v>
      </c>
      <c r="D335" s="107" t="s">
        <v>5162</v>
      </c>
      <c r="E335" s="107" t="s">
        <v>5163</v>
      </c>
      <c r="F335" s="107" t="s">
        <v>1610</v>
      </c>
      <c r="G335" s="107" t="s">
        <v>5164</v>
      </c>
      <c r="H335" s="107" t="s">
        <v>2484</v>
      </c>
      <c r="I335" s="107" t="s">
        <v>5165</v>
      </c>
      <c r="J335" s="107" t="s">
        <v>5166</v>
      </c>
      <c r="K335" s="108" t="str">
        <f t="shared" si="10"/>
        <v>A27</v>
      </c>
      <c r="L335" s="107" t="e">
        <f t="shared" si="11"/>
        <v>#VALUE!</v>
      </c>
    </row>
    <row r="336" spans="1:12" x14ac:dyDescent="0.25">
      <c r="A336" s="107" t="s">
        <v>5167</v>
      </c>
      <c r="B336" s="107" t="s">
        <v>124</v>
      </c>
      <c r="C336" s="151" t="s">
        <v>2484</v>
      </c>
      <c r="D336" s="107" t="s">
        <v>5168</v>
      </c>
      <c r="E336" s="107" t="s">
        <v>5169</v>
      </c>
      <c r="F336" s="107" t="s">
        <v>1367</v>
      </c>
      <c r="G336" s="107" t="s">
        <v>5170</v>
      </c>
      <c r="H336" s="107" t="s">
        <v>2484</v>
      </c>
      <c r="I336" s="107" t="s">
        <v>5171</v>
      </c>
      <c r="J336" s="107" t="s">
        <v>5172</v>
      </c>
      <c r="K336" s="108" t="str">
        <f t="shared" si="10"/>
        <v>A50</v>
      </c>
      <c r="L336" s="107" t="e">
        <f t="shared" si="11"/>
        <v>#VALUE!</v>
      </c>
    </row>
    <row r="337" spans="1:12" x14ac:dyDescent="0.25">
      <c r="A337" s="107" t="s">
        <v>5173</v>
      </c>
      <c r="B337" s="107" t="s">
        <v>124</v>
      </c>
      <c r="C337" s="151" t="s">
        <v>2484</v>
      </c>
      <c r="D337" s="107" t="s">
        <v>5174</v>
      </c>
      <c r="E337" s="107" t="s">
        <v>5175</v>
      </c>
      <c r="F337" s="107" t="s">
        <v>1760</v>
      </c>
      <c r="G337" s="107" t="s">
        <v>5176</v>
      </c>
      <c r="H337" s="107" t="s">
        <v>2484</v>
      </c>
      <c r="I337" s="107" t="s">
        <v>5177</v>
      </c>
      <c r="J337" s="107" t="s">
        <v>2484</v>
      </c>
      <c r="K337" s="108" t="str">
        <f t="shared" si="10"/>
        <v/>
      </c>
      <c r="L337" s="107" t="e">
        <f t="shared" si="11"/>
        <v>#VALUE!</v>
      </c>
    </row>
    <row r="338" spans="1:12" x14ac:dyDescent="0.25">
      <c r="A338" s="107" t="s">
        <v>5178</v>
      </c>
      <c r="B338" s="107" t="s">
        <v>124</v>
      </c>
      <c r="C338" s="151" t="s">
        <v>2484</v>
      </c>
      <c r="D338" s="107" t="s">
        <v>5179</v>
      </c>
      <c r="E338" s="107" t="s">
        <v>3115</v>
      </c>
      <c r="F338" s="107" t="s">
        <v>3067</v>
      </c>
      <c r="G338" s="107" t="s">
        <v>3116</v>
      </c>
      <c r="H338" s="107" t="s">
        <v>2484</v>
      </c>
      <c r="I338" s="107" t="s">
        <v>3114</v>
      </c>
      <c r="J338" s="107" t="s">
        <v>5180</v>
      </c>
      <c r="K338" s="108" t="str">
        <f t="shared" si="10"/>
        <v>A26</v>
      </c>
      <c r="L338" s="107" t="e">
        <f t="shared" si="11"/>
        <v>#VALUE!</v>
      </c>
    </row>
    <row r="339" spans="1:12" x14ac:dyDescent="0.25">
      <c r="A339" s="107" t="s">
        <v>5181</v>
      </c>
      <c r="B339" s="107" t="s">
        <v>124</v>
      </c>
      <c r="C339" s="151" t="s">
        <v>2484</v>
      </c>
      <c r="D339" s="107" t="s">
        <v>5182</v>
      </c>
      <c r="E339" s="107" t="s">
        <v>5183</v>
      </c>
      <c r="F339" s="107" t="s">
        <v>1387</v>
      </c>
      <c r="G339" s="107" t="s">
        <v>5184</v>
      </c>
      <c r="H339" s="107" t="s">
        <v>5185</v>
      </c>
      <c r="I339" s="107" t="s">
        <v>5186</v>
      </c>
      <c r="J339" s="107" t="s">
        <v>5187</v>
      </c>
      <c r="K339" s="108" t="str">
        <f t="shared" si="10"/>
        <v>A21</v>
      </c>
      <c r="L339" s="107" t="e">
        <f t="shared" si="11"/>
        <v>#VALUE!</v>
      </c>
    </row>
    <row r="340" spans="1:12" x14ac:dyDescent="0.25">
      <c r="A340" s="107" t="s">
        <v>5188</v>
      </c>
      <c r="B340" s="107" t="s">
        <v>124</v>
      </c>
      <c r="C340" s="151" t="s">
        <v>2484</v>
      </c>
      <c r="D340" s="107" t="s">
        <v>5189</v>
      </c>
      <c r="E340" s="107" t="s">
        <v>2137</v>
      </c>
      <c r="F340" s="107" t="s">
        <v>1387</v>
      </c>
      <c r="G340" s="107" t="s">
        <v>5190</v>
      </c>
      <c r="H340" s="107" t="s">
        <v>5191</v>
      </c>
      <c r="I340" s="107" t="s">
        <v>5192</v>
      </c>
      <c r="J340" s="107" t="s">
        <v>5193</v>
      </c>
      <c r="K340" s="108" t="str">
        <f t="shared" si="10"/>
        <v>A17</v>
      </c>
      <c r="L340" s="107" t="e">
        <f t="shared" si="11"/>
        <v>#VALUE!</v>
      </c>
    </row>
    <row r="341" spans="1:12" x14ac:dyDescent="0.25">
      <c r="A341" s="107" t="s">
        <v>5194</v>
      </c>
      <c r="B341" s="107" t="s">
        <v>2484</v>
      </c>
      <c r="C341" s="151" t="s">
        <v>2484</v>
      </c>
      <c r="D341" s="107" t="s">
        <v>2484</v>
      </c>
      <c r="E341" s="107" t="s">
        <v>2484</v>
      </c>
      <c r="F341" s="107" t="s">
        <v>2484</v>
      </c>
      <c r="G341" s="107" t="s">
        <v>2484</v>
      </c>
      <c r="H341" s="107" t="s">
        <v>2484</v>
      </c>
      <c r="I341" s="107" t="s">
        <v>2484</v>
      </c>
      <c r="J341" s="107" t="s">
        <v>5195</v>
      </c>
      <c r="K341" s="108" t="str">
        <f t="shared" si="10"/>
        <v>B00</v>
      </c>
      <c r="L341" s="107" t="e">
        <f t="shared" si="11"/>
        <v>#VALUE!</v>
      </c>
    </row>
  </sheetData>
  <autoFilter ref="A1:L341" xr:uid="{FEEBD960-BEB7-4619-81B2-C0ECEFAEF379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5F3AF-5BCE-4BC0-A3B9-1C0693265A44}">
  <dimension ref="A1:H794"/>
  <sheetViews>
    <sheetView topLeftCell="A249" workbookViewId="0">
      <selection activeCell="H266" sqref="H266"/>
    </sheetView>
  </sheetViews>
  <sheetFormatPr defaultRowHeight="15" x14ac:dyDescent="0.25"/>
  <cols>
    <col min="1" max="1" width="16.7109375" style="70" bestFit="1" customWidth="1"/>
    <col min="2" max="2" width="40.5703125" style="70" bestFit="1" customWidth="1"/>
    <col min="3" max="3" width="44" style="70" bestFit="1" customWidth="1"/>
    <col min="4" max="4" width="24.140625" style="70" bestFit="1" customWidth="1"/>
    <col min="5" max="5" width="10.85546875" style="70" bestFit="1" customWidth="1"/>
    <col min="6" max="6" width="13.5703125" style="70" bestFit="1" customWidth="1"/>
    <col min="7" max="7" width="27" style="70" customWidth="1"/>
    <col min="8" max="8" width="44" style="70" customWidth="1"/>
    <col min="9" max="16384" width="9.140625" style="70"/>
  </cols>
  <sheetData>
    <row r="1" spans="1:8" x14ac:dyDescent="0.25">
      <c r="A1" s="105" t="s">
        <v>3117</v>
      </c>
      <c r="B1" s="105" t="s">
        <v>1353</v>
      </c>
      <c r="C1" s="106" t="s">
        <v>3119</v>
      </c>
      <c r="D1" s="106" t="s">
        <v>3120</v>
      </c>
      <c r="E1" s="106" t="s">
        <v>3121</v>
      </c>
      <c r="F1" s="106" t="s">
        <v>3122</v>
      </c>
      <c r="G1" s="105" t="s">
        <v>3118</v>
      </c>
      <c r="H1" s="106" t="s">
        <v>17</v>
      </c>
    </row>
    <row r="2" spans="1:8" ht="15.75" x14ac:dyDescent="0.25">
      <c r="A2" s="103" t="s">
        <v>1146</v>
      </c>
      <c r="B2" s="103" t="s">
        <v>3123</v>
      </c>
      <c r="C2" s="103" t="s">
        <v>3124</v>
      </c>
      <c r="D2" s="103" t="s">
        <v>3125</v>
      </c>
      <c r="E2" s="103" t="s">
        <v>1367</v>
      </c>
      <c r="F2" s="103" t="s">
        <v>3126</v>
      </c>
      <c r="G2" s="103" t="str">
        <f t="shared" ref="G2:G65" si="0">RIGHT(B2,3)</f>
        <v>SB4</v>
      </c>
      <c r="H2" s="104" t="str">
        <f>INDEX('Sheet1 (2)'!A:A, MATCH(G2,'Sheet1 (2)'!K:K, 0))</f>
        <v>E0001 - Candler Road</v>
      </c>
    </row>
    <row r="3" spans="1:8" ht="15.75" x14ac:dyDescent="0.25">
      <c r="A3" s="103" t="s">
        <v>1149</v>
      </c>
      <c r="B3" s="103" t="s">
        <v>3135</v>
      </c>
      <c r="C3" s="103" t="s">
        <v>3136</v>
      </c>
      <c r="D3" s="103" t="s">
        <v>3137</v>
      </c>
      <c r="E3" s="103" t="s">
        <v>1367</v>
      </c>
      <c r="F3" s="103" t="s">
        <v>3138</v>
      </c>
      <c r="G3" s="103" t="str">
        <f t="shared" si="0"/>
        <v>S10</v>
      </c>
      <c r="H3" s="104" t="str">
        <f>INDEX('Sheet1 (2)'!A:A, MATCH(G3,'Sheet1 (2)'!K:K, 0))</f>
        <v>E0004 - Milledgeville</v>
      </c>
    </row>
    <row r="4" spans="1:8" ht="15.75" x14ac:dyDescent="0.25">
      <c r="A4" s="103" t="s">
        <v>1150</v>
      </c>
      <c r="B4" s="103" t="s">
        <v>3139</v>
      </c>
      <c r="C4" s="103" t="s">
        <v>3140</v>
      </c>
      <c r="D4" s="103" t="s">
        <v>3141</v>
      </c>
      <c r="E4" s="103" t="s">
        <v>1387</v>
      </c>
      <c r="F4" s="103" t="s">
        <v>3142</v>
      </c>
      <c r="G4" s="103" t="str">
        <f t="shared" si="0"/>
        <v>S11</v>
      </c>
      <c r="H4" s="104" t="str">
        <f>INDEX('Sheet1 (2)'!A:A, MATCH(G4,'Sheet1 (2)'!K:K, 0))</f>
        <v>E0005 - Florence SC</v>
      </c>
    </row>
    <row r="5" spans="1:8" ht="15.75" x14ac:dyDescent="0.25">
      <c r="A5" s="103" t="s">
        <v>1151</v>
      </c>
      <c r="B5" s="103" t="s">
        <v>3143</v>
      </c>
      <c r="C5" s="103" t="s">
        <v>3144</v>
      </c>
      <c r="D5" s="103" t="s">
        <v>3145</v>
      </c>
      <c r="E5" s="103" t="s">
        <v>1367</v>
      </c>
      <c r="F5" s="103" t="s">
        <v>3146</v>
      </c>
      <c r="G5" s="103" t="str">
        <f t="shared" si="0"/>
        <v>S20</v>
      </c>
      <c r="H5" s="104" t="str">
        <f>INDEX('Sheet1 (2)'!A:A, MATCH(G5,'Sheet1 (2)'!K:K, 0))</f>
        <v>E0006 - Warner Robins</v>
      </c>
    </row>
    <row r="6" spans="1:8" ht="15.75" x14ac:dyDescent="0.25">
      <c r="A6" s="103" t="s">
        <v>1152</v>
      </c>
      <c r="B6" s="103" t="s">
        <v>3147</v>
      </c>
      <c r="C6" s="103" t="s">
        <v>3148</v>
      </c>
      <c r="D6" s="103" t="s">
        <v>3149</v>
      </c>
      <c r="E6" s="103" t="s">
        <v>1387</v>
      </c>
      <c r="F6" s="103" t="s">
        <v>3150</v>
      </c>
      <c r="G6" s="103" t="str">
        <f t="shared" si="0"/>
        <v>S12</v>
      </c>
      <c r="H6" s="104" t="str">
        <f>INDEX('Sheet1 (2)'!A:A, MATCH(G6,'Sheet1 (2)'!K:K, 0))</f>
        <v>E0007 - Grandview</v>
      </c>
    </row>
    <row r="7" spans="1:8" ht="15.75" x14ac:dyDescent="0.25">
      <c r="A7" s="103" t="s">
        <v>1153</v>
      </c>
      <c r="B7" s="103" t="s">
        <v>3151</v>
      </c>
      <c r="C7" s="103" t="s">
        <v>3152</v>
      </c>
      <c r="D7" s="103" t="s">
        <v>3141</v>
      </c>
      <c r="E7" s="103" t="s">
        <v>1387</v>
      </c>
      <c r="F7" s="103" t="s">
        <v>3153</v>
      </c>
      <c r="G7" s="103" t="str">
        <f t="shared" si="0"/>
        <v>S13</v>
      </c>
      <c r="H7" s="104" t="str">
        <f>INDEX('Sheet1 (2)'!A:A, MATCH(G7,'Sheet1 (2)'!K:K, 0))</f>
        <v>E0008 - Irby</v>
      </c>
    </row>
    <row r="8" spans="1:8" ht="15.75" x14ac:dyDescent="0.25">
      <c r="A8" s="103" t="s">
        <v>1154</v>
      </c>
      <c r="B8" s="103" t="s">
        <v>3154</v>
      </c>
      <c r="C8" s="103" t="s">
        <v>3155</v>
      </c>
      <c r="D8" s="103" t="s">
        <v>3156</v>
      </c>
      <c r="E8" s="103" t="s">
        <v>1367</v>
      </c>
      <c r="F8" s="103" t="s">
        <v>3157</v>
      </c>
      <c r="G8" s="103" t="str">
        <f t="shared" si="0"/>
        <v>S27</v>
      </c>
      <c r="H8" s="104" t="str">
        <f>INDEX('Sheet1 (2)'!A:A, MATCH(G8,'Sheet1 (2)'!K:K, 0))</f>
        <v>E0009 - Peachtree City/Sharpsburg</v>
      </c>
    </row>
    <row r="9" spans="1:8" ht="15.75" x14ac:dyDescent="0.25">
      <c r="A9" s="103" t="s">
        <v>1155</v>
      </c>
      <c r="B9" s="103" t="s">
        <v>3158</v>
      </c>
      <c r="C9" s="103" t="s">
        <v>3159</v>
      </c>
      <c r="D9" s="103" t="s">
        <v>3160</v>
      </c>
      <c r="E9" s="103" t="s">
        <v>1387</v>
      </c>
      <c r="F9" s="103" t="s">
        <v>3161</v>
      </c>
      <c r="G9" s="103" t="str">
        <f t="shared" si="0"/>
        <v>S24</v>
      </c>
      <c r="H9" s="104" t="str">
        <f>INDEX('Sheet1 (2)'!A:A, MATCH(G9,'Sheet1 (2)'!K:K, 0))</f>
        <v>E0010 - Sumter</v>
      </c>
    </row>
    <row r="10" spans="1:8" ht="15.75" x14ac:dyDescent="0.25">
      <c r="A10" s="103" t="s">
        <v>1156</v>
      </c>
      <c r="B10" s="103" t="s">
        <v>3162</v>
      </c>
      <c r="C10" s="103" t="s">
        <v>3163</v>
      </c>
      <c r="D10" s="103" t="s">
        <v>3164</v>
      </c>
      <c r="E10" s="103" t="s">
        <v>1367</v>
      </c>
      <c r="F10" s="103" t="s">
        <v>3165</v>
      </c>
      <c r="G10" s="103" t="str">
        <f t="shared" si="0"/>
        <v>S30</v>
      </c>
      <c r="H10" s="104" t="str">
        <f>INDEX('Sheet1 (2)'!A:A, MATCH(G10,'Sheet1 (2)'!K:K, 0))</f>
        <v>E0011 - McDonough</v>
      </c>
    </row>
    <row r="11" spans="1:8" ht="15.75" x14ac:dyDescent="0.25">
      <c r="A11" s="103" t="s">
        <v>1157</v>
      </c>
      <c r="B11" s="103" t="s">
        <v>3166</v>
      </c>
      <c r="C11" s="103" t="s">
        <v>3167</v>
      </c>
      <c r="D11" s="103" t="s">
        <v>3168</v>
      </c>
      <c r="E11" s="103" t="s">
        <v>1430</v>
      </c>
      <c r="F11" s="103" t="s">
        <v>3169</v>
      </c>
      <c r="G11" s="103" t="str">
        <f t="shared" si="0"/>
        <v>S34</v>
      </c>
      <c r="H11" s="104" t="str">
        <f>INDEX('Sheet1 (2)'!A:A, MATCH(G11,'Sheet1 (2)'!K:K, 0))</f>
        <v>E0012 - Rocky Mount</v>
      </c>
    </row>
    <row r="12" spans="1:8" ht="15.75" x14ac:dyDescent="0.25">
      <c r="A12" s="103" t="s">
        <v>1158</v>
      </c>
      <c r="B12" s="103" t="s">
        <v>3170</v>
      </c>
      <c r="C12" s="103" t="s">
        <v>3171</v>
      </c>
      <c r="D12" s="103" t="s">
        <v>3172</v>
      </c>
      <c r="E12" s="103" t="s">
        <v>1367</v>
      </c>
      <c r="F12" s="103" t="s">
        <v>3173</v>
      </c>
      <c r="G12" s="103" t="str">
        <f t="shared" si="0"/>
        <v>S38</v>
      </c>
      <c r="H12" s="104" t="str">
        <f>INDEX('Sheet1 (2)'!A:A, MATCH(G12,'Sheet1 (2)'!K:K, 0))</f>
        <v>E0013 - Washington Road</v>
      </c>
    </row>
    <row r="13" spans="1:8" ht="15.75" x14ac:dyDescent="0.25">
      <c r="A13" s="103" t="s">
        <v>1159</v>
      </c>
      <c r="B13" s="103" t="s">
        <v>3174</v>
      </c>
      <c r="C13" s="103" t="s">
        <v>3175</v>
      </c>
      <c r="D13" s="103" t="s">
        <v>3176</v>
      </c>
      <c r="E13" s="103" t="s">
        <v>1430</v>
      </c>
      <c r="F13" s="103" t="s">
        <v>3177</v>
      </c>
      <c r="G13" s="103" t="str">
        <f t="shared" si="0"/>
        <v>S32</v>
      </c>
      <c r="H13" s="104" t="str">
        <f>INDEX('Sheet1 (2)'!A:A, MATCH(G13,'Sheet1 (2)'!K:K, 0))</f>
        <v>E0014 - Elizabeth City</v>
      </c>
    </row>
    <row r="14" spans="1:8" ht="15.75" x14ac:dyDescent="0.25">
      <c r="A14" s="103" t="s">
        <v>1160</v>
      </c>
      <c r="B14" s="103" t="s">
        <v>3178</v>
      </c>
      <c r="C14" s="103" t="s">
        <v>3179</v>
      </c>
      <c r="D14" s="103" t="s">
        <v>3180</v>
      </c>
      <c r="E14" s="103" t="s">
        <v>1367</v>
      </c>
      <c r="F14" s="103" t="s">
        <v>3181</v>
      </c>
      <c r="G14" s="103" t="str">
        <f t="shared" si="0"/>
        <v>S15</v>
      </c>
      <c r="H14" s="104" t="str">
        <f>INDEX('Sheet1 (2)'!A:A, MATCH(G14,'Sheet1 (2)'!K:K, 0))</f>
        <v>E0015 - Dacula</v>
      </c>
    </row>
    <row r="15" spans="1:8" ht="15.75" x14ac:dyDescent="0.25">
      <c r="A15" s="103" t="s">
        <v>1161</v>
      </c>
      <c r="B15" s="103" t="s">
        <v>3182</v>
      </c>
      <c r="C15" s="103" t="s">
        <v>3183</v>
      </c>
      <c r="D15" s="103" t="s">
        <v>3184</v>
      </c>
      <c r="E15" s="103" t="s">
        <v>1367</v>
      </c>
      <c r="F15" s="103" t="s">
        <v>3185</v>
      </c>
      <c r="G15" s="103" t="str">
        <f t="shared" si="0"/>
        <v>S39</v>
      </c>
      <c r="H15" s="104" t="str">
        <f>INDEX('Sheet1 (2)'!A:A, MATCH(G15,'Sheet1 (2)'!K:K, 0))</f>
        <v>E0016 - Evans</v>
      </c>
    </row>
    <row r="16" spans="1:8" ht="15.75" x14ac:dyDescent="0.25">
      <c r="A16" s="103" t="s">
        <v>1162</v>
      </c>
      <c r="B16" s="103" t="s">
        <v>3186</v>
      </c>
      <c r="C16" s="103" t="s">
        <v>3187</v>
      </c>
      <c r="D16" s="103" t="s">
        <v>3188</v>
      </c>
      <c r="E16" s="103" t="s">
        <v>1430</v>
      </c>
      <c r="F16" s="103" t="s">
        <v>3189</v>
      </c>
      <c r="G16" s="103" t="str">
        <f t="shared" si="0"/>
        <v>S62</v>
      </c>
      <c r="H16" s="104" t="str">
        <f>INDEX('Sheet1 (2)'!A:A, MATCH(G16,'Sheet1 (2)'!K:K, 0))</f>
        <v>E0017 - Kernersville</v>
      </c>
    </row>
    <row r="17" spans="1:8" ht="15.75" x14ac:dyDescent="0.25">
      <c r="A17" s="103" t="s">
        <v>1163</v>
      </c>
      <c r="B17" s="103" t="s">
        <v>3190</v>
      </c>
      <c r="C17" s="103" t="s">
        <v>3191</v>
      </c>
      <c r="D17" s="103" t="s">
        <v>3192</v>
      </c>
      <c r="E17" s="103" t="s">
        <v>1387</v>
      </c>
      <c r="F17" s="103" t="s">
        <v>3193</v>
      </c>
      <c r="G17" s="103" t="str">
        <f t="shared" si="0"/>
        <v>S14</v>
      </c>
      <c r="H17" s="104" t="str">
        <f>INDEX('Sheet1 (2)'!A:A, MATCH(G17,'Sheet1 (2)'!K:K, 0))</f>
        <v>E0018 - Beaufort</v>
      </c>
    </row>
    <row r="18" spans="1:8" ht="15.75" x14ac:dyDescent="0.25">
      <c r="A18" s="103" t="s">
        <v>1164</v>
      </c>
      <c r="B18" s="103" t="s">
        <v>3194</v>
      </c>
      <c r="C18" s="103" t="s">
        <v>3195</v>
      </c>
      <c r="D18" s="103" t="s">
        <v>3196</v>
      </c>
      <c r="E18" s="103" t="s">
        <v>1430</v>
      </c>
      <c r="F18" s="103" t="s">
        <v>3197</v>
      </c>
      <c r="G18" s="103" t="str">
        <f t="shared" si="0"/>
        <v>S61</v>
      </c>
      <c r="H18" s="104" t="str">
        <f>INDEX('Sheet1 (2)'!A:A, MATCH(G18,'Sheet1 (2)'!K:K, 0))</f>
        <v>E0019 - High Point</v>
      </c>
    </row>
    <row r="19" spans="1:8" ht="15.75" x14ac:dyDescent="0.25">
      <c r="A19" s="103" t="s">
        <v>1165</v>
      </c>
      <c r="B19" s="103" t="s">
        <v>3198</v>
      </c>
      <c r="C19" s="103" t="s">
        <v>3199</v>
      </c>
      <c r="D19" s="103" t="s">
        <v>3200</v>
      </c>
      <c r="E19" s="103" t="s">
        <v>1387</v>
      </c>
      <c r="F19" s="103" t="s">
        <v>3201</v>
      </c>
      <c r="G19" s="103" t="str">
        <f t="shared" si="0"/>
        <v>S40</v>
      </c>
      <c r="H19" s="104" t="str">
        <f>INDEX('Sheet1 (2)'!A:A, MATCH(G19,'Sheet1 (2)'!K:K, 0))</f>
        <v>E0020 - Conway</v>
      </c>
    </row>
    <row r="20" spans="1:8" ht="15.75" x14ac:dyDescent="0.25">
      <c r="A20" s="103" t="s">
        <v>1166</v>
      </c>
      <c r="B20" s="103" t="s">
        <v>3202</v>
      </c>
      <c r="C20" s="103" t="s">
        <v>3203</v>
      </c>
      <c r="D20" s="103" t="s">
        <v>3204</v>
      </c>
      <c r="E20" s="103" t="s">
        <v>1430</v>
      </c>
      <c r="F20" s="103" t="s">
        <v>3205</v>
      </c>
      <c r="G20" s="103" t="str">
        <f t="shared" si="0"/>
        <v>S60</v>
      </c>
      <c r="H20" s="104" t="str">
        <f>INDEX('Sheet1 (2)'!A:A, MATCH(G20,'Sheet1 (2)'!K:K, 0))</f>
        <v>E0021 - Battleground</v>
      </c>
    </row>
    <row r="21" spans="1:8" ht="15.75" x14ac:dyDescent="0.25">
      <c r="A21" s="103" t="s">
        <v>1167</v>
      </c>
      <c r="B21" s="103" t="s">
        <v>3206</v>
      </c>
      <c r="C21" s="103" t="s">
        <v>3207</v>
      </c>
      <c r="D21" s="103" t="s">
        <v>3208</v>
      </c>
      <c r="E21" s="103" t="s">
        <v>1367</v>
      </c>
      <c r="F21" s="103" t="s">
        <v>3209</v>
      </c>
      <c r="G21" s="103" t="str">
        <f t="shared" si="0"/>
        <v>S48</v>
      </c>
      <c r="H21" s="104" t="str">
        <f>INDEX('Sheet1 (2)'!A:A, MATCH(G21,'Sheet1 (2)'!K:K, 0))</f>
        <v>E0022 - Newnan</v>
      </c>
    </row>
    <row r="22" spans="1:8" ht="15.75" x14ac:dyDescent="0.25">
      <c r="A22" s="103" t="s">
        <v>1169</v>
      </c>
      <c r="B22" s="103" t="s">
        <v>3210</v>
      </c>
      <c r="C22" s="103" t="s">
        <v>3211</v>
      </c>
      <c r="D22" s="103" t="s">
        <v>3212</v>
      </c>
      <c r="E22" s="103" t="s">
        <v>1367</v>
      </c>
      <c r="F22" s="103" t="s">
        <v>3213</v>
      </c>
      <c r="G22" s="103" t="str">
        <f t="shared" si="0"/>
        <v>SB0</v>
      </c>
      <c r="H22" s="104" t="str">
        <f>INDEX('Sheet1 (2)'!A:A, MATCH(G22,'Sheet1 (2)'!K:K, 0))</f>
        <v>E0023 - GA Fayetteville</v>
      </c>
    </row>
    <row r="23" spans="1:8" ht="15.75" x14ac:dyDescent="0.25">
      <c r="A23" s="103" t="s">
        <v>1170</v>
      </c>
      <c r="B23" s="103" t="s">
        <v>3214</v>
      </c>
      <c r="C23" s="103" t="s">
        <v>3215</v>
      </c>
      <c r="D23" s="103" t="s">
        <v>3216</v>
      </c>
      <c r="E23" s="103" t="s">
        <v>1367</v>
      </c>
      <c r="F23" s="103" t="s">
        <v>3217</v>
      </c>
      <c r="G23" s="103" t="str">
        <f t="shared" si="0"/>
        <v>SB3</v>
      </c>
      <c r="H23" s="104" t="str">
        <f>INDEX('Sheet1 (2)'!A:A, MATCH(G23,'Sheet1 (2)'!K:K, 0))</f>
        <v>E0024 - Moultrie</v>
      </c>
    </row>
    <row r="24" spans="1:8" ht="15.75" x14ac:dyDescent="0.25">
      <c r="A24" s="103" t="s">
        <v>1171</v>
      </c>
      <c r="B24" s="103" t="s">
        <v>3218</v>
      </c>
      <c r="C24" s="103" t="s">
        <v>3219</v>
      </c>
      <c r="D24" s="103" t="s">
        <v>3220</v>
      </c>
      <c r="E24" s="103" t="s">
        <v>1367</v>
      </c>
      <c r="F24" s="103" t="s">
        <v>3221</v>
      </c>
      <c r="G24" s="103" t="str">
        <f t="shared" si="0"/>
        <v>S41</v>
      </c>
      <c r="H24" s="104" t="str">
        <f>INDEX('Sheet1 (2)'!A:A, MATCH(G24,'Sheet1 (2)'!K:K, 0))</f>
        <v>E0025 - Hinesville</v>
      </c>
    </row>
    <row r="25" spans="1:8" ht="15.75" x14ac:dyDescent="0.25">
      <c r="A25" s="103" t="s">
        <v>1172</v>
      </c>
      <c r="B25" s="103" t="s">
        <v>3222</v>
      </c>
      <c r="C25" s="103" t="s">
        <v>3223</v>
      </c>
      <c r="D25" s="103" t="s">
        <v>3224</v>
      </c>
      <c r="E25" s="103" t="s">
        <v>1387</v>
      </c>
      <c r="F25" s="103" t="s">
        <v>3225</v>
      </c>
      <c r="G25" s="103" t="str">
        <f t="shared" si="0"/>
        <v>S25</v>
      </c>
      <c r="H25" s="104" t="str">
        <f>INDEX('Sheet1 (2)'!A:A, MATCH(G25,'Sheet1 (2)'!K:K, 0))</f>
        <v>E0026 - Moncks Corner</v>
      </c>
    </row>
    <row r="26" spans="1:8" ht="15.75" x14ac:dyDescent="0.25">
      <c r="A26" s="103" t="s">
        <v>1173</v>
      </c>
      <c r="B26" s="103" t="s">
        <v>3226</v>
      </c>
      <c r="C26" s="103" t="s">
        <v>3227</v>
      </c>
      <c r="D26" s="103" t="s">
        <v>3228</v>
      </c>
      <c r="E26" s="103" t="s">
        <v>1367</v>
      </c>
      <c r="F26" s="103" t="s">
        <v>3229</v>
      </c>
      <c r="G26" s="103" t="str">
        <f t="shared" si="0"/>
        <v>S42</v>
      </c>
      <c r="H26" s="104" t="str">
        <f>INDEX('Sheet1 (2)'!A:A, MATCH(G26,'Sheet1 (2)'!K:K, 0))</f>
        <v>E0027 - Dublin</v>
      </c>
    </row>
    <row r="27" spans="1:8" ht="15.75" x14ac:dyDescent="0.25">
      <c r="A27" s="103" t="s">
        <v>1174</v>
      </c>
      <c r="B27" s="103" t="s">
        <v>3230</v>
      </c>
      <c r="C27" s="103" t="s">
        <v>3231</v>
      </c>
      <c r="D27" s="103" t="s">
        <v>3232</v>
      </c>
      <c r="E27" s="103" t="s">
        <v>1527</v>
      </c>
      <c r="F27" s="103" t="s">
        <v>3233</v>
      </c>
      <c r="G27" s="103" t="str">
        <f t="shared" si="0"/>
        <v>S50</v>
      </c>
      <c r="H27" s="104" t="str">
        <f>INDEX('Sheet1 (2)'!A:A, MATCH(G27,'Sheet1 (2)'!K:K, 0))</f>
        <v>E0028 - Raytown</v>
      </c>
    </row>
    <row r="28" spans="1:8" ht="15.75" x14ac:dyDescent="0.25">
      <c r="A28" s="103" t="s">
        <v>1175</v>
      </c>
      <c r="B28" s="103" t="s">
        <v>3234</v>
      </c>
      <c r="C28" s="103" t="s">
        <v>3235</v>
      </c>
      <c r="D28" s="103" t="s">
        <v>3236</v>
      </c>
      <c r="E28" s="103" t="s">
        <v>1430</v>
      </c>
      <c r="F28" s="103" t="s">
        <v>3237</v>
      </c>
      <c r="G28" s="103" t="str">
        <f t="shared" si="0"/>
        <v>S35</v>
      </c>
      <c r="H28" s="104" t="str">
        <f>INDEX('Sheet1 (2)'!A:A, MATCH(G28,'Sheet1 (2)'!K:K, 0))</f>
        <v>E0029 - Apex</v>
      </c>
    </row>
    <row r="29" spans="1:8" ht="15.75" x14ac:dyDescent="0.25">
      <c r="A29" s="103" t="s">
        <v>1176</v>
      </c>
      <c r="B29" s="103" t="s">
        <v>3238</v>
      </c>
      <c r="C29" s="103" t="s">
        <v>3239</v>
      </c>
      <c r="D29" s="103" t="s">
        <v>3240</v>
      </c>
      <c r="E29" s="103" t="s">
        <v>1367</v>
      </c>
      <c r="F29" s="103" t="s">
        <v>3241</v>
      </c>
      <c r="G29" s="103" t="str">
        <f t="shared" si="0"/>
        <v>S26</v>
      </c>
      <c r="H29" s="104" t="str">
        <f>INDEX('Sheet1 (2)'!A:A, MATCH(G29,'Sheet1 (2)'!K:K, 0))</f>
        <v>E0030 - Cascade</v>
      </c>
    </row>
    <row r="30" spans="1:8" ht="15.75" x14ac:dyDescent="0.25">
      <c r="A30" s="103" t="s">
        <v>1177</v>
      </c>
      <c r="B30" s="103" t="s">
        <v>3242</v>
      </c>
      <c r="C30" s="103" t="s">
        <v>3243</v>
      </c>
      <c r="D30" s="103" t="s">
        <v>3244</v>
      </c>
      <c r="E30" s="103" t="s">
        <v>1367</v>
      </c>
      <c r="F30" s="103" t="s">
        <v>3245</v>
      </c>
      <c r="G30" s="103" t="str">
        <f t="shared" si="0"/>
        <v>S17</v>
      </c>
      <c r="H30" s="104" t="str">
        <f>INDEX('Sheet1 (2)'!A:A, MATCH(G30,'Sheet1 (2)'!K:K, 0))</f>
        <v>E0031 - Veterans</v>
      </c>
    </row>
    <row r="31" spans="1:8" ht="15.75" x14ac:dyDescent="0.25">
      <c r="A31" s="103" t="s">
        <v>1178</v>
      </c>
      <c r="B31" s="103" t="s">
        <v>3246</v>
      </c>
      <c r="C31" s="103" t="s">
        <v>3247</v>
      </c>
      <c r="D31" s="103" t="s">
        <v>3248</v>
      </c>
      <c r="E31" s="103" t="s">
        <v>1387</v>
      </c>
      <c r="F31" s="103" t="s">
        <v>3249</v>
      </c>
      <c r="G31" s="103" t="str">
        <f t="shared" si="0"/>
        <v>S36</v>
      </c>
      <c r="H31" s="104" t="str">
        <f>INDEX('Sheet1 (2)'!A:A, MATCH(G31,'Sheet1 (2)'!K:K, 0))</f>
        <v>E0032 - Camden</v>
      </c>
    </row>
    <row r="32" spans="1:8" ht="15.75" x14ac:dyDescent="0.25">
      <c r="A32" s="103" t="s">
        <v>1179</v>
      </c>
      <c r="B32" s="103" t="s">
        <v>3250</v>
      </c>
      <c r="C32" s="103" t="s">
        <v>3251</v>
      </c>
      <c r="D32" s="103" t="s">
        <v>3252</v>
      </c>
      <c r="E32" s="103" t="s">
        <v>1430</v>
      </c>
      <c r="F32" s="103" t="s">
        <v>3253</v>
      </c>
      <c r="G32" s="103" t="str">
        <f t="shared" si="0"/>
        <v>S37</v>
      </c>
      <c r="H32" s="104" t="str">
        <f>INDEX('Sheet1 (2)'!A:A, MATCH(G32,'Sheet1 (2)'!K:K, 0))</f>
        <v>E0033 - Pinehurst</v>
      </c>
    </row>
    <row r="33" spans="1:8" ht="15.75" x14ac:dyDescent="0.25">
      <c r="A33" s="103" t="s">
        <v>1180</v>
      </c>
      <c r="B33" s="103" t="s">
        <v>3254</v>
      </c>
      <c r="C33" s="103" t="s">
        <v>3255</v>
      </c>
      <c r="D33" s="103" t="s">
        <v>3256</v>
      </c>
      <c r="E33" s="103" t="s">
        <v>1367</v>
      </c>
      <c r="F33" s="103" t="s">
        <v>3257</v>
      </c>
      <c r="G33" s="103" t="str">
        <f t="shared" si="0"/>
        <v>S71</v>
      </c>
      <c r="H33" s="104" t="str">
        <f>INDEX('Sheet1 (2)'!A:A, MATCH(G33,'Sheet1 (2)'!K:K, 0))</f>
        <v>E0034 - Sandy Springs</v>
      </c>
    </row>
    <row r="34" spans="1:8" ht="15.75" x14ac:dyDescent="0.25">
      <c r="A34" s="103" t="s">
        <v>1181</v>
      </c>
      <c r="B34" s="103" t="s">
        <v>3258</v>
      </c>
      <c r="C34" s="103" t="s">
        <v>3259</v>
      </c>
      <c r="D34" s="103" t="s">
        <v>3256</v>
      </c>
      <c r="E34" s="103" t="s">
        <v>1367</v>
      </c>
      <c r="F34" s="103" t="s">
        <v>3260</v>
      </c>
      <c r="G34" s="103" t="str">
        <f t="shared" si="0"/>
        <v>S70</v>
      </c>
      <c r="H34" s="104" t="str">
        <f>INDEX('Sheet1 (2)'!A:A, MATCH(G34,'Sheet1 (2)'!K:K, 0))</f>
        <v>E0035 - Powder Springs</v>
      </c>
    </row>
    <row r="35" spans="1:8" ht="15.75" x14ac:dyDescent="0.25">
      <c r="A35" s="103" t="s">
        <v>1182</v>
      </c>
      <c r="B35" s="103" t="s">
        <v>3261</v>
      </c>
      <c r="C35" s="103" t="s">
        <v>3262</v>
      </c>
      <c r="D35" s="103" t="s">
        <v>3244</v>
      </c>
      <c r="E35" s="103" t="s">
        <v>1367</v>
      </c>
      <c r="F35" s="103" t="s">
        <v>3263</v>
      </c>
      <c r="G35" s="103" t="str">
        <f t="shared" si="0"/>
        <v>S18</v>
      </c>
      <c r="H35" s="104" t="str">
        <f>INDEX('Sheet1 (2)'!A:A, MATCH(G35,'Sheet1 (2)'!K:K, 0))</f>
        <v>E0036 - Miller Road</v>
      </c>
    </row>
    <row r="36" spans="1:8" ht="15.75" x14ac:dyDescent="0.25">
      <c r="A36" s="103" t="s">
        <v>1183</v>
      </c>
      <c r="B36" s="103" t="s">
        <v>3264</v>
      </c>
      <c r="C36" s="103" t="s">
        <v>3265</v>
      </c>
      <c r="D36" s="103" t="s">
        <v>3266</v>
      </c>
      <c r="E36" s="103" t="s">
        <v>1610</v>
      </c>
      <c r="F36" s="103" t="s">
        <v>3267</v>
      </c>
      <c r="G36" s="103" t="str">
        <f t="shared" si="0"/>
        <v>S23</v>
      </c>
      <c r="H36" s="104" t="str">
        <f>INDEX('Sheet1 (2)'!A:A, MATCH(G36,'Sheet1 (2)'!K:K, 0))</f>
        <v>E0037 - Lutz</v>
      </c>
    </row>
    <row r="37" spans="1:8" ht="15.75" x14ac:dyDescent="0.25">
      <c r="A37" s="103" t="s">
        <v>1184</v>
      </c>
      <c r="B37" s="103" t="s">
        <v>3268</v>
      </c>
      <c r="C37" s="103" t="s">
        <v>3269</v>
      </c>
      <c r="D37" s="103" t="s">
        <v>3270</v>
      </c>
      <c r="E37" s="103" t="s">
        <v>1367</v>
      </c>
      <c r="F37" s="103" t="s">
        <v>3271</v>
      </c>
      <c r="G37" s="103" t="str">
        <f t="shared" si="0"/>
        <v>S43</v>
      </c>
      <c r="H37" s="104" t="str">
        <f>INDEX('Sheet1 (2)'!A:A, MATCH(G37,'Sheet1 (2)'!K:K, 0))</f>
        <v>E0038 - Kennesaw</v>
      </c>
    </row>
    <row r="38" spans="1:8" ht="15.75" x14ac:dyDescent="0.25">
      <c r="A38" s="103" t="s">
        <v>1185</v>
      </c>
      <c r="B38" s="103" t="s">
        <v>3272</v>
      </c>
      <c r="C38" s="103" t="s">
        <v>3273</v>
      </c>
      <c r="D38" s="103" t="s">
        <v>3274</v>
      </c>
      <c r="E38" s="103" t="s">
        <v>1430</v>
      </c>
      <c r="F38" s="103" t="s">
        <v>3275</v>
      </c>
      <c r="G38" s="103" t="str">
        <f t="shared" si="0"/>
        <v>SB1</v>
      </c>
      <c r="H38" s="104" t="str">
        <f>INDEX('Sheet1 (2)'!A:A, MATCH(G38,'Sheet1 (2)'!K:K, 0))</f>
        <v>E0039 - Lenoir</v>
      </c>
    </row>
    <row r="39" spans="1:8" ht="15.75" x14ac:dyDescent="0.25">
      <c r="A39" s="103" t="s">
        <v>1186</v>
      </c>
      <c r="B39" s="103" t="s">
        <v>3276</v>
      </c>
      <c r="C39" s="103" t="s">
        <v>3277</v>
      </c>
      <c r="D39" s="103" t="s">
        <v>3278</v>
      </c>
      <c r="E39" s="103" t="s">
        <v>1610</v>
      </c>
      <c r="F39" s="103" t="s">
        <v>3279</v>
      </c>
      <c r="G39" s="103" t="str">
        <f t="shared" si="0"/>
        <v>S91</v>
      </c>
      <c r="H39" s="104" t="str">
        <f>INDEX('Sheet1 (2)'!A:A, MATCH(G39,'Sheet1 (2)'!K:K, 0))</f>
        <v>E0040 - Pace</v>
      </c>
    </row>
    <row r="40" spans="1:8" ht="15.75" x14ac:dyDescent="0.25">
      <c r="A40" s="103" t="s">
        <v>1187</v>
      </c>
      <c r="B40" s="103" t="s">
        <v>3280</v>
      </c>
      <c r="C40" s="103" t="s">
        <v>3281</v>
      </c>
      <c r="D40" s="103" t="s">
        <v>3282</v>
      </c>
      <c r="E40" s="103" t="s">
        <v>1585</v>
      </c>
      <c r="F40" s="103" t="s">
        <v>3283</v>
      </c>
      <c r="G40" s="103" t="str">
        <f t="shared" si="0"/>
        <v>SB7</v>
      </c>
      <c r="H40" s="104" t="str">
        <f>INDEX('Sheet1 (2)'!A:A, MATCH(G40,'Sheet1 (2)'!K:K, 0))</f>
        <v>E0041 - Hoover</v>
      </c>
    </row>
    <row r="41" spans="1:8" ht="15.75" x14ac:dyDescent="0.25">
      <c r="A41" s="103" t="s">
        <v>1188</v>
      </c>
      <c r="B41" s="103" t="s">
        <v>3284</v>
      </c>
      <c r="C41" s="103" t="s">
        <v>3285</v>
      </c>
      <c r="D41" s="103" t="s">
        <v>3286</v>
      </c>
      <c r="E41" s="103" t="s">
        <v>1367</v>
      </c>
      <c r="F41" s="103" t="s">
        <v>3287</v>
      </c>
      <c r="G41" s="103" t="str">
        <f t="shared" si="0"/>
        <v>SB2</v>
      </c>
      <c r="H41" s="104" t="str">
        <f>INDEX('Sheet1 (2)'!A:A, MATCH(G41,'Sheet1 (2)'!K:K, 0))</f>
        <v>E0042 - GA Lawrenceville</v>
      </c>
    </row>
    <row r="42" spans="1:8" ht="15.75" x14ac:dyDescent="0.25">
      <c r="A42" s="103" t="s">
        <v>1189</v>
      </c>
      <c r="B42" s="103" t="s">
        <v>3288</v>
      </c>
      <c r="C42" s="103" t="s">
        <v>3289</v>
      </c>
      <c r="D42" s="103" t="s">
        <v>3290</v>
      </c>
      <c r="E42" s="103" t="s">
        <v>1592</v>
      </c>
      <c r="F42" s="103" t="s">
        <v>3291</v>
      </c>
      <c r="G42" s="103" t="str">
        <f t="shared" si="0"/>
        <v>S16</v>
      </c>
      <c r="H42" s="104" t="str">
        <f>INDEX('Sheet1 (2)'!A:A, MATCH(G42,'Sheet1 (2)'!K:K, 0))</f>
        <v>E0043 - Boulder Creek</v>
      </c>
    </row>
    <row r="43" spans="1:8" ht="15.75" x14ac:dyDescent="0.25">
      <c r="A43" s="103" t="s">
        <v>1190</v>
      </c>
      <c r="B43" s="103" t="s">
        <v>3292</v>
      </c>
      <c r="C43" s="103" t="s">
        <v>3293</v>
      </c>
      <c r="D43" s="103" t="s">
        <v>3294</v>
      </c>
      <c r="E43" s="103" t="s">
        <v>1367</v>
      </c>
      <c r="F43" s="103" t="s">
        <v>3295</v>
      </c>
      <c r="G43" s="103" t="str">
        <f t="shared" si="0"/>
        <v>S28</v>
      </c>
      <c r="H43" s="104" t="str">
        <f>INDEX('Sheet1 (2)'!A:A, MATCH(G43,'Sheet1 (2)'!K:K, 0))</f>
        <v>E0044 - Lake Joy</v>
      </c>
    </row>
    <row r="44" spans="1:8" ht="15.75" x14ac:dyDescent="0.25">
      <c r="A44" s="103" t="s">
        <v>1191</v>
      </c>
      <c r="B44" s="103" t="s">
        <v>3296</v>
      </c>
      <c r="C44" s="103" t="s">
        <v>3297</v>
      </c>
      <c r="D44" s="103" t="s">
        <v>3294</v>
      </c>
      <c r="E44" s="103" t="s">
        <v>1367</v>
      </c>
      <c r="F44" s="103" t="s">
        <v>3298</v>
      </c>
      <c r="G44" s="103" t="str">
        <f t="shared" si="0"/>
        <v>S21</v>
      </c>
      <c r="H44" s="104" t="str">
        <f>INDEX('Sheet1 (2)'!A:A, MATCH(G44,'Sheet1 (2)'!K:K, 0))</f>
        <v>E0045 - Watson</v>
      </c>
    </row>
    <row r="45" spans="1:8" ht="15.75" x14ac:dyDescent="0.25">
      <c r="A45" s="103" t="s">
        <v>1192</v>
      </c>
      <c r="B45" s="103" t="s">
        <v>3299</v>
      </c>
      <c r="C45" s="103" t="s">
        <v>3300</v>
      </c>
      <c r="D45" s="103" t="s">
        <v>3301</v>
      </c>
      <c r="E45" s="103" t="s">
        <v>1629</v>
      </c>
      <c r="F45" s="103" t="s">
        <v>3302</v>
      </c>
      <c r="G45" s="103" t="str">
        <f t="shared" si="0"/>
        <v>S52</v>
      </c>
      <c r="H45" s="104" t="str">
        <f>INDEX('Sheet1 (2)'!A:A, MATCH(G45,'Sheet1 (2)'!K:K, 0))</f>
        <v>E0046 - Overland Park</v>
      </c>
    </row>
    <row r="46" spans="1:8" ht="15.75" x14ac:dyDescent="0.25">
      <c r="A46" s="103" t="s">
        <v>1193</v>
      </c>
      <c r="B46" s="103" t="s">
        <v>3303</v>
      </c>
      <c r="C46" s="103" t="s">
        <v>3304</v>
      </c>
      <c r="D46" s="103" t="s">
        <v>3305</v>
      </c>
      <c r="E46" s="103" t="s">
        <v>1592</v>
      </c>
      <c r="F46" s="103" t="s">
        <v>3306</v>
      </c>
      <c r="G46" s="103" t="str">
        <f t="shared" si="0"/>
        <v>S19</v>
      </c>
      <c r="H46" s="104" t="str">
        <f>INDEX('Sheet1 (2)'!A:A, MATCH(G46,'Sheet1 (2)'!K:K, 0))</f>
        <v>E0047 - Falcon Landing</v>
      </c>
    </row>
    <row r="47" spans="1:8" ht="15.75" x14ac:dyDescent="0.25">
      <c r="A47" s="103" t="s">
        <v>1194</v>
      </c>
      <c r="B47" s="103" t="s">
        <v>3307</v>
      </c>
      <c r="C47" s="103" t="s">
        <v>3308</v>
      </c>
      <c r="D47" s="103" t="s">
        <v>3309</v>
      </c>
      <c r="E47" s="103" t="s">
        <v>1367</v>
      </c>
      <c r="F47" s="103" t="s">
        <v>3310</v>
      </c>
      <c r="G47" s="103" t="str">
        <f t="shared" si="0"/>
        <v>S44</v>
      </c>
      <c r="H47" s="104" t="str">
        <f>INDEX('Sheet1 (2)'!A:A, MATCH(G47,'Sheet1 (2)'!K:K, 0))</f>
        <v>E0048 - Peake</v>
      </c>
    </row>
    <row r="48" spans="1:8" ht="15.75" x14ac:dyDescent="0.25">
      <c r="A48" s="103" t="s">
        <v>1195</v>
      </c>
      <c r="B48" s="103" t="s">
        <v>3311</v>
      </c>
      <c r="C48" s="103" t="s">
        <v>3312</v>
      </c>
      <c r="D48" s="103" t="s">
        <v>3313</v>
      </c>
      <c r="E48" s="103" t="s">
        <v>1629</v>
      </c>
      <c r="F48" s="103" t="s">
        <v>3314</v>
      </c>
      <c r="G48" s="103" t="str">
        <f t="shared" si="0"/>
        <v>S51</v>
      </c>
      <c r="H48" s="104" t="str">
        <f>INDEX('Sheet1 (2)'!A:A, MATCH(G48,'Sheet1 (2)'!K:K, 0))</f>
        <v>E0049 - Prairie Village</v>
      </c>
    </row>
    <row r="49" spans="1:8" ht="15.75" x14ac:dyDescent="0.25">
      <c r="A49" s="103" t="s">
        <v>1196</v>
      </c>
      <c r="B49" s="103" t="s">
        <v>3315</v>
      </c>
      <c r="C49" s="103" t="s">
        <v>3316</v>
      </c>
      <c r="D49" s="103" t="s">
        <v>3317</v>
      </c>
      <c r="E49" s="103" t="s">
        <v>1367</v>
      </c>
      <c r="F49" s="103" t="s">
        <v>3318</v>
      </c>
      <c r="G49" s="103" t="str">
        <f t="shared" si="0"/>
        <v>S45</v>
      </c>
      <c r="H49" s="104" t="str">
        <f>INDEX('Sheet1 (2)'!A:A, MATCH(G49,'Sheet1 (2)'!K:K, 0))</f>
        <v>E0050 - Douglas</v>
      </c>
    </row>
    <row r="50" spans="1:8" ht="15.75" x14ac:dyDescent="0.25">
      <c r="A50" s="103" t="s">
        <v>1197</v>
      </c>
      <c r="B50" s="103" t="s">
        <v>3319</v>
      </c>
      <c r="C50" s="103" t="s">
        <v>3320</v>
      </c>
      <c r="D50" s="103" t="s">
        <v>3321</v>
      </c>
      <c r="E50" s="103" t="s">
        <v>1367</v>
      </c>
      <c r="F50" s="103" t="s">
        <v>3322</v>
      </c>
      <c r="G50" s="103" t="str">
        <f t="shared" si="0"/>
        <v>S90</v>
      </c>
      <c r="H50" s="104" t="str">
        <f>INDEX('Sheet1 (2)'!A:A, MATCH(G50,'Sheet1 (2)'!K:K, 0))</f>
        <v>E0051 - Roswell / Holcomb</v>
      </c>
    </row>
    <row r="51" spans="1:8" ht="15.75" x14ac:dyDescent="0.25">
      <c r="A51" s="103" t="s">
        <v>1198</v>
      </c>
      <c r="B51" s="103" t="s">
        <v>3323</v>
      </c>
      <c r="C51" s="103" t="s">
        <v>3324</v>
      </c>
      <c r="D51" s="103" t="s">
        <v>3325</v>
      </c>
      <c r="E51" s="103" t="s">
        <v>1610</v>
      </c>
      <c r="F51" s="103" t="s">
        <v>3326</v>
      </c>
      <c r="G51" s="103" t="str">
        <f t="shared" si="0"/>
        <v>S94</v>
      </c>
      <c r="H51" s="104" t="str">
        <f>INDEX('Sheet1 (2)'!A:A, MATCH(G51,'Sheet1 (2)'!K:K, 0))</f>
        <v>E0052 - Oldsmar</v>
      </c>
    </row>
    <row r="52" spans="1:8" ht="15.75" x14ac:dyDescent="0.25">
      <c r="A52" s="103" t="s">
        <v>1199</v>
      </c>
      <c r="B52" s="103" t="s">
        <v>3327</v>
      </c>
      <c r="C52" s="103" t="s">
        <v>3328</v>
      </c>
      <c r="D52" s="103" t="s">
        <v>3329</v>
      </c>
      <c r="E52" s="103" t="s">
        <v>1527</v>
      </c>
      <c r="F52" s="103" t="s">
        <v>3330</v>
      </c>
      <c r="G52" s="103" t="str">
        <f t="shared" si="0"/>
        <v>S53</v>
      </c>
      <c r="H52" s="104" t="str">
        <f>INDEX('Sheet1 (2)'!A:A, MATCH(G52,'Sheet1 (2)'!K:K, 0))</f>
        <v>E0053 - Vivion</v>
      </c>
    </row>
    <row r="53" spans="1:8" ht="15.75" x14ac:dyDescent="0.25">
      <c r="A53" s="103" t="s">
        <v>1200</v>
      </c>
      <c r="B53" s="103" t="s">
        <v>3331</v>
      </c>
      <c r="C53" s="103" t="s">
        <v>3332</v>
      </c>
      <c r="D53" s="103" t="s">
        <v>3256</v>
      </c>
      <c r="E53" s="103" t="s">
        <v>1367</v>
      </c>
      <c r="F53" s="103" t="s">
        <v>3333</v>
      </c>
      <c r="G53" s="103" t="str">
        <f t="shared" si="0"/>
        <v>SB8</v>
      </c>
      <c r="H53" s="104" t="str">
        <f>INDEX('Sheet1 (2)'!A:A, MATCH(G53,'Sheet1 (2)'!K:K, 0))</f>
        <v>E0054 - Canton</v>
      </c>
    </row>
    <row r="54" spans="1:8" ht="15.75" x14ac:dyDescent="0.25">
      <c r="A54" s="103" t="s">
        <v>1201</v>
      </c>
      <c r="B54" s="103" t="s">
        <v>3334</v>
      </c>
      <c r="C54" s="103" t="s">
        <v>3335</v>
      </c>
      <c r="D54" s="103" t="s">
        <v>3212</v>
      </c>
      <c r="E54" s="103" t="s">
        <v>1430</v>
      </c>
      <c r="F54" s="103" t="s">
        <v>3336</v>
      </c>
      <c r="G54" s="103" t="str">
        <f t="shared" si="0"/>
        <v>S31</v>
      </c>
      <c r="H54" s="104" t="str">
        <f>INDEX('Sheet1 (2)'!A:A, MATCH(G54,'Sheet1 (2)'!K:K, 0))</f>
        <v>E0055 - Gillespie</v>
      </c>
    </row>
    <row r="55" spans="1:8" ht="15.75" x14ac:dyDescent="0.25">
      <c r="A55" s="103" t="s">
        <v>1202</v>
      </c>
      <c r="B55" s="103" t="s">
        <v>3337</v>
      </c>
      <c r="C55" s="103" t="s">
        <v>3338</v>
      </c>
      <c r="D55" s="103" t="s">
        <v>3339</v>
      </c>
      <c r="E55" s="103" t="s">
        <v>1387</v>
      </c>
      <c r="F55" s="103" t="s">
        <v>3340</v>
      </c>
      <c r="G55" s="103" t="str">
        <f t="shared" si="0"/>
        <v>S22</v>
      </c>
      <c r="H55" s="104" t="str">
        <f>INDEX('Sheet1 (2)'!A:A, MATCH(G55,'Sheet1 (2)'!K:K, 0))</f>
        <v>E0056 - Matthews Orangeburg</v>
      </c>
    </row>
    <row r="56" spans="1:8" ht="15.75" x14ac:dyDescent="0.25">
      <c r="A56" s="103" t="s">
        <v>1203</v>
      </c>
      <c r="B56" s="103" t="s">
        <v>3341</v>
      </c>
      <c r="C56" s="103" t="s">
        <v>3342</v>
      </c>
      <c r="D56" s="103" t="s">
        <v>3343</v>
      </c>
      <c r="E56" s="103" t="s">
        <v>1705</v>
      </c>
      <c r="F56" s="103" t="s">
        <v>3344</v>
      </c>
      <c r="G56" s="103" t="str">
        <f t="shared" si="0"/>
        <v>T01</v>
      </c>
      <c r="H56" s="104" t="str">
        <f>INDEX('Sheet1 (2)'!A:A, MATCH(G56,'Sheet1 (2)'!K:K, 0))</f>
        <v>E0057 - Ocean Springs</v>
      </c>
    </row>
    <row r="57" spans="1:8" ht="15.75" x14ac:dyDescent="0.25">
      <c r="A57" s="103" t="s">
        <v>1204</v>
      </c>
      <c r="B57" s="103" t="s">
        <v>3345</v>
      </c>
      <c r="C57" s="103" t="s">
        <v>3346</v>
      </c>
      <c r="D57" s="103" t="s">
        <v>3347</v>
      </c>
      <c r="E57" s="103" t="s">
        <v>1367</v>
      </c>
      <c r="F57" s="103" t="s">
        <v>3348</v>
      </c>
      <c r="G57" s="103" t="str">
        <f t="shared" si="0"/>
        <v>S73</v>
      </c>
      <c r="H57" s="104" t="str">
        <f>INDEX('Sheet1 (2)'!A:A, MATCH(G57,'Sheet1 (2)'!K:K, 0))</f>
        <v>E0058 - Lanier / Friendship</v>
      </c>
    </row>
    <row r="58" spans="1:8" ht="15.75" x14ac:dyDescent="0.25">
      <c r="A58" s="103" t="s">
        <v>1205</v>
      </c>
      <c r="B58" s="103" t="s">
        <v>3349</v>
      </c>
      <c r="C58" s="103" t="s">
        <v>3350</v>
      </c>
      <c r="D58" s="103" t="s">
        <v>3351</v>
      </c>
      <c r="E58" s="103" t="s">
        <v>1430</v>
      </c>
      <c r="F58" s="103" t="s">
        <v>3352</v>
      </c>
      <c r="G58" s="103" t="str">
        <f t="shared" si="0"/>
        <v>SB9</v>
      </c>
      <c r="H58" s="104" t="str">
        <f>INDEX('Sheet1 (2)'!A:A, MATCH(G58,'Sheet1 (2)'!K:K, 0))</f>
        <v>E0059 - Albemarle</v>
      </c>
    </row>
    <row r="59" spans="1:8" ht="15.75" x14ac:dyDescent="0.25">
      <c r="A59" s="103" t="s">
        <v>1206</v>
      </c>
      <c r="B59" s="103" t="s">
        <v>3353</v>
      </c>
      <c r="C59" s="103" t="s">
        <v>3354</v>
      </c>
      <c r="D59" s="103" t="s">
        <v>3355</v>
      </c>
      <c r="E59" s="103" t="s">
        <v>1585</v>
      </c>
      <c r="F59" s="103" t="s">
        <v>3356</v>
      </c>
      <c r="G59" s="103" t="str">
        <f t="shared" si="0"/>
        <v>T02</v>
      </c>
      <c r="H59" s="104" t="str">
        <f>INDEX('Sheet1 (2)'!A:A, MATCH(G59,'Sheet1 (2)'!K:K, 0))</f>
        <v>E0060 - Guntersville</v>
      </c>
    </row>
    <row r="60" spans="1:8" ht="15.75" x14ac:dyDescent="0.25">
      <c r="A60" s="103" t="s">
        <v>1207</v>
      </c>
      <c r="B60" s="103" t="s">
        <v>3357</v>
      </c>
      <c r="C60" s="103" t="s">
        <v>3358</v>
      </c>
      <c r="D60" s="103" t="s">
        <v>3359</v>
      </c>
      <c r="E60" s="103" t="s">
        <v>1527</v>
      </c>
      <c r="F60" s="103" t="s">
        <v>3360</v>
      </c>
      <c r="G60" s="103" t="str">
        <f t="shared" si="0"/>
        <v>T04</v>
      </c>
      <c r="H60" s="104" t="str">
        <f>INDEX('Sheet1 (2)'!A:A, MATCH(G60,'Sheet1 (2)'!K:K, 0))</f>
        <v>E0061 - Blue Springs</v>
      </c>
    </row>
    <row r="61" spans="1:8" ht="15.75" x14ac:dyDescent="0.25">
      <c r="A61" s="103" t="s">
        <v>1208</v>
      </c>
      <c r="B61" s="103" t="s">
        <v>3361</v>
      </c>
      <c r="C61" s="103" t="s">
        <v>3362</v>
      </c>
      <c r="D61" s="103" t="s">
        <v>3329</v>
      </c>
      <c r="E61" s="103" t="s">
        <v>1629</v>
      </c>
      <c r="F61" s="103" t="s">
        <v>3363</v>
      </c>
      <c r="G61" s="103" t="str">
        <f t="shared" si="0"/>
        <v>T07</v>
      </c>
      <c r="H61" s="104" t="str">
        <f>INDEX('Sheet1 (2)'!A:A, MATCH(G61,'Sheet1 (2)'!K:K, 0))</f>
        <v>E0062 - Speedway</v>
      </c>
    </row>
    <row r="62" spans="1:8" ht="15.75" x14ac:dyDescent="0.25">
      <c r="A62" s="103" t="s">
        <v>1209</v>
      </c>
      <c r="B62" s="103" t="s">
        <v>3364</v>
      </c>
      <c r="C62" s="103" t="s">
        <v>3365</v>
      </c>
      <c r="D62" s="103" t="s">
        <v>3366</v>
      </c>
      <c r="E62" s="103" t="s">
        <v>1753</v>
      </c>
      <c r="F62" s="103" t="s">
        <v>3367</v>
      </c>
      <c r="G62" s="103" t="str">
        <f t="shared" si="0"/>
        <v>T06</v>
      </c>
      <c r="H62" s="104" t="str">
        <f>INDEX('Sheet1 (2)'!A:A, MATCH(G62,'Sheet1 (2)'!K:K, 0))</f>
        <v>E0063 - Rapid City</v>
      </c>
    </row>
    <row r="63" spans="1:8" ht="15.75" x14ac:dyDescent="0.25">
      <c r="A63" s="103" t="s">
        <v>1210</v>
      </c>
      <c r="B63" s="103" t="s">
        <v>3368</v>
      </c>
      <c r="C63" s="103" t="s">
        <v>3369</v>
      </c>
      <c r="D63" s="103" t="s">
        <v>3370</v>
      </c>
      <c r="E63" s="103" t="s">
        <v>1367</v>
      </c>
      <c r="F63" s="103" t="s">
        <v>3371</v>
      </c>
      <c r="G63" s="103" t="str">
        <f t="shared" si="0"/>
        <v>T03</v>
      </c>
      <c r="H63" s="104" t="str">
        <f>INDEX('Sheet1 (2)'!A:A, MATCH(G63,'Sheet1 (2)'!K:K, 0))</f>
        <v>E0064 - Salem</v>
      </c>
    </row>
    <row r="64" spans="1:8" ht="15.75" x14ac:dyDescent="0.25">
      <c r="A64" s="103" t="s">
        <v>1211</v>
      </c>
      <c r="B64" s="103" t="s">
        <v>3372</v>
      </c>
      <c r="C64" s="103" t="s">
        <v>3373</v>
      </c>
      <c r="D64" s="103" t="s">
        <v>3374</v>
      </c>
      <c r="E64" s="103" t="s">
        <v>1585</v>
      </c>
      <c r="F64" s="103" t="s">
        <v>3375</v>
      </c>
      <c r="G64" s="103" t="str">
        <f t="shared" si="0"/>
        <v>S93</v>
      </c>
      <c r="H64" s="104" t="str">
        <f>INDEX('Sheet1 (2)'!A:A, MATCH(G64,'Sheet1 (2)'!K:K, 0))</f>
        <v>E0065 - Foley</v>
      </c>
    </row>
    <row r="65" spans="1:8" ht="15.75" x14ac:dyDescent="0.25">
      <c r="A65" s="103" t="s">
        <v>1212</v>
      </c>
      <c r="B65" s="103" t="s">
        <v>3376</v>
      </c>
      <c r="C65" s="103" t="s">
        <v>3377</v>
      </c>
      <c r="D65" s="103" t="s">
        <v>3266</v>
      </c>
      <c r="E65" s="103" t="s">
        <v>1610</v>
      </c>
      <c r="F65" s="103" t="s">
        <v>3378</v>
      </c>
      <c r="G65" s="103" t="str">
        <f t="shared" si="0"/>
        <v>S92</v>
      </c>
      <c r="H65" s="104" t="str">
        <f>INDEX('Sheet1 (2)'!A:A, MATCH(G65,'Sheet1 (2)'!K:K, 0))</f>
        <v>E0066 - Wesley Chapel</v>
      </c>
    </row>
    <row r="66" spans="1:8" ht="15.75" x14ac:dyDescent="0.25">
      <c r="A66" s="103" t="s">
        <v>1213</v>
      </c>
      <c r="B66" s="103" t="s">
        <v>3379</v>
      </c>
      <c r="C66" s="103" t="s">
        <v>3380</v>
      </c>
      <c r="D66" s="103" t="s">
        <v>3381</v>
      </c>
      <c r="E66" s="103" t="s">
        <v>1629</v>
      </c>
      <c r="F66" s="103" t="s">
        <v>3382</v>
      </c>
      <c r="G66" s="103" t="str">
        <f t="shared" ref="G66:G129" si="1">RIGHT(B66,3)</f>
        <v>T05</v>
      </c>
      <c r="H66" s="104" t="str">
        <f>INDEX('Sheet1 (2)'!A:A, MATCH(G66,'Sheet1 (2)'!K:K, 0))</f>
        <v>E0067 - Mission</v>
      </c>
    </row>
    <row r="67" spans="1:8" ht="15.75" x14ac:dyDescent="0.25">
      <c r="A67" s="103" t="s">
        <v>1214</v>
      </c>
      <c r="B67" s="103" t="s">
        <v>3383</v>
      </c>
      <c r="C67" s="103" t="s">
        <v>3384</v>
      </c>
      <c r="D67" s="103" t="s">
        <v>3385</v>
      </c>
      <c r="E67" s="103" t="s">
        <v>1592</v>
      </c>
      <c r="F67" s="103" t="s">
        <v>3386</v>
      </c>
      <c r="G67" s="103" t="str">
        <f t="shared" si="1"/>
        <v>T08</v>
      </c>
      <c r="H67" s="104" t="str">
        <f>INDEX('Sheet1 (2)'!A:A, MATCH(G67,'Sheet1 (2)'!K:K, 0))</f>
        <v>E0068 - Nacogdoches</v>
      </c>
    </row>
    <row r="68" spans="1:8" ht="15.75" x14ac:dyDescent="0.25">
      <c r="A68" s="103" t="s">
        <v>1215</v>
      </c>
      <c r="B68" s="103" t="s">
        <v>3387</v>
      </c>
      <c r="C68" s="103" t="s">
        <v>3388</v>
      </c>
      <c r="D68" s="103" t="s">
        <v>3389</v>
      </c>
      <c r="E68" s="103" t="s">
        <v>1760</v>
      </c>
      <c r="F68" s="103" t="s">
        <v>3390</v>
      </c>
      <c r="G68" s="103" t="str">
        <f t="shared" si="1"/>
        <v>T09</v>
      </c>
      <c r="H68" s="104" t="str">
        <f>INDEX('Sheet1 (2)'!A:A, MATCH(G68,'Sheet1 (2)'!K:K, 0))</f>
        <v>E0069 - Gloucester</v>
      </c>
    </row>
    <row r="69" spans="1:8" ht="15.75" x14ac:dyDescent="0.25">
      <c r="A69" s="103" t="s">
        <v>1216</v>
      </c>
      <c r="B69" s="103" t="s">
        <v>3391</v>
      </c>
      <c r="C69" s="103" t="s">
        <v>3392</v>
      </c>
      <c r="D69" s="103" t="s">
        <v>3393</v>
      </c>
      <c r="E69" s="103" t="s">
        <v>1592</v>
      </c>
      <c r="F69" s="103" t="s">
        <v>3394</v>
      </c>
      <c r="G69" s="103" t="str">
        <f t="shared" si="1"/>
        <v>T14</v>
      </c>
      <c r="H69" s="104" t="str">
        <f>INDEX('Sheet1 (2)'!A:A, MATCH(G69,'Sheet1 (2)'!K:K, 0))</f>
        <v>E0070 - Baytown</v>
      </c>
    </row>
    <row r="70" spans="1:8" ht="15.75" x14ac:dyDescent="0.25">
      <c r="A70" s="103" t="s">
        <v>1217</v>
      </c>
      <c r="B70" s="103" t="s">
        <v>3395</v>
      </c>
      <c r="C70" s="103" t="s">
        <v>3396</v>
      </c>
      <c r="D70" s="103" t="s">
        <v>3256</v>
      </c>
      <c r="E70" s="103" t="s">
        <v>1367</v>
      </c>
      <c r="F70" s="103" t="s">
        <v>3260</v>
      </c>
      <c r="G70" s="103" t="str">
        <f t="shared" si="1"/>
        <v>T15</v>
      </c>
      <c r="H70" s="104" t="str">
        <f>INDEX('Sheet1 (2)'!A:A, MATCH(G70,'Sheet1 (2)'!K:K, 0))</f>
        <v>E0071 - S Marietta Pkwy / Square</v>
      </c>
    </row>
    <row r="71" spans="1:8" ht="15.75" x14ac:dyDescent="0.25">
      <c r="A71" s="103" t="s">
        <v>1218</v>
      </c>
      <c r="B71" s="103" t="s">
        <v>3397</v>
      </c>
      <c r="C71" s="103" t="s">
        <v>3398</v>
      </c>
      <c r="D71" s="103" t="s">
        <v>3399</v>
      </c>
      <c r="E71" s="103" t="s">
        <v>1760</v>
      </c>
      <c r="F71" s="103" t="s">
        <v>3400</v>
      </c>
      <c r="G71" s="103" t="str">
        <f t="shared" si="1"/>
        <v>T31</v>
      </c>
      <c r="H71" s="104" t="str">
        <f>INDEX('Sheet1 (2)'!A:A, MATCH(G71,'Sheet1 (2)'!K:K, 0))</f>
        <v>E0072 - Williamsburg</v>
      </c>
    </row>
    <row r="72" spans="1:8" ht="15.75" x14ac:dyDescent="0.25">
      <c r="A72" s="103" t="s">
        <v>1219</v>
      </c>
      <c r="B72" s="103" t="s">
        <v>3401</v>
      </c>
      <c r="C72" s="103" t="s">
        <v>3402</v>
      </c>
      <c r="D72" s="103" t="s">
        <v>3403</v>
      </c>
      <c r="E72" s="103" t="s">
        <v>1784</v>
      </c>
      <c r="F72" s="103" t="s">
        <v>3404</v>
      </c>
      <c r="G72" s="103" t="str">
        <f t="shared" si="1"/>
        <v>T10</v>
      </c>
      <c r="H72" s="104" t="str">
        <f>INDEX('Sheet1 (2)'!A:A, MATCH(G72,'Sheet1 (2)'!K:K, 0))</f>
        <v>E0073 - Bellevue NE</v>
      </c>
    </row>
    <row r="73" spans="1:8" ht="15.75" x14ac:dyDescent="0.25">
      <c r="A73" s="103" t="s">
        <v>1220</v>
      </c>
      <c r="B73" s="103" t="s">
        <v>3405</v>
      </c>
      <c r="C73" s="103" t="s">
        <v>3406</v>
      </c>
      <c r="D73" s="103" t="s">
        <v>3407</v>
      </c>
      <c r="E73" s="103" t="s">
        <v>1797</v>
      </c>
      <c r="F73" s="103" t="s">
        <v>3408</v>
      </c>
      <c r="G73" s="103" t="str">
        <f t="shared" si="1"/>
        <v>T17</v>
      </c>
      <c r="H73" s="104" t="str">
        <f>INDEX('Sheet1 (2)'!A:A, MATCH(G73,'Sheet1 (2)'!K:K, 0))</f>
        <v>E0074 - Coralville</v>
      </c>
    </row>
    <row r="74" spans="1:8" ht="15.75" x14ac:dyDescent="0.25">
      <c r="A74" s="103" t="s">
        <v>1221</v>
      </c>
      <c r="B74" s="103" t="s">
        <v>3409</v>
      </c>
      <c r="C74" s="103" t="s">
        <v>3410</v>
      </c>
      <c r="D74" s="103" t="s">
        <v>3411</v>
      </c>
      <c r="E74" s="103" t="s">
        <v>1760</v>
      </c>
      <c r="F74" s="103" t="s">
        <v>3412</v>
      </c>
      <c r="G74" s="103" t="str">
        <f t="shared" si="1"/>
        <v>T16</v>
      </c>
      <c r="H74" s="104" t="str">
        <f>INDEX('Sheet1 (2)'!A:A, MATCH(G74,'Sheet1 (2)'!K:K, 0))</f>
        <v>E0075 - Chesapeake</v>
      </c>
    </row>
    <row r="75" spans="1:8" ht="15.75" x14ac:dyDescent="0.25">
      <c r="A75" s="103" t="s">
        <v>1222</v>
      </c>
      <c r="B75" s="103" t="s">
        <v>3413</v>
      </c>
      <c r="C75" s="103" t="s">
        <v>3414</v>
      </c>
      <c r="D75" s="103" t="s">
        <v>3415</v>
      </c>
      <c r="E75" s="103" t="s">
        <v>1367</v>
      </c>
      <c r="F75" s="103" t="s">
        <v>3416</v>
      </c>
      <c r="G75" s="103" t="str">
        <f t="shared" si="1"/>
        <v>T11</v>
      </c>
      <c r="H75" s="104" t="str">
        <f>INDEX('Sheet1 (2)'!A:A, MATCH(G75,'Sheet1 (2)'!K:K, 0))</f>
        <v>E0076 - Americus</v>
      </c>
    </row>
    <row r="76" spans="1:8" ht="15.75" x14ac:dyDescent="0.25">
      <c r="A76" s="103" t="s">
        <v>1223</v>
      </c>
      <c r="B76" s="103" t="s">
        <v>3417</v>
      </c>
      <c r="C76" s="103" t="s">
        <v>3418</v>
      </c>
      <c r="D76" s="103" t="s">
        <v>3419</v>
      </c>
      <c r="E76" s="103" t="s">
        <v>1610</v>
      </c>
      <c r="F76" s="103" t="s">
        <v>3420</v>
      </c>
      <c r="G76" s="103" t="str">
        <f t="shared" si="1"/>
        <v>T25</v>
      </c>
      <c r="H76" s="104" t="str">
        <f>INDEX('Sheet1 (2)'!A:A, MATCH(G76,'Sheet1 (2)'!K:K, 0))</f>
        <v>E0077 - PCB Back Beach</v>
      </c>
    </row>
    <row r="77" spans="1:8" ht="15.75" x14ac:dyDescent="0.25">
      <c r="A77" s="103" t="s">
        <v>1224</v>
      </c>
      <c r="B77" s="103" t="s">
        <v>3421</v>
      </c>
      <c r="C77" s="103" t="s">
        <v>3422</v>
      </c>
      <c r="D77" s="103" t="s">
        <v>3423</v>
      </c>
      <c r="E77" s="103" t="s">
        <v>1610</v>
      </c>
      <c r="F77" s="103" t="s">
        <v>3424</v>
      </c>
      <c r="G77" s="103" t="str">
        <f t="shared" si="1"/>
        <v>T26</v>
      </c>
      <c r="H77" s="104" t="str">
        <f>INDEX('Sheet1 (2)'!A:A, MATCH(G77,'Sheet1 (2)'!K:K, 0))</f>
        <v>E0078 - Tyndall Pkwy</v>
      </c>
    </row>
    <row r="78" spans="1:8" ht="15.75" x14ac:dyDescent="0.25">
      <c r="A78" s="103" t="s">
        <v>1225</v>
      </c>
      <c r="B78" s="103" t="s">
        <v>3425</v>
      </c>
      <c r="C78" s="103" t="s">
        <v>3426</v>
      </c>
      <c r="D78" s="103" t="s">
        <v>3427</v>
      </c>
      <c r="E78" s="103" t="s">
        <v>1797</v>
      </c>
      <c r="F78" s="103" t="s">
        <v>3428</v>
      </c>
      <c r="G78" s="103" t="str">
        <f t="shared" si="1"/>
        <v>T22</v>
      </c>
      <c r="H78" s="104" t="str">
        <f>INDEX('Sheet1 (2)'!A:A, MATCH(G78,'Sheet1 (2)'!K:K, 0))</f>
        <v>E0079 - Cedar Falls</v>
      </c>
    </row>
    <row r="79" spans="1:8" ht="15.75" x14ac:dyDescent="0.25">
      <c r="A79" s="103" t="s">
        <v>1226</v>
      </c>
      <c r="B79" s="103" t="s">
        <v>3429</v>
      </c>
      <c r="C79" s="103" t="s">
        <v>3430</v>
      </c>
      <c r="D79" s="103" t="s">
        <v>3431</v>
      </c>
      <c r="E79" s="103" t="s">
        <v>2010</v>
      </c>
      <c r="F79" s="103" t="s">
        <v>3432</v>
      </c>
      <c r="G79" s="103" t="str">
        <f t="shared" si="1"/>
        <v>T41</v>
      </c>
      <c r="H79" s="104" t="str">
        <f>INDEX('Sheet1 (2)'!A:A, MATCH(G79,'Sheet1 (2)'!K:K, 0))</f>
        <v>E0080 - Quaker Road</v>
      </c>
    </row>
    <row r="80" spans="1:8" ht="15.75" x14ac:dyDescent="0.25">
      <c r="A80" s="103" t="s">
        <v>1227</v>
      </c>
      <c r="B80" s="103" t="s">
        <v>3433</v>
      </c>
      <c r="C80" s="103" t="s">
        <v>3434</v>
      </c>
      <c r="D80" s="103" t="s">
        <v>3435</v>
      </c>
      <c r="E80" s="103" t="s">
        <v>2010</v>
      </c>
      <c r="F80" s="103" t="s">
        <v>3436</v>
      </c>
      <c r="G80" s="103" t="str">
        <f t="shared" si="1"/>
        <v>T42</v>
      </c>
      <c r="H80" s="104" t="str">
        <f>INDEX('Sheet1 (2)'!A:A, MATCH(G80,'Sheet1 (2)'!K:K, 0))</f>
        <v>E0081 - South Glens Falls</v>
      </c>
    </row>
    <row r="81" spans="1:8" ht="15.75" x14ac:dyDescent="0.25">
      <c r="A81" s="103" t="s">
        <v>1228</v>
      </c>
      <c r="B81" s="103" t="s">
        <v>3437</v>
      </c>
      <c r="C81" s="103" t="s">
        <v>3438</v>
      </c>
      <c r="D81" s="103" t="s">
        <v>3439</v>
      </c>
      <c r="E81" s="103" t="s">
        <v>1610</v>
      </c>
      <c r="F81" s="103" t="s">
        <v>3440</v>
      </c>
      <c r="G81" s="103" t="str">
        <f t="shared" si="1"/>
        <v>S95</v>
      </c>
      <c r="H81" s="104" t="str">
        <f>INDEX('Sheet1 (2)'!A:A, MATCH(G81,'Sheet1 (2)'!K:K, 0))</f>
        <v>E0082 - Ocala</v>
      </c>
    </row>
    <row r="82" spans="1:8" ht="15.75" x14ac:dyDescent="0.25">
      <c r="A82" s="103" t="s">
        <v>1229</v>
      </c>
      <c r="B82" s="103" t="s">
        <v>3441</v>
      </c>
      <c r="C82" s="103" t="s">
        <v>3442</v>
      </c>
      <c r="D82" s="103" t="s">
        <v>3443</v>
      </c>
      <c r="E82" s="103" t="s">
        <v>1430</v>
      </c>
      <c r="F82" s="103" t="s">
        <v>3444</v>
      </c>
      <c r="G82" s="103" t="str">
        <f t="shared" si="1"/>
        <v>T23</v>
      </c>
      <c r="H82" s="104" t="str">
        <f>INDEX('Sheet1 (2)'!A:A, MATCH(G82,'Sheet1 (2)'!K:K, 0))</f>
        <v>E0083 - Laurinburg</v>
      </c>
    </row>
    <row r="83" spans="1:8" ht="15.75" x14ac:dyDescent="0.25">
      <c r="A83" s="103" t="s">
        <v>1230</v>
      </c>
      <c r="B83" s="103" t="s">
        <v>3445</v>
      </c>
      <c r="C83" s="103" t="s">
        <v>3446</v>
      </c>
      <c r="D83" s="103" t="s">
        <v>3447</v>
      </c>
      <c r="E83" s="103" t="s">
        <v>1784</v>
      </c>
      <c r="F83" s="103" t="s">
        <v>3448</v>
      </c>
      <c r="G83" s="103" t="str">
        <f t="shared" si="1"/>
        <v>T18</v>
      </c>
      <c r="H83" s="104" t="str">
        <f>INDEX('Sheet1 (2)'!A:A, MATCH(G83,'Sheet1 (2)'!K:K, 0))</f>
        <v>E0084 - Omaha 120</v>
      </c>
    </row>
    <row r="84" spans="1:8" ht="15.75" x14ac:dyDescent="0.25">
      <c r="A84" s="103" t="s">
        <v>1231</v>
      </c>
      <c r="B84" s="103" t="s">
        <v>3449</v>
      </c>
      <c r="C84" s="103" t="s">
        <v>3450</v>
      </c>
      <c r="D84" s="103" t="s">
        <v>3451</v>
      </c>
      <c r="E84" s="103" t="s">
        <v>1592</v>
      </c>
      <c r="F84" s="103" t="s">
        <v>3452</v>
      </c>
      <c r="G84" s="103" t="str">
        <f t="shared" si="1"/>
        <v>T21</v>
      </c>
      <c r="H84" s="104" t="str">
        <f>INDEX('Sheet1 (2)'!A:A, MATCH(G84,'Sheet1 (2)'!K:K, 0))</f>
        <v>E0085 - Victoria</v>
      </c>
    </row>
    <row r="85" spans="1:8" ht="15.75" x14ac:dyDescent="0.25">
      <c r="A85" s="103" t="s">
        <v>1232</v>
      </c>
      <c r="B85" s="103" t="s">
        <v>3453</v>
      </c>
      <c r="C85" s="103" t="s">
        <v>3454</v>
      </c>
      <c r="D85" s="103" t="s">
        <v>3455</v>
      </c>
      <c r="E85" s="103" t="s">
        <v>1592</v>
      </c>
      <c r="F85" s="103" t="s">
        <v>3456</v>
      </c>
      <c r="G85" s="103" t="str">
        <f t="shared" si="1"/>
        <v>T30</v>
      </c>
      <c r="H85" s="104" t="str">
        <f>INDEX('Sheet1 (2)'!A:A, MATCH(G85,'Sheet1 (2)'!K:K, 0))</f>
        <v>E0086 - Palestine</v>
      </c>
    </row>
    <row r="86" spans="1:8" ht="15.75" x14ac:dyDescent="0.25">
      <c r="A86" s="103" t="s">
        <v>1233</v>
      </c>
      <c r="B86" s="103" t="s">
        <v>3457</v>
      </c>
      <c r="C86" s="103" t="s">
        <v>3458</v>
      </c>
      <c r="D86" s="103" t="s">
        <v>3459</v>
      </c>
      <c r="E86" s="103" t="s">
        <v>1991</v>
      </c>
      <c r="F86" s="103" t="s">
        <v>3460</v>
      </c>
      <c r="G86" s="103" t="str">
        <f t="shared" si="1"/>
        <v>T32</v>
      </c>
      <c r="H86" s="104" t="str">
        <f>INDEX('Sheet1 (2)'!A:A, MATCH(G86,'Sheet1 (2)'!K:K, 0))</f>
        <v>E0087 - Grand Forks</v>
      </c>
    </row>
    <row r="87" spans="1:8" ht="15.75" x14ac:dyDescent="0.25">
      <c r="A87" s="103" t="s">
        <v>1234</v>
      </c>
      <c r="B87" s="103" t="s">
        <v>3461</v>
      </c>
      <c r="C87" s="103" t="s">
        <v>4525</v>
      </c>
      <c r="D87" s="103" t="s">
        <v>3462</v>
      </c>
      <c r="E87" s="103" t="s">
        <v>1991</v>
      </c>
      <c r="F87" s="103" t="s">
        <v>3463</v>
      </c>
      <c r="G87" s="103" t="str">
        <f t="shared" si="1"/>
        <v>T20</v>
      </c>
      <c r="H87" s="104" t="str">
        <f>INDEX('Sheet1 (2)'!A:A, MATCH(G87,'Sheet1 (2)'!K:K, 0))</f>
        <v>E0088 - Fargo</v>
      </c>
    </row>
    <row r="88" spans="1:8" ht="15.75" x14ac:dyDescent="0.25">
      <c r="A88" s="103" t="s">
        <v>1235</v>
      </c>
      <c r="B88" s="103" t="s">
        <v>3464</v>
      </c>
      <c r="C88" s="103" t="s">
        <v>3465</v>
      </c>
      <c r="D88" s="103" t="s">
        <v>3447</v>
      </c>
      <c r="E88" s="103" t="s">
        <v>1784</v>
      </c>
      <c r="F88" s="103" t="s">
        <v>3466</v>
      </c>
      <c r="G88" s="103" t="str">
        <f t="shared" si="1"/>
        <v>T19</v>
      </c>
      <c r="H88" s="104" t="str">
        <f>INDEX('Sheet1 (2)'!A:A, MATCH(G88,'Sheet1 (2)'!K:K, 0))</f>
        <v>E0089 - Omaha 88</v>
      </c>
    </row>
    <row r="89" spans="1:8" ht="15.75" x14ac:dyDescent="0.25">
      <c r="A89" s="103" t="s">
        <v>1236</v>
      </c>
      <c r="B89" s="103" t="s">
        <v>3467</v>
      </c>
      <c r="C89" s="103" t="s">
        <v>3468</v>
      </c>
      <c r="D89" s="103" t="s">
        <v>3469</v>
      </c>
      <c r="E89" s="103" t="s">
        <v>1991</v>
      </c>
      <c r="F89" s="103" t="s">
        <v>3470</v>
      </c>
      <c r="G89" s="103" t="str">
        <f t="shared" si="1"/>
        <v>T29</v>
      </c>
      <c r="H89" s="104" t="str">
        <f>INDEX('Sheet1 (2)'!A:A, MATCH(G89,'Sheet1 (2)'!K:K, 0))</f>
        <v>E0090 - Minot</v>
      </c>
    </row>
    <row r="90" spans="1:8" ht="15.75" x14ac:dyDescent="0.25">
      <c r="A90" s="103" t="s">
        <v>1237</v>
      </c>
      <c r="B90" s="103" t="s">
        <v>3471</v>
      </c>
      <c r="C90" s="103" t="s">
        <v>4526</v>
      </c>
      <c r="D90" s="103" t="s">
        <v>3472</v>
      </c>
      <c r="E90" s="103" t="s">
        <v>1941</v>
      </c>
      <c r="F90" s="103" t="s">
        <v>3473</v>
      </c>
      <c r="G90" s="103" t="str">
        <f t="shared" si="1"/>
        <v>T40</v>
      </c>
      <c r="H90" s="104" t="str">
        <f>INDEX('Sheet1 (2)'!A:A, MATCH(G90,'Sheet1 (2)'!K:K, 0))</f>
        <v>E0091 - Maplewood</v>
      </c>
    </row>
    <row r="91" spans="1:8" ht="15.75" x14ac:dyDescent="0.25">
      <c r="A91" s="103" t="s">
        <v>1238</v>
      </c>
      <c r="B91" s="103" t="s">
        <v>3474</v>
      </c>
      <c r="C91" s="103" t="s">
        <v>3475</v>
      </c>
      <c r="D91" s="103" t="s">
        <v>3476</v>
      </c>
      <c r="E91" s="103" t="s">
        <v>1367</v>
      </c>
      <c r="F91" s="103" t="s">
        <v>3477</v>
      </c>
      <c r="G91" s="103" t="str">
        <f t="shared" si="1"/>
        <v>T24</v>
      </c>
      <c r="H91" s="104" t="str">
        <f>INDEX('Sheet1 (2)'!A:A, MATCH(G91,'Sheet1 (2)'!K:K, 0))</f>
        <v>E0092 - Leesburg</v>
      </c>
    </row>
    <row r="92" spans="1:8" ht="15.75" x14ac:dyDescent="0.25">
      <c r="A92" s="103" t="s">
        <v>1239</v>
      </c>
      <c r="B92" s="103" t="s">
        <v>3478</v>
      </c>
      <c r="C92" s="103" t="s">
        <v>3479</v>
      </c>
      <c r="D92" s="103" t="s">
        <v>3480</v>
      </c>
      <c r="E92" s="103" t="s">
        <v>1585</v>
      </c>
      <c r="F92" s="103" t="s">
        <v>3481</v>
      </c>
      <c r="G92" s="103" t="str">
        <f t="shared" si="1"/>
        <v>T28</v>
      </c>
      <c r="H92" s="104" t="str">
        <f>INDEX('Sheet1 (2)'!A:A, MATCH(G92,'Sheet1 (2)'!K:K, 0))</f>
        <v>E0093 - Huntsville</v>
      </c>
    </row>
    <row r="93" spans="1:8" ht="15.75" x14ac:dyDescent="0.25">
      <c r="A93" s="103" t="s">
        <v>1240</v>
      </c>
      <c r="B93" s="103" t="s">
        <v>3482</v>
      </c>
      <c r="C93" s="103" t="s">
        <v>3483</v>
      </c>
      <c r="D93" s="103" t="s">
        <v>3484</v>
      </c>
      <c r="E93" s="103" t="s">
        <v>1367</v>
      </c>
      <c r="F93" s="103" t="s">
        <v>3485</v>
      </c>
      <c r="G93" s="103" t="str">
        <f t="shared" si="1"/>
        <v>T46</v>
      </c>
      <c r="H93" s="104" t="str">
        <f>INDEX('Sheet1 (2)'!A:A, MATCH(G93,'Sheet1 (2)'!K:K, 0))</f>
        <v>E0094 - Statesboro</v>
      </c>
    </row>
    <row r="94" spans="1:8" ht="15.75" x14ac:dyDescent="0.25">
      <c r="A94" s="103" t="s">
        <v>1241</v>
      </c>
      <c r="B94" s="103" t="s">
        <v>3486</v>
      </c>
      <c r="C94" s="103" t="s">
        <v>3487</v>
      </c>
      <c r="D94" s="103" t="s">
        <v>3488</v>
      </c>
      <c r="E94" s="103" t="s">
        <v>1367</v>
      </c>
      <c r="F94" s="103" t="s">
        <v>3489</v>
      </c>
      <c r="G94" s="103" t="str">
        <f t="shared" si="1"/>
        <v>T47</v>
      </c>
      <c r="H94" s="104" t="str">
        <f>INDEX('Sheet1 (2)'!A:A, MATCH(G94,'Sheet1 (2)'!K:K, 0))</f>
        <v>E0095 - Cornelia</v>
      </c>
    </row>
    <row r="95" spans="1:8" ht="15.75" x14ac:dyDescent="0.25">
      <c r="A95" s="103" t="s">
        <v>1242</v>
      </c>
      <c r="B95" s="103" t="s">
        <v>3490</v>
      </c>
      <c r="C95" s="103" t="s">
        <v>3491</v>
      </c>
      <c r="D95" s="103" t="s">
        <v>3492</v>
      </c>
      <c r="E95" s="103" t="s">
        <v>1367</v>
      </c>
      <c r="F95" s="103" t="s">
        <v>3493</v>
      </c>
      <c r="G95" s="103" t="str">
        <f t="shared" si="1"/>
        <v>T48</v>
      </c>
      <c r="H95" s="104" t="str">
        <f>INDEX('Sheet1 (2)'!A:A, MATCH(G95,'Sheet1 (2)'!K:K, 0))</f>
        <v>E0096 - Athens / Athens GA 1</v>
      </c>
    </row>
    <row r="96" spans="1:8" ht="15.75" x14ac:dyDescent="0.25">
      <c r="A96" s="103" t="s">
        <v>1243</v>
      </c>
      <c r="B96" s="103" t="s">
        <v>3494</v>
      </c>
      <c r="C96" s="103" t="s">
        <v>3495</v>
      </c>
      <c r="D96" s="103" t="s">
        <v>3496</v>
      </c>
      <c r="E96" s="103" t="s">
        <v>1430</v>
      </c>
      <c r="F96" s="103" t="s">
        <v>3497</v>
      </c>
      <c r="G96" s="103" t="str">
        <f t="shared" si="1"/>
        <v>T52</v>
      </c>
      <c r="H96" s="104" t="str">
        <f>INDEX('Sheet1 (2)'!A:A, MATCH(G96,'Sheet1 (2)'!K:K, 0))</f>
        <v>E0097 - Brevard</v>
      </c>
    </row>
    <row r="97" spans="1:8" ht="15.75" x14ac:dyDescent="0.25">
      <c r="A97" s="103" t="s">
        <v>1244</v>
      </c>
      <c r="B97" s="103" t="s">
        <v>3498</v>
      </c>
      <c r="C97" s="103" t="s">
        <v>3499</v>
      </c>
      <c r="D97" s="103" t="s">
        <v>3500</v>
      </c>
      <c r="E97" s="103" t="s">
        <v>1367</v>
      </c>
      <c r="F97" s="103" t="s">
        <v>3501</v>
      </c>
      <c r="G97" s="103" t="str">
        <f t="shared" si="1"/>
        <v>T49</v>
      </c>
      <c r="H97" s="104" t="str">
        <f>INDEX('Sheet1 (2)'!A:A, MATCH(G97,'Sheet1 (2)'!K:K, 0))</f>
        <v>E0098 - Bethlehem</v>
      </c>
    </row>
    <row r="98" spans="1:8" ht="15.75" x14ac:dyDescent="0.25">
      <c r="A98" s="103" t="s">
        <v>1245</v>
      </c>
      <c r="B98" s="103" t="s">
        <v>3502</v>
      </c>
      <c r="C98" s="103" t="s">
        <v>3503</v>
      </c>
      <c r="D98" s="103" t="s">
        <v>3504</v>
      </c>
      <c r="E98" s="103" t="s">
        <v>1846</v>
      </c>
      <c r="F98" s="103" t="s">
        <v>3505</v>
      </c>
      <c r="G98" s="103" t="str">
        <f t="shared" si="1"/>
        <v>T53</v>
      </c>
      <c r="H98" s="104" t="str">
        <f>INDEX('Sheet1 (2)'!A:A, MATCH(G98,'Sheet1 (2)'!K:K, 0))</f>
        <v>E0099 - Alexandria</v>
      </c>
    </row>
    <row r="99" spans="1:8" ht="15.75" x14ac:dyDescent="0.25">
      <c r="A99" s="103" t="s">
        <v>1246</v>
      </c>
      <c r="B99" s="103" t="s">
        <v>3506</v>
      </c>
      <c r="C99" s="103" t="s">
        <v>3507</v>
      </c>
      <c r="D99" s="103" t="s">
        <v>3508</v>
      </c>
      <c r="E99" s="103" t="s">
        <v>1846</v>
      </c>
      <c r="F99" s="103" t="s">
        <v>3509</v>
      </c>
      <c r="G99" s="103" t="str">
        <f t="shared" si="1"/>
        <v>T54</v>
      </c>
      <c r="H99" s="104" t="str">
        <f>INDEX('Sheet1 (2)'!A:A, MATCH(G99,'Sheet1 (2)'!K:K, 0))</f>
        <v>E0100 - Richmond</v>
      </c>
    </row>
    <row r="100" spans="1:8" ht="15.75" x14ac:dyDescent="0.25">
      <c r="A100" s="103" t="s">
        <v>4649</v>
      </c>
      <c r="B100" s="103" t="s">
        <v>4650</v>
      </c>
      <c r="C100" s="103" t="s">
        <v>4651</v>
      </c>
      <c r="D100" s="103" t="s">
        <v>3935</v>
      </c>
      <c r="E100" s="103" t="s">
        <v>1367</v>
      </c>
      <c r="F100" s="103" t="s">
        <v>4652</v>
      </c>
      <c r="G100" s="103" t="str">
        <f t="shared" si="1"/>
        <v>I30</v>
      </c>
      <c r="H100" s="104" t="str">
        <f>INDEX('Sheet1 (2)'!A:A, MATCH(G100,'Sheet1 (2)'!K:K, 0))</f>
        <v>E0101 - Victory Square</v>
      </c>
    </row>
    <row r="101" spans="1:8" ht="15.75" x14ac:dyDescent="0.25">
      <c r="A101" s="103" t="s">
        <v>1249</v>
      </c>
      <c r="B101" s="103" t="s">
        <v>3510</v>
      </c>
      <c r="C101" s="103" t="s">
        <v>3511</v>
      </c>
      <c r="D101" s="103" t="s">
        <v>3512</v>
      </c>
      <c r="E101" s="103" t="s">
        <v>1387</v>
      </c>
      <c r="F101" s="103" t="s">
        <v>3513</v>
      </c>
      <c r="G101" s="103" t="str">
        <f t="shared" si="1"/>
        <v>T55</v>
      </c>
      <c r="H101" s="104" t="str">
        <f>INDEX('Sheet1 (2)'!A:A, MATCH(G101,'Sheet1 (2)'!K:K, 0))</f>
        <v>E0102 - Bluffton</v>
      </c>
    </row>
    <row r="102" spans="1:8" ht="15.75" x14ac:dyDescent="0.25">
      <c r="A102" s="103" t="s">
        <v>1250</v>
      </c>
      <c r="B102" s="103" t="s">
        <v>3514</v>
      </c>
      <c r="C102" s="103" t="s">
        <v>3515</v>
      </c>
      <c r="D102" s="103" t="s">
        <v>3204</v>
      </c>
      <c r="E102" s="103" t="s">
        <v>1367</v>
      </c>
      <c r="F102" s="103" t="s">
        <v>3516</v>
      </c>
      <c r="G102" s="103" t="str">
        <f t="shared" si="1"/>
        <v>T51</v>
      </c>
      <c r="H102" s="104" t="str">
        <f>INDEX('Sheet1 (2)'!A:A, MATCH(G102,'Sheet1 (2)'!K:K, 0))</f>
        <v>E0103 - Greensboro-Oconee</v>
      </c>
    </row>
    <row r="103" spans="1:8" ht="15.75" x14ac:dyDescent="0.25">
      <c r="A103" s="103" t="s">
        <v>1251</v>
      </c>
      <c r="B103" s="103" t="s">
        <v>3517</v>
      </c>
      <c r="C103" s="103" t="s">
        <v>3518</v>
      </c>
      <c r="D103" s="103" t="s">
        <v>3519</v>
      </c>
      <c r="E103" s="103" t="s">
        <v>1610</v>
      </c>
      <c r="F103" s="103" t="s">
        <v>3520</v>
      </c>
      <c r="G103" s="103" t="str">
        <f t="shared" si="1"/>
        <v>T45</v>
      </c>
      <c r="H103" s="104" t="str">
        <f>INDEX('Sheet1 (2)'!A:A, MATCH(G103,'Sheet1 (2)'!K:K, 0))</f>
        <v>E0104 - Holiday</v>
      </c>
    </row>
    <row r="104" spans="1:8" ht="15.75" x14ac:dyDescent="0.25">
      <c r="A104" s="103" t="s">
        <v>1252</v>
      </c>
      <c r="B104" s="103" t="s">
        <v>3521</v>
      </c>
      <c r="C104" s="103" t="s">
        <v>3522</v>
      </c>
      <c r="D104" s="103" t="s">
        <v>3523</v>
      </c>
      <c r="E104" s="103" t="s">
        <v>1610</v>
      </c>
      <c r="F104" s="103" t="s">
        <v>3524</v>
      </c>
      <c r="G104" s="103" t="str">
        <f t="shared" si="1"/>
        <v>T44</v>
      </c>
      <c r="H104" s="104" t="str">
        <f>INDEX('Sheet1 (2)'!A:A, MATCH(G104,'Sheet1 (2)'!K:K, 0))</f>
        <v>E0105 - St Augustine</v>
      </c>
    </row>
    <row r="105" spans="1:8" ht="15.75" x14ac:dyDescent="0.25">
      <c r="A105" s="103" t="s">
        <v>1253</v>
      </c>
      <c r="B105" s="103" t="s">
        <v>3525</v>
      </c>
      <c r="C105" s="103" t="s">
        <v>3526</v>
      </c>
      <c r="D105" s="103" t="s">
        <v>3527</v>
      </c>
      <c r="E105" s="103" t="s">
        <v>1610</v>
      </c>
      <c r="F105" s="103" t="s">
        <v>3528</v>
      </c>
      <c r="G105" s="103" t="str">
        <f t="shared" si="1"/>
        <v>T27</v>
      </c>
      <c r="H105" s="104" t="str">
        <f>INDEX('Sheet1 (2)'!A:A, MATCH(G105,'Sheet1 (2)'!K:K, 0))</f>
        <v>E0106 - Pensacola</v>
      </c>
    </row>
    <row r="106" spans="1:8" ht="15.75" x14ac:dyDescent="0.25">
      <c r="A106" s="103" t="s">
        <v>1254</v>
      </c>
      <c r="B106" s="103" t="s">
        <v>3529</v>
      </c>
      <c r="C106" s="103" t="s">
        <v>3530</v>
      </c>
      <c r="D106" s="103" t="s">
        <v>3531</v>
      </c>
      <c r="E106" s="103" t="s">
        <v>1367</v>
      </c>
      <c r="F106" s="103" t="s">
        <v>3532</v>
      </c>
      <c r="G106" s="103" t="str">
        <f t="shared" si="1"/>
        <v>T33</v>
      </c>
      <c r="H106" s="104" t="str">
        <f>INDEX('Sheet1 (2)'!A:A, MATCH(G106,'Sheet1 (2)'!K:K, 0))</f>
        <v>E0107 - Gainesville</v>
      </c>
    </row>
    <row r="107" spans="1:8" ht="15.75" x14ac:dyDescent="0.25">
      <c r="A107" s="103" t="s">
        <v>1255</v>
      </c>
      <c r="B107" s="103" t="s">
        <v>3533</v>
      </c>
      <c r="C107" s="103" t="s">
        <v>3534</v>
      </c>
      <c r="D107" s="103" t="s">
        <v>3535</v>
      </c>
      <c r="E107" s="103" t="s">
        <v>1585</v>
      </c>
      <c r="F107" s="103" t="s">
        <v>3536</v>
      </c>
      <c r="G107" s="103" t="str">
        <f t="shared" si="1"/>
        <v>T34</v>
      </c>
      <c r="H107" s="104" t="str">
        <f>INDEX('Sheet1 (2)'!A:A, MATCH(G107,'Sheet1 (2)'!K:K, 0))</f>
        <v>E0108 - Sylacauga</v>
      </c>
    </row>
    <row r="108" spans="1:8" ht="15.75" x14ac:dyDescent="0.25">
      <c r="A108" s="103" t="s">
        <v>1256</v>
      </c>
      <c r="B108" s="103" t="s">
        <v>3537</v>
      </c>
      <c r="C108" s="103" t="s">
        <v>3538</v>
      </c>
      <c r="D108" s="103" t="s">
        <v>3539</v>
      </c>
      <c r="E108" s="103" t="s">
        <v>1760</v>
      </c>
      <c r="F108" s="103" t="s">
        <v>3540</v>
      </c>
      <c r="G108" s="103" t="str">
        <f t="shared" si="1"/>
        <v>T57</v>
      </c>
      <c r="H108" s="104" t="str">
        <f>INDEX('Sheet1 (2)'!A:A, MATCH(G108,'Sheet1 (2)'!K:K, 0))</f>
        <v>E0109 - Madison Heights</v>
      </c>
    </row>
    <row r="109" spans="1:8" ht="15.75" x14ac:dyDescent="0.25">
      <c r="A109" s="103" t="s">
        <v>1257</v>
      </c>
      <c r="B109" s="103" t="s">
        <v>3541</v>
      </c>
      <c r="C109" s="103" t="s">
        <v>3542</v>
      </c>
      <c r="D109" s="103" t="s">
        <v>3543</v>
      </c>
      <c r="E109" s="103" t="s">
        <v>1760</v>
      </c>
      <c r="F109" s="103" t="s">
        <v>3544</v>
      </c>
      <c r="G109" s="103" t="str">
        <f t="shared" si="1"/>
        <v>T56</v>
      </c>
      <c r="H109" s="104" t="str">
        <f>INDEX('Sheet1 (2)'!A:A, MATCH(G109,'Sheet1 (2)'!K:K, 0))</f>
        <v>E0110 - Bon Air</v>
      </c>
    </row>
    <row r="110" spans="1:8" ht="15.75" x14ac:dyDescent="0.25">
      <c r="A110" s="103" t="s">
        <v>1258</v>
      </c>
      <c r="B110" s="103" t="s">
        <v>3545</v>
      </c>
      <c r="C110" s="103" t="s">
        <v>3546</v>
      </c>
      <c r="D110" s="103" t="s">
        <v>3547</v>
      </c>
      <c r="E110" s="103" t="s">
        <v>1367</v>
      </c>
      <c r="F110" s="103" t="s">
        <v>3548</v>
      </c>
      <c r="G110" s="103" t="str">
        <f t="shared" si="1"/>
        <v>T43</v>
      </c>
      <c r="H110" s="104" t="str">
        <f>INDEX('Sheet1 (2)'!A:A, MATCH(G110,'Sheet1 (2)'!K:K, 0))</f>
        <v>E0111 - Bainbridge</v>
      </c>
    </row>
    <row r="111" spans="1:8" ht="15.75" x14ac:dyDescent="0.25">
      <c r="A111" s="103" t="s">
        <v>1259</v>
      </c>
      <c r="B111" s="103" t="s">
        <v>3549</v>
      </c>
      <c r="C111" s="103" t="s">
        <v>3550</v>
      </c>
      <c r="D111" s="103" t="s">
        <v>3551</v>
      </c>
      <c r="E111" s="103" t="s">
        <v>1585</v>
      </c>
      <c r="F111" s="103" t="s">
        <v>3552</v>
      </c>
      <c r="G111" s="103" t="str">
        <f t="shared" si="1"/>
        <v>T38</v>
      </c>
      <c r="H111" s="104" t="str">
        <f>INDEX('Sheet1 (2)'!A:A, MATCH(G111,'Sheet1 (2)'!K:K, 0))</f>
        <v>E0112 - Scottsboro</v>
      </c>
    </row>
    <row r="112" spans="1:8" ht="15.75" x14ac:dyDescent="0.25">
      <c r="A112" s="103" t="s">
        <v>1260</v>
      </c>
      <c r="B112" s="103" t="s">
        <v>3553</v>
      </c>
      <c r="C112" s="103" t="s">
        <v>3554</v>
      </c>
      <c r="D112" s="103" t="s">
        <v>3555</v>
      </c>
      <c r="E112" s="103" t="s">
        <v>1846</v>
      </c>
      <c r="F112" s="103" t="s">
        <v>3556</v>
      </c>
      <c r="G112" s="103" t="str">
        <f t="shared" si="1"/>
        <v>T61</v>
      </c>
      <c r="H112" s="104" t="str">
        <f>INDEX('Sheet1 (2)'!A:A, MATCH(G112,'Sheet1 (2)'!K:K, 0))</f>
        <v>E0113 - Hopkinsville</v>
      </c>
    </row>
    <row r="113" spans="1:8" ht="15.75" x14ac:dyDescent="0.25">
      <c r="A113" s="103" t="s">
        <v>1261</v>
      </c>
      <c r="B113" s="103" t="s">
        <v>3557</v>
      </c>
      <c r="C113" s="103" t="s">
        <v>3558</v>
      </c>
      <c r="D113" s="103" t="s">
        <v>3559</v>
      </c>
      <c r="E113" s="103" t="s">
        <v>2049</v>
      </c>
      <c r="F113" s="103" t="s">
        <v>3560</v>
      </c>
      <c r="G113" s="103" t="str">
        <f t="shared" si="1"/>
        <v>T62</v>
      </c>
      <c r="H113" s="104" t="str">
        <f>INDEX('Sheet1 (2)'!A:A, MATCH(G113,'Sheet1 (2)'!K:K, 0))</f>
        <v>E0114 - Paris</v>
      </c>
    </row>
    <row r="114" spans="1:8" ht="15.75" x14ac:dyDescent="0.25">
      <c r="A114" s="103" t="s">
        <v>1262</v>
      </c>
      <c r="B114" s="103" t="s">
        <v>3561</v>
      </c>
      <c r="C114" s="103" t="s">
        <v>3562</v>
      </c>
      <c r="D114" s="103" t="s">
        <v>3563</v>
      </c>
      <c r="E114" s="103" t="s">
        <v>2113</v>
      </c>
      <c r="F114" s="103" t="s">
        <v>3564</v>
      </c>
      <c r="G114" s="103" t="str">
        <f t="shared" si="1"/>
        <v>T63</v>
      </c>
      <c r="H114" s="104" t="str">
        <f>INDEX('Sheet1 (2)'!A:A, MATCH(G114,'Sheet1 (2)'!K:K, 0))</f>
        <v>E0115 - Temperance Hill</v>
      </c>
    </row>
    <row r="115" spans="1:8" ht="15.75" x14ac:dyDescent="0.25">
      <c r="A115" s="103" t="s">
        <v>1263</v>
      </c>
      <c r="B115" s="103" t="s">
        <v>3565</v>
      </c>
      <c r="C115" s="103" t="s">
        <v>3566</v>
      </c>
      <c r="D115" s="103" t="s">
        <v>3567</v>
      </c>
      <c r="E115" s="103" t="s">
        <v>1797</v>
      </c>
      <c r="F115" s="103" t="s">
        <v>3568</v>
      </c>
      <c r="G115" s="103" t="str">
        <f t="shared" si="1"/>
        <v>T64</v>
      </c>
      <c r="H115" s="104" t="str">
        <f>INDEX('Sheet1 (2)'!A:A, MATCH(G115,'Sheet1 (2)'!K:K, 0))</f>
        <v>E0116 - Clive</v>
      </c>
    </row>
    <row r="116" spans="1:8" ht="15.75" x14ac:dyDescent="0.25">
      <c r="A116" s="103" t="s">
        <v>1264</v>
      </c>
      <c r="B116" s="103" t="s">
        <v>3569</v>
      </c>
      <c r="C116" s="103" t="s">
        <v>3570</v>
      </c>
      <c r="D116" s="103" t="s">
        <v>3571</v>
      </c>
      <c r="E116" s="103" t="s">
        <v>2113</v>
      </c>
      <c r="F116" s="103" t="s">
        <v>3572</v>
      </c>
      <c r="G116" s="103" t="str">
        <f t="shared" si="1"/>
        <v>T65</v>
      </c>
      <c r="H116" s="104" t="str">
        <f>INDEX('Sheet1 (2)'!A:A, MATCH(G116,'Sheet1 (2)'!K:K, 0))</f>
        <v>E0117 - Springdale</v>
      </c>
    </row>
    <row r="117" spans="1:8" ht="15.75" x14ac:dyDescent="0.25">
      <c r="A117" s="103" t="s">
        <v>1265</v>
      </c>
      <c r="B117" s="103" t="s">
        <v>3573</v>
      </c>
      <c r="C117" s="103" t="s">
        <v>3574</v>
      </c>
      <c r="D117" s="103" t="s">
        <v>3575</v>
      </c>
      <c r="E117" s="103" t="s">
        <v>1760</v>
      </c>
      <c r="F117" s="103" t="s">
        <v>3576</v>
      </c>
      <c r="G117" s="103" t="str">
        <f t="shared" si="1"/>
        <v>T60</v>
      </c>
      <c r="H117" s="104" t="str">
        <f>INDEX('Sheet1 (2)'!A:A, MATCH(G117,'Sheet1 (2)'!K:K, 0))</f>
        <v>E0118 - Staunton</v>
      </c>
    </row>
    <row r="118" spans="1:8" ht="15.75" x14ac:dyDescent="0.25">
      <c r="A118" s="103" t="s">
        <v>1266</v>
      </c>
      <c r="B118" s="103" t="s">
        <v>3577</v>
      </c>
      <c r="C118" s="103" t="s">
        <v>3578</v>
      </c>
      <c r="D118" s="103" t="s">
        <v>3492</v>
      </c>
      <c r="E118" s="103" t="s">
        <v>2049</v>
      </c>
      <c r="F118" s="103" t="s">
        <v>3579</v>
      </c>
      <c r="G118" s="103" t="str">
        <f t="shared" si="1"/>
        <v>T66</v>
      </c>
      <c r="H118" s="104" t="str">
        <f>INDEX('Sheet1 (2)'!A:A, MATCH(G118,'Sheet1 (2)'!K:K, 0))</f>
        <v>E0119 - Athens - Decatur</v>
      </c>
    </row>
    <row r="119" spans="1:8" ht="15.75" x14ac:dyDescent="0.25">
      <c r="A119" s="103" t="s">
        <v>1267</v>
      </c>
      <c r="B119" s="103" t="s">
        <v>3580</v>
      </c>
      <c r="C119" s="103" t="s">
        <v>3581</v>
      </c>
      <c r="D119" s="103" t="s">
        <v>3582</v>
      </c>
      <c r="E119" s="103" t="s">
        <v>1760</v>
      </c>
      <c r="F119" s="103" t="s">
        <v>3583</v>
      </c>
      <c r="G119" s="103" t="str">
        <f t="shared" si="1"/>
        <v>T67</v>
      </c>
      <c r="H119" s="104" t="str">
        <f>INDEX('Sheet1 (2)'!A:A, MATCH(G119,'Sheet1 (2)'!K:K, 0))</f>
        <v>E0120 - Manassas Park</v>
      </c>
    </row>
    <row r="120" spans="1:8" ht="15.75" x14ac:dyDescent="0.25">
      <c r="A120" s="103" t="s">
        <v>1268</v>
      </c>
      <c r="B120" s="103" t="s">
        <v>3584</v>
      </c>
      <c r="C120" s="103" t="s">
        <v>3585</v>
      </c>
      <c r="D120" s="103" t="s">
        <v>3586</v>
      </c>
      <c r="E120" s="103" t="s">
        <v>1387</v>
      </c>
      <c r="F120" s="103" t="s">
        <v>3587</v>
      </c>
      <c r="G120" s="103" t="str">
        <f t="shared" si="1"/>
        <v>T68</v>
      </c>
      <c r="H120" s="104" t="str">
        <f>INDEX('Sheet1 (2)'!A:A, MATCH(G120,'Sheet1 (2)'!K:K, 0))</f>
        <v>E0121 - Hilton Head</v>
      </c>
    </row>
    <row r="121" spans="1:8" ht="15.75" x14ac:dyDescent="0.25">
      <c r="A121" s="103" t="s">
        <v>1269</v>
      </c>
      <c r="B121" s="103" t="s">
        <v>3588</v>
      </c>
      <c r="C121" s="103" t="s">
        <v>3589</v>
      </c>
      <c r="D121" s="103" t="s">
        <v>3590</v>
      </c>
      <c r="E121" s="103" t="s">
        <v>2049</v>
      </c>
      <c r="F121" s="103" t="s">
        <v>3591</v>
      </c>
      <c r="G121" s="103" t="str">
        <f t="shared" si="1"/>
        <v>T69</v>
      </c>
      <c r="H121" s="104" t="str">
        <f>INDEX('Sheet1 (2)'!A:A, MATCH(G121,'Sheet1 (2)'!K:K, 0))</f>
        <v>E0122 - TN Lawrenceburg</v>
      </c>
    </row>
    <row r="122" spans="1:8" ht="15.75" x14ac:dyDescent="0.25">
      <c r="A122" s="103" t="s">
        <v>1270</v>
      </c>
      <c r="B122" s="103" t="s">
        <v>3592</v>
      </c>
      <c r="C122" s="103" t="s">
        <v>3593</v>
      </c>
      <c r="D122" s="103" t="s">
        <v>3594</v>
      </c>
      <c r="E122" s="103" t="s">
        <v>2049</v>
      </c>
      <c r="F122" s="103" t="s">
        <v>3595</v>
      </c>
      <c r="G122" s="103" t="str">
        <f t="shared" si="1"/>
        <v>T70</v>
      </c>
      <c r="H122" s="104" t="str">
        <f>INDEX('Sheet1 (2)'!A:A, MATCH(G122,'Sheet1 (2)'!K:K, 0))</f>
        <v>E0123 - Shelbyville</v>
      </c>
    </row>
    <row r="123" spans="1:8" ht="15.75" x14ac:dyDescent="0.25">
      <c r="A123" s="103" t="s">
        <v>1271</v>
      </c>
      <c r="B123" s="103" t="s">
        <v>3596</v>
      </c>
      <c r="C123" s="103" t="s">
        <v>3597</v>
      </c>
      <c r="D123" s="103" t="s">
        <v>3598</v>
      </c>
      <c r="E123" s="103" t="s">
        <v>1753</v>
      </c>
      <c r="F123" s="103" t="s">
        <v>3599</v>
      </c>
      <c r="G123" s="103" t="str">
        <f t="shared" si="1"/>
        <v>T71</v>
      </c>
      <c r="H123" s="104" t="str">
        <f>INDEX('Sheet1 (2)'!A:A, MATCH(G123,'Sheet1 (2)'!K:K, 0))</f>
        <v>E0124 - Watertown</v>
      </c>
    </row>
    <row r="124" spans="1:8" ht="15.75" x14ac:dyDescent="0.25">
      <c r="A124" s="103" t="s">
        <v>1272</v>
      </c>
      <c r="B124" s="103" t="s">
        <v>3600</v>
      </c>
      <c r="C124" s="103" t="s">
        <v>3601</v>
      </c>
      <c r="D124" s="103" t="s">
        <v>3602</v>
      </c>
      <c r="E124" s="103" t="s">
        <v>1592</v>
      </c>
      <c r="F124" s="103" t="s">
        <v>3603</v>
      </c>
      <c r="G124" s="103" t="str">
        <f t="shared" si="1"/>
        <v>T13</v>
      </c>
      <c r="H124" s="104" t="str">
        <f>INDEX('Sheet1 (2)'!A:A, MATCH(G124,'Sheet1 (2)'!K:K, 0))</f>
        <v>E0125 - North Richland Hills</v>
      </c>
    </row>
    <row r="125" spans="1:8" ht="15.75" x14ac:dyDescent="0.25">
      <c r="A125" s="103" t="s">
        <v>1273</v>
      </c>
      <c r="B125" s="103" t="s">
        <v>3604</v>
      </c>
      <c r="C125" s="103" t="s">
        <v>3605</v>
      </c>
      <c r="D125" s="103" t="s">
        <v>3606</v>
      </c>
      <c r="E125" s="103" t="s">
        <v>1760</v>
      </c>
      <c r="F125" s="103" t="s">
        <v>3607</v>
      </c>
      <c r="G125" s="103" t="str">
        <f t="shared" si="1"/>
        <v>T59</v>
      </c>
      <c r="H125" s="104" t="str">
        <f>INDEX('Sheet1 (2)'!A:A, MATCH(G125,'Sheet1 (2)'!K:K, 0))</f>
        <v>E0126 - Charlottesville</v>
      </c>
    </row>
    <row r="126" spans="1:8" ht="15.75" x14ac:dyDescent="0.25">
      <c r="A126" s="103" t="s">
        <v>1274</v>
      </c>
      <c r="B126" s="103" t="s">
        <v>3608</v>
      </c>
      <c r="C126" s="103" t="s">
        <v>3609</v>
      </c>
      <c r="D126" s="103" t="s">
        <v>3610</v>
      </c>
      <c r="E126" s="103" t="s">
        <v>1760</v>
      </c>
      <c r="F126" s="103" t="s">
        <v>3611</v>
      </c>
      <c r="G126" s="103" t="str">
        <f t="shared" si="1"/>
        <v>T36</v>
      </c>
      <c r="H126" s="104" t="str">
        <f>INDEX('Sheet1 (2)'!A:A, MATCH(G126,'Sheet1 (2)'!K:K, 0))</f>
        <v>E0127 - Winchester</v>
      </c>
    </row>
    <row r="127" spans="1:8" ht="15.75" x14ac:dyDescent="0.25">
      <c r="A127" s="103" t="s">
        <v>1275</v>
      </c>
      <c r="B127" s="103" t="s">
        <v>3612</v>
      </c>
      <c r="C127" s="103" t="s">
        <v>3613</v>
      </c>
      <c r="D127" s="103" t="s">
        <v>3614</v>
      </c>
      <c r="E127" s="103" t="s">
        <v>1367</v>
      </c>
      <c r="F127" s="103" t="s">
        <v>3615</v>
      </c>
      <c r="G127" s="103" t="str">
        <f t="shared" si="1"/>
        <v>T35</v>
      </c>
      <c r="H127" s="104" t="str">
        <f>INDEX('Sheet1 (2)'!A:A, MATCH(G127,'Sheet1 (2)'!K:K, 0))</f>
        <v>E0128 - Valdosta</v>
      </c>
    </row>
    <row r="128" spans="1:8" ht="15.75" x14ac:dyDescent="0.25">
      <c r="A128" s="103" t="s">
        <v>1276</v>
      </c>
      <c r="B128" s="103" t="s">
        <v>3616</v>
      </c>
      <c r="C128" s="103" t="s">
        <v>3617</v>
      </c>
      <c r="D128" s="103" t="s">
        <v>3618</v>
      </c>
      <c r="E128" s="103" t="s">
        <v>1846</v>
      </c>
      <c r="F128" s="103" t="s">
        <v>3619</v>
      </c>
      <c r="G128" s="103" t="str">
        <f t="shared" si="1"/>
        <v>T58</v>
      </c>
      <c r="H128" s="104" t="str">
        <f>INDEX('Sheet1 (2)'!A:A, MATCH(G128,'Sheet1 (2)'!K:K, 0))</f>
        <v>E0129 - Fort Wright</v>
      </c>
    </row>
    <row r="129" spans="1:8" ht="15.75" x14ac:dyDescent="0.25">
      <c r="A129" s="103" t="s">
        <v>1277</v>
      </c>
      <c r="B129" s="103" t="s">
        <v>3620</v>
      </c>
      <c r="C129" s="103" t="s">
        <v>3621</v>
      </c>
      <c r="D129" s="103" t="s">
        <v>3622</v>
      </c>
      <c r="E129" s="103" t="s">
        <v>1585</v>
      </c>
      <c r="F129" s="103" t="s">
        <v>3623</v>
      </c>
      <c r="G129" s="103" t="str">
        <f t="shared" si="1"/>
        <v>T37</v>
      </c>
      <c r="H129" s="104" t="str">
        <f>INDEX('Sheet1 (2)'!A:A, MATCH(G129,'Sheet1 (2)'!K:K, 0))</f>
        <v>E0130 - Mobile</v>
      </c>
    </row>
    <row r="130" spans="1:8" ht="15.75" x14ac:dyDescent="0.25">
      <c r="A130" s="103" t="s">
        <v>1278</v>
      </c>
      <c r="B130" s="103" t="s">
        <v>3624</v>
      </c>
      <c r="C130" s="103" t="s">
        <v>3625</v>
      </c>
      <c r="D130" s="103" t="s">
        <v>3447</v>
      </c>
      <c r="E130" s="103" t="s">
        <v>1784</v>
      </c>
      <c r="F130" s="103" t="s">
        <v>3626</v>
      </c>
      <c r="G130" s="103" t="str">
        <f t="shared" ref="G130:G193" si="2">RIGHT(B130,3)</f>
        <v>T75</v>
      </c>
      <c r="H130" s="104" t="str">
        <f>INDEX('Sheet1 (2)'!A:A, MATCH(G130,'Sheet1 (2)'!K:K, 0))</f>
        <v>E0135 - Omaha Millard</v>
      </c>
    </row>
    <row r="131" spans="1:8" ht="15.75" x14ac:dyDescent="0.25">
      <c r="A131" s="103" t="s">
        <v>1279</v>
      </c>
      <c r="B131" s="103" t="s">
        <v>3627</v>
      </c>
      <c r="C131" s="103" t="s">
        <v>3628</v>
      </c>
      <c r="D131" s="103" t="s">
        <v>3629</v>
      </c>
      <c r="E131" s="103" t="s">
        <v>1527</v>
      </c>
      <c r="F131" s="103" t="s">
        <v>3630</v>
      </c>
      <c r="G131" s="103" t="str">
        <f t="shared" si="2"/>
        <v>T97</v>
      </c>
      <c r="H131" s="104" t="str">
        <f>INDEX('Sheet1 (2)'!A:A, MATCH(G131,'Sheet1 (2)'!K:K, 0))</f>
        <v>E0136 - Kirksville</v>
      </c>
    </row>
    <row r="132" spans="1:8" ht="15.75" x14ac:dyDescent="0.25">
      <c r="A132" s="103" t="s">
        <v>1280</v>
      </c>
      <c r="B132" s="103" t="s">
        <v>3631</v>
      </c>
      <c r="C132" s="103" t="s">
        <v>3632</v>
      </c>
      <c r="D132" s="103" t="s">
        <v>3633</v>
      </c>
      <c r="E132" s="103" t="s">
        <v>1387</v>
      </c>
      <c r="F132" s="103" t="s">
        <v>3634</v>
      </c>
      <c r="G132" s="103" t="str">
        <f t="shared" si="2"/>
        <v>T84</v>
      </c>
      <c r="H132" s="104" t="str">
        <f>INDEX('Sheet1 (2)'!A:A, MATCH(G132,'Sheet1 (2)'!K:K, 0))</f>
        <v>E0137 - Pickens</v>
      </c>
    </row>
    <row r="133" spans="1:8" ht="15.75" x14ac:dyDescent="0.25">
      <c r="A133" s="103" t="s">
        <v>1281</v>
      </c>
      <c r="B133" s="103" t="s">
        <v>3635</v>
      </c>
      <c r="C133" s="103" t="s">
        <v>3636</v>
      </c>
      <c r="D133" s="103" t="s">
        <v>3637</v>
      </c>
      <c r="E133" s="103" t="s">
        <v>1797</v>
      </c>
      <c r="F133" s="103" t="s">
        <v>3638</v>
      </c>
      <c r="G133" s="103" t="str">
        <f t="shared" si="2"/>
        <v>T72</v>
      </c>
      <c r="H133" s="104" t="str">
        <f>INDEX('Sheet1 (2)'!A:A, MATCH(G133,'Sheet1 (2)'!K:K, 0))</f>
        <v>E0138 - Dubuque</v>
      </c>
    </row>
    <row r="134" spans="1:8" ht="15.75" x14ac:dyDescent="0.25">
      <c r="A134" s="103" t="s">
        <v>1282</v>
      </c>
      <c r="B134" s="103" t="s">
        <v>3639</v>
      </c>
      <c r="C134" s="103" t="s">
        <v>3640</v>
      </c>
      <c r="D134" s="103" t="s">
        <v>3641</v>
      </c>
      <c r="E134" s="103" t="s">
        <v>1784</v>
      </c>
      <c r="F134" s="103" t="s">
        <v>3642</v>
      </c>
      <c r="G134" s="103" t="str">
        <f t="shared" si="2"/>
        <v>T87</v>
      </c>
      <c r="H134" s="104" t="str">
        <f>INDEX('Sheet1 (2)'!A:A, MATCH(G134,'Sheet1 (2)'!K:K, 0))</f>
        <v>E0139 - Gretna</v>
      </c>
    </row>
    <row r="135" spans="1:8" ht="15.75" x14ac:dyDescent="0.25">
      <c r="A135" s="103" t="s">
        <v>1283</v>
      </c>
      <c r="B135" s="103" t="s">
        <v>3643</v>
      </c>
      <c r="C135" s="103" t="s">
        <v>3644</v>
      </c>
      <c r="D135" s="103" t="s">
        <v>3645</v>
      </c>
      <c r="E135" s="103" t="s">
        <v>2131</v>
      </c>
      <c r="F135" s="103" t="s">
        <v>3646</v>
      </c>
      <c r="G135" s="103" t="str">
        <f t="shared" si="2"/>
        <v>T98</v>
      </c>
      <c r="H135" s="104" t="str">
        <f>INDEX('Sheet1 (2)'!A:A, MATCH(G135,'Sheet1 (2)'!K:K, 0))</f>
        <v>E0140 - Moore</v>
      </c>
    </row>
    <row r="136" spans="1:8" ht="15.75" x14ac:dyDescent="0.25">
      <c r="A136" s="103" t="s">
        <v>1284</v>
      </c>
      <c r="B136" s="103" t="s">
        <v>3647</v>
      </c>
      <c r="C136" s="103" t="s">
        <v>3648</v>
      </c>
      <c r="D136" s="103" t="s">
        <v>3649</v>
      </c>
      <c r="E136" s="103" t="s">
        <v>1784</v>
      </c>
      <c r="F136" s="103" t="s">
        <v>3650</v>
      </c>
      <c r="G136" s="103" t="str">
        <f t="shared" si="2"/>
        <v>T76</v>
      </c>
      <c r="H136" s="104" t="str">
        <f>INDEX('Sheet1 (2)'!A:A, MATCH(G136,'Sheet1 (2)'!K:K, 0))</f>
        <v>E0141 - Northwood Park</v>
      </c>
    </row>
    <row r="137" spans="1:8" ht="15.75" x14ac:dyDescent="0.25">
      <c r="A137" s="103" t="s">
        <v>1285</v>
      </c>
      <c r="B137" s="103" t="s">
        <v>3651</v>
      </c>
      <c r="C137" s="103" t="s">
        <v>2077</v>
      </c>
      <c r="D137" s="103" t="s">
        <v>3652</v>
      </c>
      <c r="E137" s="103" t="s">
        <v>1760</v>
      </c>
      <c r="F137" s="103" t="s">
        <v>3653</v>
      </c>
      <c r="G137" s="103" t="str">
        <f t="shared" si="2"/>
        <v>T79</v>
      </c>
      <c r="H137" s="104" t="str">
        <f>INDEX('Sheet1 (2)'!A:A, MATCH(G137,'Sheet1 (2)'!K:K, 0))</f>
        <v>E0142 - Bristol</v>
      </c>
    </row>
    <row r="138" spans="1:8" ht="15.75" x14ac:dyDescent="0.25">
      <c r="A138" s="103" t="s">
        <v>1286</v>
      </c>
      <c r="B138" s="103" t="s">
        <v>3654</v>
      </c>
      <c r="C138" s="103" t="s">
        <v>3655</v>
      </c>
      <c r="D138" s="103" t="s">
        <v>3656</v>
      </c>
      <c r="E138" s="103" t="s">
        <v>1941</v>
      </c>
      <c r="F138" s="103" t="s">
        <v>3657</v>
      </c>
      <c r="G138" s="103" t="str">
        <f t="shared" si="2"/>
        <v>T73</v>
      </c>
      <c r="H138" s="104" t="str">
        <f>INDEX('Sheet1 (2)'!A:A, MATCH(G138,'Sheet1 (2)'!K:K, 0))</f>
        <v>E0143 - Austin</v>
      </c>
    </row>
    <row r="139" spans="1:8" ht="15.75" x14ac:dyDescent="0.25">
      <c r="A139" s="103" t="s">
        <v>1287</v>
      </c>
      <c r="B139" s="103" t="s">
        <v>3658</v>
      </c>
      <c r="C139" s="103" t="s">
        <v>3659</v>
      </c>
      <c r="D139" s="103" t="s">
        <v>3660</v>
      </c>
      <c r="E139" s="103" t="s">
        <v>1367</v>
      </c>
      <c r="F139" s="103" t="s">
        <v>3661</v>
      </c>
      <c r="G139" s="103" t="str">
        <f t="shared" si="2"/>
        <v>I04</v>
      </c>
      <c r="H139" s="104" t="str">
        <f>INDEX('Sheet1 (2)'!A:A, MATCH(G139,'Sheet1 (2)'!K:K, 0))</f>
        <v>E0144 - Fitzgerald</v>
      </c>
    </row>
    <row r="140" spans="1:8" ht="15.75" x14ac:dyDescent="0.25">
      <c r="A140" s="103" t="s">
        <v>1288</v>
      </c>
      <c r="B140" s="103" t="s">
        <v>3662</v>
      </c>
      <c r="C140" s="103" t="s">
        <v>3663</v>
      </c>
      <c r="D140" s="103" t="s">
        <v>3664</v>
      </c>
      <c r="E140" s="103" t="s">
        <v>2049</v>
      </c>
      <c r="F140" s="103" t="s">
        <v>3665</v>
      </c>
      <c r="G140" s="103" t="str">
        <f t="shared" si="2"/>
        <v>T91</v>
      </c>
      <c r="H140" s="104" t="str">
        <f>INDEX('Sheet1 (2)'!A:A, MATCH(G140,'Sheet1 (2)'!K:K, 0))</f>
        <v>E0145 - Pulaski</v>
      </c>
    </row>
    <row r="141" spans="1:8" ht="15.75" x14ac:dyDescent="0.25">
      <c r="A141" s="103" t="s">
        <v>1289</v>
      </c>
      <c r="B141" s="103" t="s">
        <v>3666</v>
      </c>
      <c r="C141" s="103" t="s">
        <v>3667</v>
      </c>
      <c r="D141" s="103" t="s">
        <v>3339</v>
      </c>
      <c r="E141" s="103" t="s">
        <v>1387</v>
      </c>
      <c r="F141" s="103" t="s">
        <v>3668</v>
      </c>
      <c r="G141" s="103" t="str">
        <f t="shared" si="2"/>
        <v>I88</v>
      </c>
      <c r="H141" s="104" t="str">
        <f>INDEX('Sheet1 (2)'!A:A, MATCH(G141,'Sheet1 (2)'!K:K, 0))</f>
        <v>E0146 - N Road Orangeburg</v>
      </c>
    </row>
    <row r="142" spans="1:8" ht="15.75" x14ac:dyDescent="0.25">
      <c r="A142" s="103" t="s">
        <v>1290</v>
      </c>
      <c r="B142" s="103" t="s">
        <v>3669</v>
      </c>
      <c r="C142" s="103" t="s">
        <v>3670</v>
      </c>
      <c r="D142" s="103" t="s">
        <v>3671</v>
      </c>
      <c r="E142" s="103" t="s">
        <v>1941</v>
      </c>
      <c r="F142" s="103" t="s">
        <v>3672</v>
      </c>
      <c r="G142" s="103" t="str">
        <f t="shared" si="2"/>
        <v>T78</v>
      </c>
      <c r="H142" s="104" t="str">
        <f>INDEX('Sheet1 (2)'!A:A, MATCH(G142,'Sheet1 (2)'!K:K, 0))</f>
        <v>E0147 - Winona</v>
      </c>
    </row>
    <row r="143" spans="1:8" ht="15.75" x14ac:dyDescent="0.25">
      <c r="A143" s="103" t="s">
        <v>1291</v>
      </c>
      <c r="B143" s="103" t="s">
        <v>3673</v>
      </c>
      <c r="C143" s="103" t="s">
        <v>3674</v>
      </c>
      <c r="D143" s="103" t="s">
        <v>3675</v>
      </c>
      <c r="E143" s="103" t="s">
        <v>1592</v>
      </c>
      <c r="F143" s="103" t="s">
        <v>3676</v>
      </c>
      <c r="G143" s="103" t="str">
        <f t="shared" si="2"/>
        <v>I01</v>
      </c>
      <c r="H143" s="104" t="str">
        <f>INDEX('Sheet1 (2)'!A:A, MATCH(G143,'Sheet1 (2)'!K:K, 0))</f>
        <v>E0148 - Marshall</v>
      </c>
    </row>
    <row r="144" spans="1:8" ht="15.75" x14ac:dyDescent="0.25">
      <c r="A144" s="103" t="s">
        <v>1292</v>
      </c>
      <c r="B144" s="103" t="s">
        <v>3677</v>
      </c>
      <c r="C144" s="103" t="s">
        <v>3678</v>
      </c>
      <c r="D144" s="103" t="s">
        <v>3679</v>
      </c>
      <c r="E144" s="103" t="s">
        <v>1846</v>
      </c>
      <c r="F144" s="103" t="s">
        <v>3680</v>
      </c>
      <c r="G144" s="103" t="str">
        <f t="shared" si="2"/>
        <v>T92</v>
      </c>
      <c r="H144" s="104" t="str">
        <f>INDEX('Sheet1 (2)'!A:A, MATCH(G144,'Sheet1 (2)'!K:K, 0))</f>
        <v>E0149 - Radcliff</v>
      </c>
    </row>
    <row r="145" spans="1:8" ht="15.75" x14ac:dyDescent="0.25">
      <c r="A145" s="103" t="s">
        <v>1293</v>
      </c>
      <c r="B145" s="103" t="s">
        <v>3681</v>
      </c>
      <c r="C145" s="103" t="s">
        <v>3682</v>
      </c>
      <c r="D145" s="103" t="s">
        <v>3683</v>
      </c>
      <c r="E145" s="103" t="s">
        <v>1430</v>
      </c>
      <c r="F145" s="103" t="s">
        <v>3684</v>
      </c>
      <c r="G145" s="103" t="str">
        <f t="shared" si="2"/>
        <v>I82</v>
      </c>
      <c r="H145" s="104" t="str">
        <f>INDEX('Sheet1 (2)'!A:A, MATCH(G145,'Sheet1 (2)'!K:K, 0))</f>
        <v>E0150 - Surf City</v>
      </c>
    </row>
    <row r="146" spans="1:8" ht="15.75" x14ac:dyDescent="0.25">
      <c r="A146" s="103" t="s">
        <v>1294</v>
      </c>
      <c r="B146" s="103" t="s">
        <v>3685</v>
      </c>
      <c r="C146" s="103" t="s">
        <v>3686</v>
      </c>
      <c r="D146" s="103" t="s">
        <v>3687</v>
      </c>
      <c r="E146" s="103" t="s">
        <v>1585</v>
      </c>
      <c r="F146" s="103" t="s">
        <v>3688</v>
      </c>
      <c r="G146" s="103" t="str">
        <f t="shared" si="2"/>
        <v>I27</v>
      </c>
      <c r="H146" s="104" t="str">
        <f>INDEX('Sheet1 (2)'!A:A, MATCH(G146,'Sheet1 (2)'!K:K, 0))</f>
        <v>E0151 - Helena, AL</v>
      </c>
    </row>
    <row r="147" spans="1:8" ht="15.75" x14ac:dyDescent="0.25">
      <c r="A147" s="103" t="s">
        <v>1295</v>
      </c>
      <c r="B147" s="103" t="s">
        <v>3689</v>
      </c>
      <c r="C147" s="103" t="s">
        <v>3690</v>
      </c>
      <c r="D147" s="103" t="s">
        <v>3691</v>
      </c>
      <c r="E147" s="103" t="s">
        <v>1387</v>
      </c>
      <c r="F147" s="103" t="s">
        <v>3692</v>
      </c>
      <c r="G147" s="103" t="str">
        <f t="shared" si="2"/>
        <v>T81</v>
      </c>
      <c r="H147" s="104" t="str">
        <f>INDEX('Sheet1 (2)'!A:A, MATCH(G147,'Sheet1 (2)'!K:K, 0))</f>
        <v>E0152 - North Charleston</v>
      </c>
    </row>
    <row r="148" spans="1:8" ht="15.75" x14ac:dyDescent="0.25">
      <c r="A148" s="103" t="s">
        <v>1296</v>
      </c>
      <c r="B148" s="103" t="s">
        <v>3693</v>
      </c>
      <c r="C148" s="103" t="s">
        <v>3694</v>
      </c>
      <c r="D148" s="103" t="s">
        <v>3695</v>
      </c>
      <c r="E148" s="103" t="s">
        <v>1941</v>
      </c>
      <c r="F148" s="103" t="s">
        <v>3696</v>
      </c>
      <c r="G148" s="103" t="str">
        <f t="shared" si="2"/>
        <v>T77</v>
      </c>
      <c r="H148" s="104" t="str">
        <f>INDEX('Sheet1 (2)'!A:A, MATCH(G148,'Sheet1 (2)'!K:K, 0))</f>
        <v>E0153 - Willmar</v>
      </c>
    </row>
    <row r="149" spans="1:8" ht="15.75" x14ac:dyDescent="0.25">
      <c r="A149" s="103" t="s">
        <v>1297</v>
      </c>
      <c r="B149" s="103" t="s">
        <v>3697</v>
      </c>
      <c r="C149" s="103" t="s">
        <v>3698</v>
      </c>
      <c r="D149" s="103" t="s">
        <v>3699</v>
      </c>
      <c r="E149" s="103" t="s">
        <v>2131</v>
      </c>
      <c r="F149" s="103" t="s">
        <v>3700</v>
      </c>
      <c r="G149" s="103" t="str">
        <f t="shared" si="2"/>
        <v>T80</v>
      </c>
      <c r="H149" s="104" t="str">
        <f>INDEX('Sheet1 (2)'!A:A, MATCH(G149,'Sheet1 (2)'!K:K, 0))</f>
        <v>E0154 - Lawton</v>
      </c>
    </row>
    <row r="150" spans="1:8" ht="15.75" x14ac:dyDescent="0.25">
      <c r="A150" s="103" t="s">
        <v>1298</v>
      </c>
      <c r="B150" s="103" t="s">
        <v>3701</v>
      </c>
      <c r="C150" s="103" t="s">
        <v>3702</v>
      </c>
      <c r="D150" s="103" t="s">
        <v>3703</v>
      </c>
      <c r="E150" s="103" t="s">
        <v>1387</v>
      </c>
      <c r="F150" s="103" t="s">
        <v>3704</v>
      </c>
      <c r="G150" s="103" t="str">
        <f t="shared" si="2"/>
        <v>I16</v>
      </c>
      <c r="H150" s="104" t="str">
        <f>INDEX('Sheet1 (2)'!A:A, MATCH(G150,'Sheet1 (2)'!K:K, 0))</f>
        <v>E0155 - Columbia SC</v>
      </c>
    </row>
    <row r="151" spans="1:8" ht="15.75" x14ac:dyDescent="0.25">
      <c r="A151" s="103" t="s">
        <v>1299</v>
      </c>
      <c r="B151" s="103" t="s">
        <v>3705</v>
      </c>
      <c r="C151" s="103" t="s">
        <v>3706</v>
      </c>
      <c r="D151" s="103" t="s">
        <v>3707</v>
      </c>
      <c r="E151" s="103" t="s">
        <v>1592</v>
      </c>
      <c r="F151" s="103" t="s">
        <v>3708</v>
      </c>
      <c r="G151" s="103" t="str">
        <f t="shared" si="2"/>
        <v>I55</v>
      </c>
      <c r="H151" s="104" t="str">
        <f>INDEX('Sheet1 (2)'!A:A, MATCH(G151,'Sheet1 (2)'!K:K, 0))</f>
        <v>E0156 - Clute, TX</v>
      </c>
    </row>
    <row r="152" spans="1:8" ht="15.75" x14ac:dyDescent="0.25">
      <c r="A152" s="103" t="s">
        <v>1300</v>
      </c>
      <c r="B152" s="103" t="s">
        <v>3709</v>
      </c>
      <c r="C152" s="103" t="s">
        <v>3710</v>
      </c>
      <c r="D152" s="103" t="s">
        <v>3711</v>
      </c>
      <c r="E152" s="103" t="s">
        <v>1585</v>
      </c>
      <c r="F152" s="103" t="s">
        <v>3712</v>
      </c>
      <c r="G152" s="103" t="str">
        <f t="shared" si="2"/>
        <v>I13</v>
      </c>
      <c r="H152" s="104" t="str">
        <f>INDEX('Sheet1 (2)'!A:A, MATCH(G152,'Sheet1 (2)'!K:K, 0))</f>
        <v>E0157 - Alexander City, AL</v>
      </c>
    </row>
    <row r="153" spans="1:8" ht="15.75" x14ac:dyDescent="0.25">
      <c r="A153" s="103" t="s">
        <v>4527</v>
      </c>
      <c r="B153" s="103" t="s">
        <v>4528</v>
      </c>
      <c r="C153" s="103" t="s">
        <v>4529</v>
      </c>
      <c r="D153" s="103" t="s">
        <v>4530</v>
      </c>
      <c r="E153" s="103" t="s">
        <v>1941</v>
      </c>
      <c r="F153" s="103" t="s">
        <v>4531</v>
      </c>
      <c r="G153" s="103" t="str">
        <f t="shared" si="2"/>
        <v>T94</v>
      </c>
      <c r="H153" s="104" t="str">
        <f>INDEX('Sheet1 (2)'!A:A, MATCH(G153,'Sheet1 (2)'!K:K, 0))</f>
        <v>E0158 - Waconia, MN</v>
      </c>
    </row>
    <row r="154" spans="1:8" ht="15.75" x14ac:dyDescent="0.25">
      <c r="A154" s="103" t="s">
        <v>1301</v>
      </c>
      <c r="B154" s="103" t="s">
        <v>3713</v>
      </c>
      <c r="C154" s="103" t="s">
        <v>3714</v>
      </c>
      <c r="D154" s="103" t="s">
        <v>3715</v>
      </c>
      <c r="E154" s="103" t="s">
        <v>1585</v>
      </c>
      <c r="F154" s="103" t="s">
        <v>3716</v>
      </c>
      <c r="G154" s="103" t="str">
        <f t="shared" si="2"/>
        <v>I26</v>
      </c>
      <c r="H154" s="104" t="str">
        <f>INDEX('Sheet1 (2)'!A:A, MATCH(G154,'Sheet1 (2)'!K:K, 0))</f>
        <v>E0159 - Muscle Shoals, AL</v>
      </c>
    </row>
    <row r="155" spans="1:8" ht="15.75" x14ac:dyDescent="0.25">
      <c r="A155" s="103" t="s">
        <v>1302</v>
      </c>
      <c r="B155" s="103" t="s">
        <v>3717</v>
      </c>
      <c r="C155" s="103" t="s">
        <v>3718</v>
      </c>
      <c r="D155" s="103" t="s">
        <v>3719</v>
      </c>
      <c r="E155" s="103" t="s">
        <v>2049</v>
      </c>
      <c r="F155" s="103" t="s">
        <v>3720</v>
      </c>
      <c r="G155" s="103" t="str">
        <f t="shared" si="2"/>
        <v>I25</v>
      </c>
      <c r="H155" s="104" t="str">
        <f>INDEX('Sheet1 (2)'!A:A, MATCH(G155,'Sheet1 (2)'!K:K, 0))</f>
        <v>E0160 - Cookeville,TN</v>
      </c>
    </row>
    <row r="156" spans="1:8" ht="15.75" x14ac:dyDescent="0.25">
      <c r="A156" s="103" t="s">
        <v>1303</v>
      </c>
      <c r="B156" s="103" t="s">
        <v>3721</v>
      </c>
      <c r="C156" s="103" t="s">
        <v>3722</v>
      </c>
      <c r="D156" s="103" t="s">
        <v>3256</v>
      </c>
      <c r="E156" s="103" t="s">
        <v>1367</v>
      </c>
      <c r="F156" s="103" t="s">
        <v>3723</v>
      </c>
      <c r="G156" s="103" t="str">
        <f t="shared" si="2"/>
        <v>I07</v>
      </c>
      <c r="H156" s="104" t="str">
        <f>INDEX('Sheet1 (2)'!A:A, MATCH(G156,'Sheet1 (2)'!K:K, 0))</f>
        <v>E0161 - West Marietta, GA</v>
      </c>
    </row>
    <row r="157" spans="1:8" ht="15.75" x14ac:dyDescent="0.25">
      <c r="A157" s="103" t="s">
        <v>1304</v>
      </c>
      <c r="B157" s="103" t="s">
        <v>3724</v>
      </c>
      <c r="C157" s="103" t="s">
        <v>3725</v>
      </c>
      <c r="D157" s="103" t="s">
        <v>3726</v>
      </c>
      <c r="E157" s="103" t="s">
        <v>1610</v>
      </c>
      <c r="F157" s="103" t="s">
        <v>3727</v>
      </c>
      <c r="G157" s="103" t="str">
        <f t="shared" si="2"/>
        <v>I31</v>
      </c>
      <c r="H157" s="104" t="str">
        <f>INDEX('Sheet1 (2)'!A:A, MATCH(G157,'Sheet1 (2)'!K:K, 0))</f>
        <v>E0162 - Lake City, FL</v>
      </c>
    </row>
    <row r="158" spans="1:8" ht="15.75" x14ac:dyDescent="0.25">
      <c r="A158" s="103" t="s">
        <v>1305</v>
      </c>
      <c r="B158" s="103" t="s">
        <v>3728</v>
      </c>
      <c r="C158" s="103" t="s">
        <v>3729</v>
      </c>
      <c r="D158" s="103" t="s">
        <v>3730</v>
      </c>
      <c r="E158" s="103" t="s">
        <v>1585</v>
      </c>
      <c r="F158" s="103" t="s">
        <v>3731</v>
      </c>
      <c r="G158" s="103" t="str">
        <f t="shared" si="2"/>
        <v>I10</v>
      </c>
      <c r="H158" s="104" t="str">
        <f>INDEX('Sheet1 (2)'!A:A, MATCH(G158,'Sheet1 (2)'!K:K, 0))</f>
        <v>E0164 - Harvest, AL</v>
      </c>
    </row>
    <row r="159" spans="1:8" ht="15.75" x14ac:dyDescent="0.25">
      <c r="A159" s="103" t="s">
        <v>1306</v>
      </c>
      <c r="B159" s="103" t="s">
        <v>3732</v>
      </c>
      <c r="C159" s="103" t="s">
        <v>3733</v>
      </c>
      <c r="D159" s="103" t="s">
        <v>3734</v>
      </c>
      <c r="E159" s="103" t="s">
        <v>2049</v>
      </c>
      <c r="F159" s="103" t="s">
        <v>3735</v>
      </c>
      <c r="G159" s="103" t="str">
        <f t="shared" si="2"/>
        <v>I08</v>
      </c>
      <c r="H159" s="104" t="str">
        <f>INDEX('Sheet1 (2)'!A:A, MATCH(G159,'Sheet1 (2)'!K:K, 0))</f>
        <v>E0165 - White House, TN</v>
      </c>
    </row>
    <row r="160" spans="1:8" ht="15.75" x14ac:dyDescent="0.25">
      <c r="A160" s="103" t="s">
        <v>1307</v>
      </c>
      <c r="B160" s="103" t="s">
        <v>3736</v>
      </c>
      <c r="C160" s="103" t="s">
        <v>3737</v>
      </c>
      <c r="D160" s="103" t="s">
        <v>3738</v>
      </c>
      <c r="E160" s="103" t="s">
        <v>1585</v>
      </c>
      <c r="F160" s="103" t="s">
        <v>3739</v>
      </c>
      <c r="G160" s="103" t="str">
        <f t="shared" si="2"/>
        <v>I19</v>
      </c>
      <c r="H160" s="104" t="str">
        <f>INDEX('Sheet1 (2)'!A:A, MATCH(G160,'Sheet1 (2)'!K:K, 0))</f>
        <v>E0166 - Hartselle, AL</v>
      </c>
    </row>
    <row r="161" spans="1:8" ht="15.75" x14ac:dyDescent="0.25">
      <c r="A161" s="103" t="s">
        <v>1308</v>
      </c>
      <c r="B161" s="103" t="s">
        <v>3740</v>
      </c>
      <c r="C161" s="103" t="s">
        <v>3741</v>
      </c>
      <c r="D161" s="103" t="s">
        <v>3492</v>
      </c>
      <c r="E161" s="103" t="s">
        <v>1585</v>
      </c>
      <c r="F161" s="103" t="s">
        <v>3742</v>
      </c>
      <c r="G161" s="103" t="str">
        <f t="shared" si="2"/>
        <v>I29</v>
      </c>
      <c r="H161" s="104" t="str">
        <f>INDEX('Sheet1 (2)'!A:A, MATCH(G161,'Sheet1 (2)'!K:K, 0))</f>
        <v>E0167 - Athens - Mayberry, AL</v>
      </c>
    </row>
    <row r="162" spans="1:8" ht="15.75" x14ac:dyDescent="0.25">
      <c r="A162" s="103" t="s">
        <v>1309</v>
      </c>
      <c r="B162" s="103" t="s">
        <v>3743</v>
      </c>
      <c r="C162" s="103" t="s">
        <v>3744</v>
      </c>
      <c r="D162" s="103" t="s">
        <v>3745</v>
      </c>
      <c r="E162" s="103" t="s">
        <v>2119</v>
      </c>
      <c r="F162" s="103" t="s">
        <v>3746</v>
      </c>
      <c r="G162" s="103" t="str">
        <f t="shared" si="2"/>
        <v>T74</v>
      </c>
      <c r="H162" s="104" t="str">
        <f>INDEX('Sheet1 (2)'!A:A, MATCH(G162,'Sheet1 (2)'!K:K, 0))</f>
        <v>E0181 - Great Falls</v>
      </c>
    </row>
    <row r="163" spans="1:8" ht="15.75" x14ac:dyDescent="0.25">
      <c r="A163" s="103" t="s">
        <v>1310</v>
      </c>
      <c r="B163" s="103" t="s">
        <v>3747</v>
      </c>
      <c r="C163" s="103" t="s">
        <v>3748</v>
      </c>
      <c r="D163" s="103" t="s">
        <v>3749</v>
      </c>
      <c r="E163" s="103" t="s">
        <v>2049</v>
      </c>
      <c r="F163" s="103" t="s">
        <v>3750</v>
      </c>
      <c r="G163" s="103" t="str">
        <f t="shared" si="2"/>
        <v>I85</v>
      </c>
      <c r="H163" s="104" t="str">
        <f>INDEX('Sheet1 (2)'!A:A, MATCH(G163,'Sheet1 (2)'!K:K, 0))</f>
        <v>E0182 - Morristown, TN</v>
      </c>
    </row>
    <row r="164" spans="1:8" ht="15.75" x14ac:dyDescent="0.25">
      <c r="A164" s="103" t="s">
        <v>1311</v>
      </c>
      <c r="B164" s="103" t="s">
        <v>3751</v>
      </c>
      <c r="C164" s="103" t="s">
        <v>3752</v>
      </c>
      <c r="D164" s="103" t="s">
        <v>3753</v>
      </c>
      <c r="E164" s="103" t="s">
        <v>2049</v>
      </c>
      <c r="F164" s="103" t="s">
        <v>3754</v>
      </c>
      <c r="G164" s="103" t="str">
        <f t="shared" si="2"/>
        <v>I90</v>
      </c>
      <c r="H164" s="104" t="str">
        <f>INDEX('Sheet1 (2)'!A:A, MATCH(G164,'Sheet1 (2)'!K:K, 0))</f>
        <v>E0183 - Newport, TN</v>
      </c>
    </row>
    <row r="165" spans="1:8" ht="15.75" x14ac:dyDescent="0.25">
      <c r="A165" s="103" t="s">
        <v>1312</v>
      </c>
      <c r="B165" s="103" t="s">
        <v>3755</v>
      </c>
      <c r="C165" s="103" t="s">
        <v>3756</v>
      </c>
      <c r="D165" s="103" t="s">
        <v>3757</v>
      </c>
      <c r="E165" s="103" t="s">
        <v>2049</v>
      </c>
      <c r="F165" s="103" t="s">
        <v>3758</v>
      </c>
      <c r="G165" s="103" t="str">
        <f t="shared" si="2"/>
        <v>I06</v>
      </c>
      <c r="H165" s="104" t="str">
        <f>INDEX('Sheet1 (2)'!A:A, MATCH(G165,'Sheet1 (2)'!K:K, 0))</f>
        <v>E0184 - La Vergne, TN</v>
      </c>
    </row>
    <row r="166" spans="1:8" ht="15.75" x14ac:dyDescent="0.25">
      <c r="A166" s="103" t="s">
        <v>1313</v>
      </c>
      <c r="B166" s="103" t="s">
        <v>3759</v>
      </c>
      <c r="C166" s="103" t="s">
        <v>3760</v>
      </c>
      <c r="D166" s="103" t="s">
        <v>3761</v>
      </c>
      <c r="E166" s="103" t="s">
        <v>1585</v>
      </c>
      <c r="F166" s="103" t="s">
        <v>3762</v>
      </c>
      <c r="G166" s="103" t="str">
        <f t="shared" si="2"/>
        <v>I28</v>
      </c>
      <c r="H166" s="104" t="str">
        <f>INDEX('Sheet1 (2)'!A:A, MATCH(G166,'Sheet1 (2)'!K:K, 0))</f>
        <v>E0185 - S. Oates Street</v>
      </c>
    </row>
    <row r="167" spans="1:8" ht="15.75" x14ac:dyDescent="0.25">
      <c r="A167" s="103" t="s">
        <v>1314</v>
      </c>
      <c r="B167" s="103" t="s">
        <v>3763</v>
      </c>
      <c r="C167" s="103" t="s">
        <v>3764</v>
      </c>
      <c r="D167" s="103" t="s">
        <v>3765</v>
      </c>
      <c r="E167" s="103" t="s">
        <v>1705</v>
      </c>
      <c r="F167" s="103" t="s">
        <v>3766</v>
      </c>
      <c r="G167" s="103" t="str">
        <f t="shared" si="2"/>
        <v>D06</v>
      </c>
      <c r="H167" s="104" t="str">
        <f>INDEX('Sheet1 (2)'!A:A, MATCH(G167,'Sheet1 (2)'!K:K, 0))</f>
        <v>E0186 - Horn Lake, MS</v>
      </c>
    </row>
    <row r="168" spans="1:8" ht="15.75" x14ac:dyDescent="0.25">
      <c r="A168" s="103" t="s">
        <v>1315</v>
      </c>
      <c r="B168" s="103" t="s">
        <v>3767</v>
      </c>
      <c r="C168" s="103" t="s">
        <v>3768</v>
      </c>
      <c r="D168" s="103" t="s">
        <v>3212</v>
      </c>
      <c r="E168" s="103" t="s">
        <v>2049</v>
      </c>
      <c r="F168" s="103" t="s">
        <v>3769</v>
      </c>
      <c r="G168" s="103" t="str">
        <f t="shared" si="2"/>
        <v>I18</v>
      </c>
      <c r="H168" s="104" t="str">
        <f>INDEX('Sheet1 (2)'!A:A, MATCH(G168,'Sheet1 (2)'!K:K, 0))</f>
        <v>E0187 - TN Fayetteville</v>
      </c>
    </row>
    <row r="169" spans="1:8" ht="15.75" x14ac:dyDescent="0.25">
      <c r="A169" s="103" t="s">
        <v>1316</v>
      </c>
      <c r="B169" s="103" t="s">
        <v>3770</v>
      </c>
      <c r="C169" s="103" t="s">
        <v>2324</v>
      </c>
      <c r="D169" s="103" t="s">
        <v>2325</v>
      </c>
      <c r="E169" s="103" t="s">
        <v>2049</v>
      </c>
      <c r="F169" s="103">
        <v>37172</v>
      </c>
      <c r="G169" s="103" t="str">
        <f t="shared" si="2"/>
        <v>I35</v>
      </c>
      <c r="H169" s="104" t="str">
        <f>INDEX('Sheet1 (2)'!A:A, MATCH(G169,'Sheet1 (2)'!K:K, 0))</f>
        <v>E0188 - Springfield, TN</v>
      </c>
    </row>
    <row r="170" spans="1:8" ht="15.75" x14ac:dyDescent="0.25">
      <c r="A170" s="103" t="s">
        <v>1317</v>
      </c>
      <c r="B170" s="103" t="s">
        <v>3771</v>
      </c>
      <c r="C170" s="103" t="s">
        <v>3772</v>
      </c>
      <c r="D170" s="103" t="s">
        <v>3492</v>
      </c>
      <c r="E170" s="103" t="s">
        <v>1367</v>
      </c>
      <c r="F170" s="103" t="s">
        <v>3773</v>
      </c>
      <c r="G170" s="103" t="str">
        <f t="shared" si="2"/>
        <v>T99</v>
      </c>
      <c r="H170" s="104" t="str">
        <f>INDEX('Sheet1 (2)'!A:A, MATCH(G170,'Sheet1 (2)'!K:K, 0))</f>
        <v>E0189 - Athens GA 2 Lexington Rd</v>
      </c>
    </row>
    <row r="171" spans="1:8" ht="15.75" x14ac:dyDescent="0.25">
      <c r="A171" s="103" t="s">
        <v>1318</v>
      </c>
      <c r="B171" s="103" t="s">
        <v>3774</v>
      </c>
      <c r="C171" s="103" t="s">
        <v>3775</v>
      </c>
      <c r="D171" s="103" t="s">
        <v>3776</v>
      </c>
      <c r="E171" s="103" t="s">
        <v>1797</v>
      </c>
      <c r="F171" s="103" t="s">
        <v>3777</v>
      </c>
      <c r="G171" s="103" t="str">
        <f t="shared" si="2"/>
        <v>I24</v>
      </c>
      <c r="H171" s="104" t="str">
        <f>INDEX('Sheet1 (2)'!A:A, MATCH(G171,'Sheet1 (2)'!K:K, 0))</f>
        <v>E0190 - Fort Dodge, IA</v>
      </c>
    </row>
    <row r="172" spans="1:8" ht="15.75" x14ac:dyDescent="0.25">
      <c r="A172" s="103" t="s">
        <v>1319</v>
      </c>
      <c r="B172" s="103" t="s">
        <v>3778</v>
      </c>
      <c r="C172" s="103" t="s">
        <v>3779</v>
      </c>
      <c r="D172" s="103" t="s">
        <v>3780</v>
      </c>
      <c r="E172" s="103" t="s">
        <v>2386</v>
      </c>
      <c r="F172" s="103" t="s">
        <v>3781</v>
      </c>
      <c r="G172" s="103" t="str">
        <f t="shared" si="2"/>
        <v>T88</v>
      </c>
      <c r="H172" s="104" t="str">
        <f>INDEX('Sheet1 (2)'!A:A, MATCH(G172,'Sheet1 (2)'!K:K, 0))</f>
        <v>E0191 - Emily Drive</v>
      </c>
    </row>
    <row r="173" spans="1:8" ht="15.75" x14ac:dyDescent="0.25">
      <c r="A173" s="103" t="s">
        <v>1320</v>
      </c>
      <c r="B173" s="103" t="s">
        <v>3782</v>
      </c>
      <c r="C173" s="103" t="s">
        <v>3783</v>
      </c>
      <c r="D173" s="103" t="s">
        <v>3784</v>
      </c>
      <c r="E173" s="103" t="s">
        <v>1797</v>
      </c>
      <c r="F173" s="103" t="s">
        <v>3785</v>
      </c>
      <c r="G173" s="103" t="str">
        <f t="shared" si="2"/>
        <v>D24</v>
      </c>
      <c r="H173" s="104" t="str">
        <f>INDEX('Sheet1 (2)'!A:A, MATCH(G173,'Sheet1 (2)'!K:K, 0))</f>
        <v>E0192 - Clinton Plaza West</v>
      </c>
    </row>
    <row r="174" spans="1:8" ht="15.75" x14ac:dyDescent="0.25">
      <c r="A174" s="103" t="s">
        <v>1351</v>
      </c>
      <c r="B174" s="103" t="s">
        <v>3786</v>
      </c>
      <c r="C174" s="103" t="s">
        <v>3787</v>
      </c>
      <c r="D174" s="103" t="s">
        <v>3788</v>
      </c>
      <c r="E174" s="103" t="s">
        <v>1367</v>
      </c>
      <c r="F174" s="103" t="s">
        <v>3789</v>
      </c>
      <c r="G174" s="103" t="str">
        <f t="shared" si="2"/>
        <v>I78</v>
      </c>
      <c r="H174" s="104" t="str">
        <f>INDEX('Sheet1 (2)'!A:A, MATCH(G174,'Sheet1 (2)'!K:K, 0))</f>
        <v>E0193 - Dahlonega, GA</v>
      </c>
    </row>
    <row r="175" spans="1:8" ht="15.75" x14ac:dyDescent="0.25">
      <c r="A175" s="103" t="s">
        <v>1321</v>
      </c>
      <c r="B175" s="103" t="s">
        <v>3790</v>
      </c>
      <c r="C175" s="103" t="s">
        <v>3791</v>
      </c>
      <c r="D175" s="103" t="s">
        <v>3792</v>
      </c>
      <c r="E175" s="103" t="s">
        <v>1527</v>
      </c>
      <c r="F175" s="103" t="s">
        <v>3793</v>
      </c>
      <c r="G175" s="103" t="str">
        <f t="shared" si="2"/>
        <v>I87</v>
      </c>
      <c r="H175" s="104" t="str">
        <f>INDEX('Sheet1 (2)'!A:A, MATCH(G175,'Sheet1 (2)'!K:K, 0))</f>
        <v>E0194 - Jefferson City, MO</v>
      </c>
    </row>
    <row r="176" spans="1:8" ht="15.75" x14ac:dyDescent="0.25">
      <c r="A176" s="103" t="s">
        <v>1322</v>
      </c>
      <c r="B176" s="103" t="s">
        <v>3794</v>
      </c>
      <c r="C176" s="103" t="s">
        <v>3795</v>
      </c>
      <c r="D176" s="103" t="s">
        <v>3141</v>
      </c>
      <c r="E176" s="103" t="s">
        <v>1585</v>
      </c>
      <c r="F176" s="103" t="s">
        <v>3796</v>
      </c>
      <c r="G176" s="103" t="str">
        <f t="shared" si="2"/>
        <v>T89</v>
      </c>
      <c r="H176" s="104" t="str">
        <f>INDEX('Sheet1 (2)'!A:A, MATCH(G176,'Sheet1 (2)'!K:K, 0))</f>
        <v>E0195 - Florence, AL</v>
      </c>
    </row>
    <row r="177" spans="1:8" ht="15.75" x14ac:dyDescent="0.25">
      <c r="A177" s="103" t="s">
        <v>1323</v>
      </c>
      <c r="B177" s="103" t="s">
        <v>3797</v>
      </c>
      <c r="C177" s="103" t="s">
        <v>2348</v>
      </c>
      <c r="D177" s="103" t="s">
        <v>2349</v>
      </c>
      <c r="E177" s="103" t="s">
        <v>1387</v>
      </c>
      <c r="F177" s="103">
        <v>29715</v>
      </c>
      <c r="G177" s="103" t="str">
        <f t="shared" si="2"/>
        <v>I94</v>
      </c>
      <c r="H177" s="104" t="str">
        <f>INDEX('Sheet1 (2)'!A:A, MATCH(G177,'Sheet1 (2)'!K:K, 0))</f>
        <v>E0196 - Theydon Bend</v>
      </c>
    </row>
    <row r="178" spans="1:8" ht="15.75" x14ac:dyDescent="0.25">
      <c r="A178" s="103" t="s">
        <v>4532</v>
      </c>
      <c r="B178" s="103" t="s">
        <v>4533</v>
      </c>
      <c r="C178" s="103" t="s">
        <v>4534</v>
      </c>
      <c r="D178" s="103" t="s">
        <v>3492</v>
      </c>
      <c r="E178" s="103" t="s">
        <v>1367</v>
      </c>
      <c r="F178" s="103" t="s">
        <v>4535</v>
      </c>
      <c r="G178" s="103" t="str">
        <f t="shared" si="2"/>
        <v>T86</v>
      </c>
      <c r="H178" s="104" t="str">
        <f>INDEX('Sheet1 (2)'!A:A, MATCH(G178,'Sheet1 (2)'!K:K, 0))</f>
        <v>E0197 - Timothy</v>
      </c>
    </row>
    <row r="179" spans="1:8" ht="15.75" x14ac:dyDescent="0.25">
      <c r="A179" s="103" t="s">
        <v>4559</v>
      </c>
      <c r="B179" s="103" t="s">
        <v>4560</v>
      </c>
      <c r="C179" s="103" t="s">
        <v>4561</v>
      </c>
      <c r="D179" s="103" t="s">
        <v>4562</v>
      </c>
      <c r="E179" s="103" t="s">
        <v>2563</v>
      </c>
      <c r="F179" s="103" t="s">
        <v>4563</v>
      </c>
      <c r="G179" s="103" t="str">
        <f t="shared" si="2"/>
        <v>I37</v>
      </c>
      <c r="H179" s="104" t="str">
        <f>INDEX('Sheet1 (2)'!A:A, MATCH(G179,'Sheet1 (2)'!K:K, 0))</f>
        <v>E0198 - Wesleyan Road</v>
      </c>
    </row>
    <row r="180" spans="1:8" ht="15.75" x14ac:dyDescent="0.25">
      <c r="A180" s="103" t="s">
        <v>1324</v>
      </c>
      <c r="B180" s="103" t="s">
        <v>3798</v>
      </c>
      <c r="C180" s="103" t="s">
        <v>3799</v>
      </c>
      <c r="D180" s="103" t="s">
        <v>3800</v>
      </c>
      <c r="E180" s="103" t="s">
        <v>2113</v>
      </c>
      <c r="F180" s="103" t="s">
        <v>3801</v>
      </c>
      <c r="G180" s="103" t="str">
        <f t="shared" si="2"/>
        <v>T95</v>
      </c>
      <c r="H180" s="104" t="str">
        <f>INDEX('Sheet1 (2)'!A:A, MATCH(G180,'Sheet1 (2)'!K:K, 0))</f>
        <v>E0199 - Searcy, AR</v>
      </c>
    </row>
    <row r="181" spans="1:8" ht="15.75" x14ac:dyDescent="0.25">
      <c r="A181" s="103" t="s">
        <v>4564</v>
      </c>
      <c r="B181" s="103" t="s">
        <v>4565</v>
      </c>
      <c r="C181" s="103" t="s">
        <v>4566</v>
      </c>
      <c r="D181" s="103" t="s">
        <v>4567</v>
      </c>
      <c r="E181" s="103" t="s">
        <v>1760</v>
      </c>
      <c r="F181" s="103" t="s">
        <v>4568</v>
      </c>
      <c r="G181" s="103" t="str">
        <f t="shared" si="2"/>
        <v>I17</v>
      </c>
      <c r="H181" s="104" t="str">
        <f>INDEX('Sheet1 (2)'!A:A, MATCH(G181,'Sheet1 (2)'!K:K, 0))</f>
        <v>E0201 - Culpeper, VA</v>
      </c>
    </row>
    <row r="182" spans="1:8" ht="15.75" x14ac:dyDescent="0.25">
      <c r="A182" s="103" t="s">
        <v>4549</v>
      </c>
      <c r="B182" s="103" t="s">
        <v>4550</v>
      </c>
      <c r="C182" s="103" t="s">
        <v>4551</v>
      </c>
      <c r="D182" s="103" t="s">
        <v>4552</v>
      </c>
      <c r="E182" s="103" t="s">
        <v>2583</v>
      </c>
      <c r="F182" s="103" t="s">
        <v>4553</v>
      </c>
      <c r="G182" s="103" t="str">
        <f t="shared" si="2"/>
        <v>I96</v>
      </c>
      <c r="H182" s="104" t="str">
        <f>INDEX('Sheet1 (2)'!A:A, MATCH(G182,'Sheet1 (2)'!K:K, 0))</f>
        <v>E0202 - Petoskey, MI</v>
      </c>
    </row>
    <row r="183" spans="1:8" ht="15.75" x14ac:dyDescent="0.25">
      <c r="A183" s="103" t="s">
        <v>4597</v>
      </c>
      <c r="B183" s="103" t="s">
        <v>4598</v>
      </c>
      <c r="C183" s="103" t="s">
        <v>4599</v>
      </c>
      <c r="D183" s="103" t="s">
        <v>4600</v>
      </c>
      <c r="E183" s="103" t="s">
        <v>1367</v>
      </c>
      <c r="F183" s="103" t="s">
        <v>4601</v>
      </c>
      <c r="G183" s="103" t="str">
        <f t="shared" si="2"/>
        <v>D28</v>
      </c>
      <c r="H183" s="104" t="str">
        <f>INDEX('Sheet1 (2)'!A:A, MATCH(G183,'Sheet1 (2)'!K:K, 0))</f>
        <v>E0203 - Walton Court</v>
      </c>
    </row>
    <row r="184" spans="1:8" ht="15.75" x14ac:dyDescent="0.25">
      <c r="A184" s="103" t="s">
        <v>4621</v>
      </c>
      <c r="B184" s="103" t="s">
        <v>4622</v>
      </c>
      <c r="C184" s="103" t="s">
        <v>4623</v>
      </c>
      <c r="D184" s="103" t="s">
        <v>4624</v>
      </c>
      <c r="E184" s="103" t="s">
        <v>2131</v>
      </c>
      <c r="F184" s="103" t="s">
        <v>4625</v>
      </c>
      <c r="G184" s="103" t="str">
        <f t="shared" si="2"/>
        <v>D30</v>
      </c>
      <c r="H184" s="104" t="str">
        <f>INDEX('Sheet1 (2)'!A:A, MATCH(G184,'Sheet1 (2)'!K:K, 0))</f>
        <v>E0204 - Bartlesville, OK</v>
      </c>
    </row>
    <row r="185" spans="1:8" ht="15.75" x14ac:dyDescent="0.25">
      <c r="A185" s="103" t="s">
        <v>4626</v>
      </c>
      <c r="B185" s="103" t="s">
        <v>4627</v>
      </c>
      <c r="C185" s="103" t="s">
        <v>4628</v>
      </c>
      <c r="D185" s="103" t="s">
        <v>3125</v>
      </c>
      <c r="E185" s="103" t="s">
        <v>1585</v>
      </c>
      <c r="F185" s="103" t="s">
        <v>4629</v>
      </c>
      <c r="G185" s="103" t="str">
        <f t="shared" si="2"/>
        <v>D63</v>
      </c>
      <c r="H185" s="104" t="str">
        <f>INDEX('Sheet1 (2)'!A:A, MATCH(G185,'Sheet1 (2)'!K:K, 0))</f>
        <v>E0205 - Beltline Road SW</v>
      </c>
    </row>
    <row r="186" spans="1:8" ht="15.75" x14ac:dyDescent="0.25">
      <c r="A186" s="103" t="s">
        <v>4574</v>
      </c>
      <c r="B186" s="103" t="s">
        <v>4575</v>
      </c>
      <c r="C186" s="103" t="s">
        <v>4576</v>
      </c>
      <c r="D186" s="103" t="s">
        <v>3590</v>
      </c>
      <c r="E186" s="103" t="s">
        <v>2563</v>
      </c>
      <c r="F186" s="103" t="s">
        <v>4577</v>
      </c>
      <c r="G186" s="103" t="str">
        <f t="shared" si="2"/>
        <v>D16</v>
      </c>
      <c r="H186" s="104" t="str">
        <f>INDEX('Sheet1 (2)'!A:A, MATCH(G186,'Sheet1 (2)'!K:K, 0))</f>
        <v>E0207 - Lawrenceburg, IN</v>
      </c>
    </row>
    <row r="187" spans="1:8" ht="15.75" x14ac:dyDescent="0.25">
      <c r="A187" s="103" t="s">
        <v>1325</v>
      </c>
      <c r="B187" s="103" t="s">
        <v>3802</v>
      </c>
      <c r="C187" s="103" t="s">
        <v>3803</v>
      </c>
      <c r="D187" s="103" t="s">
        <v>3804</v>
      </c>
      <c r="E187" s="103" t="s">
        <v>1430</v>
      </c>
      <c r="F187" s="103" t="s">
        <v>3805</v>
      </c>
      <c r="G187" s="103" t="str">
        <f t="shared" si="2"/>
        <v>D08</v>
      </c>
      <c r="H187" s="104" t="str">
        <f>INDEX('Sheet1 (2)'!A:A, MATCH(G187,'Sheet1 (2)'!K:K, 0))</f>
        <v>E0209 - Tarboro, NC</v>
      </c>
    </row>
    <row r="188" spans="1:8" ht="15.75" x14ac:dyDescent="0.25">
      <c r="A188" s="103" t="s">
        <v>1326</v>
      </c>
      <c r="B188" s="103" t="s">
        <v>3806</v>
      </c>
      <c r="C188" s="103" t="s">
        <v>3807</v>
      </c>
      <c r="D188" s="103" t="s">
        <v>3808</v>
      </c>
      <c r="E188" s="103" t="s">
        <v>2367</v>
      </c>
      <c r="F188" s="103" t="s">
        <v>3809</v>
      </c>
      <c r="G188" s="103" t="str">
        <f t="shared" si="2"/>
        <v>T85</v>
      </c>
      <c r="H188" s="104" t="str">
        <f>INDEX('Sheet1 (2)'!A:A, MATCH(G188,'Sheet1 (2)'!K:K, 0))</f>
        <v>E0210 - Center Avenue</v>
      </c>
    </row>
    <row r="189" spans="1:8" ht="15.75" x14ac:dyDescent="0.25">
      <c r="A189" s="103" t="s">
        <v>1327</v>
      </c>
      <c r="B189" s="103" t="s">
        <v>3810</v>
      </c>
      <c r="C189" s="103" t="s">
        <v>3811</v>
      </c>
      <c r="D189" s="103" t="s">
        <v>3812</v>
      </c>
      <c r="E189" s="103" t="s">
        <v>2049</v>
      </c>
      <c r="F189" s="103" t="s">
        <v>3813</v>
      </c>
      <c r="G189" s="103" t="str">
        <f t="shared" si="2"/>
        <v>I89</v>
      </c>
      <c r="H189" s="104" t="str">
        <f>INDEX('Sheet1 (2)'!A:A, MATCH(G189,'Sheet1 (2)'!K:K, 0))</f>
        <v>E0211 - Hamilton Crossing</v>
      </c>
    </row>
    <row r="190" spans="1:8" ht="15.75" x14ac:dyDescent="0.25">
      <c r="A190" s="103" t="s">
        <v>1328</v>
      </c>
      <c r="B190" s="103" t="s">
        <v>3814</v>
      </c>
      <c r="C190" s="103" t="s">
        <v>3815</v>
      </c>
      <c r="D190" s="103" t="s">
        <v>3816</v>
      </c>
      <c r="E190" s="103" t="s">
        <v>1629</v>
      </c>
      <c r="F190" s="103" t="s">
        <v>3817</v>
      </c>
      <c r="G190" s="103" t="str">
        <f t="shared" si="2"/>
        <v>D25</v>
      </c>
      <c r="H190" s="104" t="str">
        <f>INDEX('Sheet1 (2)'!A:A, MATCH(G190,'Sheet1 (2)'!K:K, 0))</f>
        <v>E0212 - Vickridge Park</v>
      </c>
    </row>
    <row r="191" spans="1:8" ht="15.75" x14ac:dyDescent="0.25">
      <c r="A191" s="103" t="s">
        <v>1329</v>
      </c>
      <c r="B191" s="103" t="s">
        <v>3818</v>
      </c>
      <c r="C191" s="103" t="s">
        <v>3819</v>
      </c>
      <c r="D191" s="103" t="s">
        <v>3820</v>
      </c>
      <c r="E191" s="103" t="s">
        <v>2049</v>
      </c>
      <c r="F191" s="103" t="s">
        <v>3821</v>
      </c>
      <c r="G191" s="103" t="str">
        <f t="shared" si="2"/>
        <v>I21</v>
      </c>
      <c r="H191" s="104" t="str">
        <f>INDEX('Sheet1 (2)'!A:A, MATCH(G191,'Sheet1 (2)'!K:K, 0))</f>
        <v>E0213 - Millington, TN</v>
      </c>
    </row>
    <row r="192" spans="1:8" ht="15.75" x14ac:dyDescent="0.25">
      <c r="A192" s="103" t="s">
        <v>3822</v>
      </c>
      <c r="B192" s="103" t="s">
        <v>3823</v>
      </c>
      <c r="C192" s="103" t="s">
        <v>3824</v>
      </c>
      <c r="D192" s="103" t="s">
        <v>3784</v>
      </c>
      <c r="E192" s="103" t="s">
        <v>2049</v>
      </c>
      <c r="F192" s="103" t="s">
        <v>3825</v>
      </c>
      <c r="G192" s="103" t="str">
        <f t="shared" si="2"/>
        <v>D20</v>
      </c>
      <c r="H192" s="104" t="str">
        <f>INDEX('Sheet1 (2)'!A:A, MATCH(G192,'Sheet1 (2)'!K:K, 0))</f>
        <v>E0214 - Doe Run Blvd</v>
      </c>
    </row>
    <row r="193" spans="1:8" ht="15.75" x14ac:dyDescent="0.25">
      <c r="A193" s="103" t="s">
        <v>1330</v>
      </c>
      <c r="B193" s="103" t="s">
        <v>3826</v>
      </c>
      <c r="C193" s="103" t="s">
        <v>3827</v>
      </c>
      <c r="D193" s="103" t="s">
        <v>3828</v>
      </c>
      <c r="E193" s="103" t="s">
        <v>2367</v>
      </c>
      <c r="F193" s="103" t="s">
        <v>3829</v>
      </c>
      <c r="G193" s="103" t="str">
        <f t="shared" si="2"/>
        <v>I46</v>
      </c>
      <c r="H193" s="104" t="str">
        <f>INDEX('Sheet1 (2)'!A:A, MATCH(G193,'Sheet1 (2)'!K:K, 0))</f>
        <v>E0216 - West Manheim</v>
      </c>
    </row>
    <row r="194" spans="1:8" ht="15.75" x14ac:dyDescent="0.25">
      <c r="A194" s="103" t="s">
        <v>1331</v>
      </c>
      <c r="B194" s="103" t="s">
        <v>3830</v>
      </c>
      <c r="C194" s="103" t="s">
        <v>3831</v>
      </c>
      <c r="D194" s="103" t="s">
        <v>3832</v>
      </c>
      <c r="E194" s="103" t="s">
        <v>1592</v>
      </c>
      <c r="F194" s="103" t="s">
        <v>3833</v>
      </c>
      <c r="G194" s="103" t="str">
        <f t="shared" ref="G194:G257" si="3">RIGHT(B194,3)</f>
        <v>I97</v>
      </c>
      <c r="H194" s="104" t="str">
        <f>INDEX('Sheet1 (2)'!A:A, MATCH(G194,'Sheet1 (2)'!K:K, 0))</f>
        <v>E0218 - Borger, TX</v>
      </c>
    </row>
    <row r="195" spans="1:8" ht="15.75" x14ac:dyDescent="0.25">
      <c r="A195" s="103" t="s">
        <v>1332</v>
      </c>
      <c r="B195" s="103" t="s">
        <v>3834</v>
      </c>
      <c r="C195" s="103" t="s">
        <v>3835</v>
      </c>
      <c r="D195" s="103" t="s">
        <v>3836</v>
      </c>
      <c r="E195" s="103" t="s">
        <v>1610</v>
      </c>
      <c r="F195" s="103" t="s">
        <v>3837</v>
      </c>
      <c r="G195" s="103" t="str">
        <f t="shared" si="3"/>
        <v>I23</v>
      </c>
      <c r="H195" s="104" t="str">
        <f>INDEX('Sheet1 (2)'!A:A, MATCH(G195,'Sheet1 (2)'!K:K, 0))</f>
        <v>E0219 - Heritage Harbour</v>
      </c>
    </row>
    <row r="196" spans="1:8" ht="15.75" x14ac:dyDescent="0.25">
      <c r="A196" s="103" t="s">
        <v>3843</v>
      </c>
      <c r="B196" s="103" t="s">
        <v>3844</v>
      </c>
      <c r="C196" s="103" t="s">
        <v>3845</v>
      </c>
      <c r="D196" s="103" t="s">
        <v>3808</v>
      </c>
      <c r="E196" s="103" t="s">
        <v>1846</v>
      </c>
      <c r="F196" s="103" t="s">
        <v>3846</v>
      </c>
      <c r="G196" s="103" t="str">
        <f t="shared" si="3"/>
        <v>I70</v>
      </c>
      <c r="H196" s="104" t="str">
        <f>INDEX('Sheet1 (2)'!A:A, MATCH(G196,'Sheet1 (2)'!K:K, 0))</f>
        <v>E0221 - Somerset, KY</v>
      </c>
    </row>
    <row r="197" spans="1:8" ht="15.75" x14ac:dyDescent="0.25">
      <c r="A197" s="103" t="s">
        <v>3847</v>
      </c>
      <c r="B197" s="103" t="s">
        <v>3848</v>
      </c>
      <c r="C197" s="103" t="s">
        <v>3849</v>
      </c>
      <c r="D197" s="103" t="s">
        <v>3850</v>
      </c>
      <c r="E197" s="103" t="s">
        <v>2049</v>
      </c>
      <c r="F197" s="103" t="s">
        <v>3851</v>
      </c>
      <c r="G197" s="103" t="str">
        <f t="shared" si="3"/>
        <v>D19</v>
      </c>
      <c r="H197" s="104" t="str">
        <f>INDEX('Sheet1 (2)'!A:A, MATCH(G197,'Sheet1 (2)'!K:K, 0))</f>
        <v>E0222 - Cordova, TN</v>
      </c>
    </row>
    <row r="198" spans="1:8" ht="15.75" x14ac:dyDescent="0.25">
      <c r="A198" s="103" t="s">
        <v>1333</v>
      </c>
      <c r="B198" s="103" t="s">
        <v>3852</v>
      </c>
      <c r="C198" s="103" t="s">
        <v>3853</v>
      </c>
      <c r="D198" s="103" t="s">
        <v>3854</v>
      </c>
      <c r="E198" s="103" t="s">
        <v>1941</v>
      </c>
      <c r="F198" s="103" t="s">
        <v>3855</v>
      </c>
      <c r="G198" s="103" t="str">
        <f t="shared" si="3"/>
        <v>I32</v>
      </c>
      <c r="H198" s="104" t="str">
        <f>INDEX('Sheet1 (2)'!A:A, MATCH(G198,'Sheet1 (2)'!K:K, 0))</f>
        <v>E0223 - Otter Lake Road</v>
      </c>
    </row>
    <row r="199" spans="1:8" ht="15.75" x14ac:dyDescent="0.25">
      <c r="A199" s="103" t="s">
        <v>1334</v>
      </c>
      <c r="B199" s="103" t="s">
        <v>3856</v>
      </c>
      <c r="C199" s="103" t="s">
        <v>3857</v>
      </c>
      <c r="D199" s="103" t="s">
        <v>3858</v>
      </c>
      <c r="E199" s="103" t="s">
        <v>1387</v>
      </c>
      <c r="F199" s="103" t="s">
        <v>3859</v>
      </c>
      <c r="G199" s="103" t="str">
        <f t="shared" si="3"/>
        <v>D11</v>
      </c>
      <c r="H199" s="104" t="str">
        <f>INDEX('Sheet1 (2)'!A:A, MATCH(G199,'Sheet1 (2)'!K:K, 0))</f>
        <v>E0225 - Dill Creek</v>
      </c>
    </row>
    <row r="200" spans="1:8" ht="15.75" x14ac:dyDescent="0.25">
      <c r="A200" s="103" t="s">
        <v>1335</v>
      </c>
      <c r="B200" s="103" t="s">
        <v>3860</v>
      </c>
      <c r="C200" s="103" t="s">
        <v>3861</v>
      </c>
      <c r="D200" s="103" t="s">
        <v>3703</v>
      </c>
      <c r="E200" s="103" t="s">
        <v>1387</v>
      </c>
      <c r="F200" s="103" t="s">
        <v>3862</v>
      </c>
      <c r="G200" s="103" t="str">
        <f t="shared" si="3"/>
        <v>I53</v>
      </c>
      <c r="H200" s="104" t="str">
        <f>INDEX('Sheet1 (2)'!A:A, MATCH(G200,'Sheet1 (2)'!K:K, 0))</f>
        <v>E0226 - Forum Drive SC</v>
      </c>
    </row>
    <row r="201" spans="1:8" ht="15.75" x14ac:dyDescent="0.25">
      <c r="A201" s="103" t="s">
        <v>4611</v>
      </c>
      <c r="B201" s="103" t="s">
        <v>4612</v>
      </c>
      <c r="C201" s="103" t="s">
        <v>4613</v>
      </c>
      <c r="D201" s="103" t="s">
        <v>4614</v>
      </c>
      <c r="E201" s="103" t="s">
        <v>1527</v>
      </c>
      <c r="F201" s="103" t="s">
        <v>4615</v>
      </c>
      <c r="G201" s="103" t="str">
        <f t="shared" si="3"/>
        <v>I91</v>
      </c>
      <c r="H201" s="104" t="str">
        <f>INDEX('Sheet1 (2)'!A:A, MATCH(G201,'Sheet1 (2)'!K:K, 0))</f>
        <v>E0227 - Bolger Square</v>
      </c>
    </row>
    <row r="202" spans="1:8" ht="15.75" x14ac:dyDescent="0.25">
      <c r="A202" s="103" t="s">
        <v>3863</v>
      </c>
      <c r="B202" s="103" t="s">
        <v>3864</v>
      </c>
      <c r="C202" s="103" t="s">
        <v>3865</v>
      </c>
      <c r="D202" s="103" t="s">
        <v>2284</v>
      </c>
      <c r="E202" s="103" t="s">
        <v>2049</v>
      </c>
      <c r="F202" s="103">
        <v>37760</v>
      </c>
      <c r="G202" s="103" t="str">
        <f t="shared" si="3"/>
        <v>D04</v>
      </c>
      <c r="H202" s="104" t="str">
        <f>INDEX('Sheet1 (2)'!A:A, MATCH(G202,'Sheet1 (2)'!K:K, 0))</f>
        <v>E0228 - Jefferson City, TN</v>
      </c>
    </row>
    <row r="203" spans="1:8" ht="15.75" x14ac:dyDescent="0.25">
      <c r="A203" s="103" t="s">
        <v>1349</v>
      </c>
      <c r="B203" s="103" t="s">
        <v>3866</v>
      </c>
      <c r="C203" s="103" t="s">
        <v>3867</v>
      </c>
      <c r="D203" s="103" t="s">
        <v>2507</v>
      </c>
      <c r="E203" s="103" t="s">
        <v>2113</v>
      </c>
      <c r="F203" s="103">
        <v>72758</v>
      </c>
      <c r="G203" s="103" t="str">
        <f t="shared" si="3"/>
        <v>D12</v>
      </c>
      <c r="H203" s="104" t="str">
        <f>INDEX('Sheet1 (2)'!A:A, MATCH(G203,'Sheet1 (2)'!K:K, 0))</f>
        <v>E0229 - Bentonville</v>
      </c>
    </row>
    <row r="204" spans="1:8" ht="15.75" x14ac:dyDescent="0.25">
      <c r="A204" s="103" t="s">
        <v>4540</v>
      </c>
      <c r="B204" s="103" t="s">
        <v>4541</v>
      </c>
      <c r="C204" s="103" t="s">
        <v>4542</v>
      </c>
      <c r="D204" s="103" t="s">
        <v>4543</v>
      </c>
      <c r="E204" s="103" t="s">
        <v>1610</v>
      </c>
      <c r="F204" s="103" t="s">
        <v>4544</v>
      </c>
      <c r="G204" s="103" t="str">
        <f t="shared" si="3"/>
        <v>I14</v>
      </c>
      <c r="H204" s="104" t="str">
        <f>INDEX('Sheet1 (2)'!A:A, MATCH(G204,'Sheet1 (2)'!K:K, 0))</f>
        <v>E0230 - 34th Street</v>
      </c>
    </row>
    <row r="205" spans="1:8" ht="15.75" x14ac:dyDescent="0.25">
      <c r="A205" s="103" t="s">
        <v>4536</v>
      </c>
      <c r="B205" s="103" t="s">
        <v>4537</v>
      </c>
      <c r="C205" s="103" t="s">
        <v>4538</v>
      </c>
      <c r="D205" s="103" t="s">
        <v>3906</v>
      </c>
      <c r="E205" s="103" t="s">
        <v>2367</v>
      </c>
      <c r="F205" s="103" t="s">
        <v>4539</v>
      </c>
      <c r="G205" s="103" t="str">
        <f t="shared" si="3"/>
        <v>T93</v>
      </c>
      <c r="H205" s="104" t="str">
        <f>INDEX('Sheet1 (2)'!A:A, MATCH(G205,'Sheet1 (2)'!K:K, 0))</f>
        <v>E0231 - Trinity Point</v>
      </c>
    </row>
    <row r="206" spans="1:8" ht="15.75" x14ac:dyDescent="0.25">
      <c r="A206" s="103" t="s">
        <v>4630</v>
      </c>
      <c r="B206" s="103" t="s">
        <v>4631</v>
      </c>
      <c r="C206" s="103" t="s">
        <v>4632</v>
      </c>
      <c r="D206" s="103" t="s">
        <v>4633</v>
      </c>
      <c r="E206" s="103" t="s">
        <v>1585</v>
      </c>
      <c r="F206" s="103" t="s">
        <v>4634</v>
      </c>
      <c r="G206" s="103" t="str">
        <f t="shared" si="3"/>
        <v>I99</v>
      </c>
      <c r="H206" s="104" t="str">
        <f>INDEX('Sheet1 (2)'!A:A, MATCH(G206,'Sheet1 (2)'!K:K, 0))</f>
        <v>E0232 - North Madison</v>
      </c>
    </row>
    <row r="207" spans="1:8" ht="15.75" x14ac:dyDescent="0.25">
      <c r="A207" s="103" t="s">
        <v>1348</v>
      </c>
      <c r="B207" s="103" t="s">
        <v>3868</v>
      </c>
      <c r="C207" s="103" t="s">
        <v>3869</v>
      </c>
      <c r="D207" s="103" t="s">
        <v>3270</v>
      </c>
      <c r="E207" s="103" t="s">
        <v>1367</v>
      </c>
      <c r="F207" s="103" t="s">
        <v>3870</v>
      </c>
      <c r="G207" s="103" t="str">
        <f t="shared" si="3"/>
        <v>D18</v>
      </c>
      <c r="H207" s="104" t="str">
        <f>INDEX('Sheet1 (2)'!A:A, MATCH(G207,'Sheet1 (2)'!K:K, 0))</f>
        <v>E0233 - Cobb Pkwy</v>
      </c>
    </row>
    <row r="208" spans="1:8" ht="15.75" x14ac:dyDescent="0.25">
      <c r="A208" s="103" t="s">
        <v>4545</v>
      </c>
      <c r="B208" s="103" t="s">
        <v>4546</v>
      </c>
      <c r="C208" s="103" t="s">
        <v>4547</v>
      </c>
      <c r="D208" s="103" t="s">
        <v>3439</v>
      </c>
      <c r="E208" s="103" t="s">
        <v>1610</v>
      </c>
      <c r="F208" s="103" t="s">
        <v>4548</v>
      </c>
      <c r="G208" s="103" t="str">
        <f t="shared" si="3"/>
        <v>I09</v>
      </c>
      <c r="H208" s="104" t="str">
        <f>INDEX('Sheet1 (2)'!A:A, MATCH(G208,'Sheet1 (2)'!K:K, 0))</f>
        <v>E0234- Canopy Oaks</v>
      </c>
    </row>
    <row r="209" spans="1:8" ht="15.75" x14ac:dyDescent="0.25">
      <c r="A209" s="103" t="s">
        <v>1336</v>
      </c>
      <c r="B209" s="103" t="s">
        <v>3871</v>
      </c>
      <c r="C209" s="103" t="s">
        <v>3872</v>
      </c>
      <c r="D209" s="103" t="s">
        <v>3873</v>
      </c>
      <c r="E209" s="103" t="s">
        <v>1430</v>
      </c>
      <c r="F209" s="103" t="s">
        <v>3874</v>
      </c>
      <c r="G209" s="103" t="str">
        <f t="shared" si="3"/>
        <v>D03</v>
      </c>
      <c r="H209" s="104" t="str">
        <f>INDEX('Sheet1 (2)'!A:A, MATCH(G209,'Sheet1 (2)'!K:K, 0))</f>
        <v>E0235 - Shelby, NC</v>
      </c>
    </row>
    <row r="210" spans="1:8" ht="15.75" x14ac:dyDescent="0.25">
      <c r="A210" s="103" t="s">
        <v>3875</v>
      </c>
      <c r="B210" s="103" t="s">
        <v>3876</v>
      </c>
      <c r="C210" s="103" t="s">
        <v>3877</v>
      </c>
      <c r="D210" s="103" t="s">
        <v>3878</v>
      </c>
      <c r="E210" s="103" t="s">
        <v>2119</v>
      </c>
      <c r="F210" s="103" t="s">
        <v>3879</v>
      </c>
      <c r="G210" s="103" t="str">
        <f t="shared" si="3"/>
        <v>T83</v>
      </c>
      <c r="H210" s="104" t="str">
        <f>INDEX('Sheet1 (2)'!A:A, MATCH(G210,'Sheet1 (2)'!K:K, 0))</f>
        <v>E0236 - University Square</v>
      </c>
    </row>
    <row r="211" spans="1:8" ht="15.75" x14ac:dyDescent="0.25">
      <c r="A211" s="103" t="s">
        <v>1337</v>
      </c>
      <c r="B211" s="103" t="s">
        <v>3880</v>
      </c>
      <c r="C211" s="103" t="s">
        <v>3881</v>
      </c>
      <c r="D211" s="103" t="s">
        <v>3882</v>
      </c>
      <c r="E211" s="103" t="s">
        <v>1430</v>
      </c>
      <c r="F211" s="103" t="s">
        <v>3883</v>
      </c>
      <c r="G211" s="103" t="str">
        <f t="shared" si="3"/>
        <v>I54</v>
      </c>
      <c r="H211" s="104" t="str">
        <f>INDEX('Sheet1 (2)'!A:A, MATCH(G211,'Sheet1 (2)'!K:K, 0))</f>
        <v>E0237 - Beau Rivage</v>
      </c>
    </row>
    <row r="212" spans="1:8" ht="15.75" x14ac:dyDescent="0.25">
      <c r="A212" s="103" t="s">
        <v>1350</v>
      </c>
      <c r="B212" s="103" t="s">
        <v>3884</v>
      </c>
      <c r="C212" s="103" t="s">
        <v>2488</v>
      </c>
      <c r="D212" s="103" t="s">
        <v>3885</v>
      </c>
      <c r="E212" s="103" t="s">
        <v>1846</v>
      </c>
      <c r="F212" s="103" t="s">
        <v>3886</v>
      </c>
      <c r="G212" s="103" t="str">
        <f t="shared" si="3"/>
        <v>D39</v>
      </c>
      <c r="H212" s="104" t="str">
        <f>INDEX('Sheet1 (2)'!A:A, MATCH(G212,'Sheet1 (2)'!K:K, 0))</f>
        <v>E0238 - Campbellsville, KY</v>
      </c>
    </row>
    <row r="213" spans="1:8" ht="15.75" x14ac:dyDescent="0.25">
      <c r="A213" s="103" t="s">
        <v>3887</v>
      </c>
      <c r="B213" s="103" t="s">
        <v>3888</v>
      </c>
      <c r="C213" s="103" t="s">
        <v>3889</v>
      </c>
      <c r="D213" s="103" t="s">
        <v>3890</v>
      </c>
      <c r="E213" s="103" t="s">
        <v>1592</v>
      </c>
      <c r="F213" s="103" t="s">
        <v>3891</v>
      </c>
      <c r="G213" s="103" t="str">
        <f t="shared" si="3"/>
        <v>D22</v>
      </c>
      <c r="H213" s="104" t="str">
        <f>INDEX('Sheet1 (2)'!A:A, MATCH(G213,'Sheet1 (2)'!K:K, 0))</f>
        <v>E0239 - Pampa, TX</v>
      </c>
    </row>
    <row r="214" spans="1:8" ht="15.75" x14ac:dyDescent="0.25">
      <c r="A214" s="103" t="s">
        <v>1338</v>
      </c>
      <c r="B214" s="103" t="s">
        <v>3892</v>
      </c>
      <c r="C214" s="103" t="s">
        <v>3893</v>
      </c>
      <c r="D214" s="103" t="s">
        <v>3894</v>
      </c>
      <c r="E214" s="103" t="s">
        <v>2386</v>
      </c>
      <c r="F214" s="103" t="s">
        <v>3895</v>
      </c>
      <c r="G214" s="103" t="str">
        <f t="shared" si="3"/>
        <v>D17</v>
      </c>
      <c r="H214" s="104" t="str">
        <f>INDEX('Sheet1 (2)'!A:A, MATCH(G214,'Sheet1 (2)'!K:K, 0))</f>
        <v>E0240 - Pike Street</v>
      </c>
    </row>
    <row r="215" spans="1:8" ht="15.75" x14ac:dyDescent="0.25">
      <c r="A215" s="103" t="s">
        <v>4592</v>
      </c>
      <c r="B215" s="103" t="s">
        <v>4593</v>
      </c>
      <c r="C215" s="103" t="s">
        <v>4594</v>
      </c>
      <c r="D215" s="103" t="s">
        <v>4595</v>
      </c>
      <c r="E215" s="103" t="s">
        <v>2049</v>
      </c>
      <c r="F215" s="103" t="s">
        <v>4596</v>
      </c>
      <c r="G215" s="103" t="str">
        <f t="shared" si="3"/>
        <v>I36</v>
      </c>
      <c r="H215" s="104" t="str">
        <f>INDEX('Sheet1 (2)'!A:A, MATCH(G215,'Sheet1 (2)'!K:K, 0))</f>
        <v>E0241 - Tusculum</v>
      </c>
    </row>
    <row r="216" spans="1:8" ht="15.75" x14ac:dyDescent="0.25">
      <c r="A216" s="103" t="s">
        <v>1339</v>
      </c>
      <c r="B216" s="103" t="s">
        <v>3896</v>
      </c>
      <c r="C216" s="103" t="s">
        <v>3897</v>
      </c>
      <c r="D216" s="103" t="s">
        <v>3898</v>
      </c>
      <c r="E216" s="103" t="s">
        <v>1629</v>
      </c>
      <c r="F216" s="103" t="s">
        <v>3899</v>
      </c>
      <c r="G216" s="103" t="str">
        <f t="shared" si="3"/>
        <v>D09</v>
      </c>
      <c r="H216" s="104" t="str">
        <f>INDEX('Sheet1 (2)'!A:A, MATCH(G216,'Sheet1 (2)'!K:K, 0))</f>
        <v>E0242 - Salina, KS</v>
      </c>
    </row>
    <row r="217" spans="1:8" ht="15.75" x14ac:dyDescent="0.25">
      <c r="A217" s="103" t="s">
        <v>1340</v>
      </c>
      <c r="B217" s="103" t="s">
        <v>3900</v>
      </c>
      <c r="C217" s="103" t="s">
        <v>3901</v>
      </c>
      <c r="D217" s="103" t="s">
        <v>3902</v>
      </c>
      <c r="E217" s="103" t="s">
        <v>1430</v>
      </c>
      <c r="F217" s="103" t="s">
        <v>3903</v>
      </c>
      <c r="G217" s="103" t="str">
        <f t="shared" si="3"/>
        <v>D29</v>
      </c>
      <c r="H217" s="104" t="str">
        <f>INDEX('Sheet1 (2)'!A:A, MATCH(G217,'Sheet1 (2)'!K:K, 0))</f>
        <v>E0245 - E. Arlington Blvd</v>
      </c>
    </row>
    <row r="218" spans="1:8" ht="15.75" x14ac:dyDescent="0.25">
      <c r="A218" s="103" t="s">
        <v>1341</v>
      </c>
      <c r="B218" s="103" t="s">
        <v>3904</v>
      </c>
      <c r="C218" s="103" t="s">
        <v>3905</v>
      </c>
      <c r="D218" s="103" t="s">
        <v>3906</v>
      </c>
      <c r="E218" s="103" t="s">
        <v>1430</v>
      </c>
      <c r="F218" s="103" t="s">
        <v>3907</v>
      </c>
      <c r="G218" s="103" t="str">
        <f t="shared" si="3"/>
        <v>D37</v>
      </c>
      <c r="H218" s="104" t="str">
        <f>INDEX('Sheet1 (2)'!A:A, MATCH(G218,'Sheet1 (2)'!K:K, 0))</f>
        <v>E0246 - Washington, NC</v>
      </c>
    </row>
    <row r="219" spans="1:8" ht="15.75" x14ac:dyDescent="0.25">
      <c r="A219" s="103" t="s">
        <v>1342</v>
      </c>
      <c r="B219" s="103" t="s">
        <v>3908</v>
      </c>
      <c r="C219" s="103" t="s">
        <v>3909</v>
      </c>
      <c r="D219" s="103" t="s">
        <v>3910</v>
      </c>
      <c r="E219" s="103" t="s">
        <v>1592</v>
      </c>
      <c r="F219" s="103" t="s">
        <v>3911</v>
      </c>
      <c r="G219" s="103" t="str">
        <f t="shared" si="3"/>
        <v>D87</v>
      </c>
      <c r="H219" s="104" t="str">
        <f>INDEX('Sheet1 (2)'!A:A, MATCH(G219,'Sheet1 (2)'!K:K, 0))</f>
        <v>E0247 - Estes Pkwy</v>
      </c>
    </row>
    <row r="220" spans="1:8" ht="15.75" x14ac:dyDescent="0.25">
      <c r="A220" s="103" t="s">
        <v>1343</v>
      </c>
      <c r="B220" s="103" t="s">
        <v>3912</v>
      </c>
      <c r="C220" s="103" t="s">
        <v>3913</v>
      </c>
      <c r="D220" s="103" t="s">
        <v>3914</v>
      </c>
      <c r="E220" s="103" t="s">
        <v>1610</v>
      </c>
      <c r="F220" s="103" t="s">
        <v>3915</v>
      </c>
      <c r="G220" s="103" t="str">
        <f t="shared" si="3"/>
        <v>I56</v>
      </c>
      <c r="H220" s="104" t="str">
        <f>INDEX('Sheet1 (2)'!A:A, MATCH(G220,'Sheet1 (2)'!K:K, 0))</f>
        <v>E0248 - Ridge Road</v>
      </c>
    </row>
    <row r="221" spans="1:8" ht="15.75" x14ac:dyDescent="0.25">
      <c r="A221" s="103" t="s">
        <v>1344</v>
      </c>
      <c r="B221" s="103" t="s">
        <v>3916</v>
      </c>
      <c r="C221" s="103" t="s">
        <v>3917</v>
      </c>
      <c r="D221" s="103" t="s">
        <v>3914</v>
      </c>
      <c r="E221" s="103" t="s">
        <v>1610</v>
      </c>
      <c r="F221" s="103" t="s">
        <v>3918</v>
      </c>
      <c r="G221" s="103" t="str">
        <f t="shared" si="3"/>
        <v>I43</v>
      </c>
      <c r="H221" s="104" t="str">
        <f>INDEX('Sheet1 (2)'!A:A, MATCH(G221,'Sheet1 (2)'!K:K, 0))</f>
        <v>E0249 - River Crossing</v>
      </c>
    </row>
    <row r="222" spans="1:8" ht="15.75" x14ac:dyDescent="0.25">
      <c r="A222" s="103" t="s">
        <v>4737</v>
      </c>
      <c r="B222" s="103" t="s">
        <v>4738</v>
      </c>
      <c r="C222" s="103" t="s">
        <v>2793</v>
      </c>
      <c r="D222" s="103" t="s">
        <v>2794</v>
      </c>
      <c r="E222" s="103" t="s">
        <v>1387</v>
      </c>
      <c r="F222" s="103">
        <v>28903</v>
      </c>
      <c r="G222" s="103" t="str">
        <f t="shared" si="3"/>
        <v>D83</v>
      </c>
      <c r="H222" s="104" t="str">
        <f>INDEX('Sheet1 (2)'!A:A, MATCH(G222,'Sheet1 (2)'!K:K, 0))</f>
        <v>E0250 - Aiken, SC</v>
      </c>
    </row>
    <row r="223" spans="1:8" ht="15.75" x14ac:dyDescent="0.25">
      <c r="A223" s="103" t="s">
        <v>1345</v>
      </c>
      <c r="B223" s="103" t="s">
        <v>3919</v>
      </c>
      <c r="C223" s="103" t="s">
        <v>3920</v>
      </c>
      <c r="D223" s="103" t="s">
        <v>3921</v>
      </c>
      <c r="E223" s="103" t="s">
        <v>2049</v>
      </c>
      <c r="F223" s="103" t="s">
        <v>3922</v>
      </c>
      <c r="G223" s="103" t="str">
        <f t="shared" si="3"/>
        <v>D69</v>
      </c>
      <c r="H223" s="104" t="str">
        <f>INDEX('Sheet1 (2)'!A:A, MATCH(G223,'Sheet1 (2)'!K:K, 0))</f>
        <v>E0251 - Lewisburg, TN</v>
      </c>
    </row>
    <row r="224" spans="1:8" ht="15.75" x14ac:dyDescent="0.25">
      <c r="A224" s="103" t="s">
        <v>1346</v>
      </c>
      <c r="B224" s="103" t="s">
        <v>3923</v>
      </c>
      <c r="C224" s="103" t="s">
        <v>3924</v>
      </c>
      <c r="D224" s="103" t="s">
        <v>3925</v>
      </c>
      <c r="E224" s="103" t="s">
        <v>1592</v>
      </c>
      <c r="F224" s="103" t="s">
        <v>3926</v>
      </c>
      <c r="G224" s="103" t="str">
        <f t="shared" si="3"/>
        <v>D40</v>
      </c>
      <c r="H224" s="104" t="str">
        <f>INDEX('Sheet1 (2)'!A:A, MATCH(G224,'Sheet1 (2)'!K:K, 0))</f>
        <v>E0252 - Jacksonville, TX</v>
      </c>
    </row>
    <row r="225" spans="1:8" ht="15.75" x14ac:dyDescent="0.25">
      <c r="A225" s="103" t="s">
        <v>4616</v>
      </c>
      <c r="B225" s="103" t="s">
        <v>4617</v>
      </c>
      <c r="C225" s="103" t="s">
        <v>4618</v>
      </c>
      <c r="D225" s="103" t="s">
        <v>4619</v>
      </c>
      <c r="E225" s="103" t="s">
        <v>1585</v>
      </c>
      <c r="F225" s="103" t="s">
        <v>4620</v>
      </c>
      <c r="G225" s="103" t="str">
        <f t="shared" si="3"/>
        <v>D32</v>
      </c>
      <c r="H225" s="104" t="str">
        <f>INDEX('Sheet1 (2)'!A:A, MATCH(G225,'Sheet1 (2)'!K:K, 0))</f>
        <v>E0253 - Cullman, AL</v>
      </c>
    </row>
    <row r="226" spans="1:8" ht="15.75" x14ac:dyDescent="0.25">
      <c r="A226" s="103" t="s">
        <v>4681</v>
      </c>
      <c r="B226" s="103" t="s">
        <v>4682</v>
      </c>
      <c r="C226" s="103" t="s">
        <v>4683</v>
      </c>
      <c r="D226" s="103" t="s">
        <v>4684</v>
      </c>
      <c r="E226" s="103" t="s">
        <v>1705</v>
      </c>
      <c r="F226" s="103" t="s">
        <v>4685</v>
      </c>
      <c r="G226" s="103" t="str">
        <f t="shared" si="3"/>
        <v>D10</v>
      </c>
      <c r="H226" s="104" t="str">
        <f>INDEX('Sheet1 (2)'!A:A, MATCH(G226,'Sheet1 (2)'!K:K, 0))</f>
        <v>E0254 - Flowood, MS</v>
      </c>
    </row>
    <row r="227" spans="1:8" ht="15.75" x14ac:dyDescent="0.25">
      <c r="A227" s="103" t="s">
        <v>4653</v>
      </c>
      <c r="B227" s="103" t="s">
        <v>4654</v>
      </c>
      <c r="C227" s="103" t="s">
        <v>4655</v>
      </c>
      <c r="D227" s="103" t="s">
        <v>4656</v>
      </c>
      <c r="E227" s="103" t="s">
        <v>1585</v>
      </c>
      <c r="F227" s="103" t="s">
        <v>4657</v>
      </c>
      <c r="G227" s="103" t="str">
        <f t="shared" si="3"/>
        <v>I33</v>
      </c>
      <c r="H227" s="104" t="str">
        <f>INDEX('Sheet1 (2)'!A:A, MATCH(G227,'Sheet1 (2)'!K:K, 0))</f>
        <v>E0256 - Sturbridge</v>
      </c>
    </row>
    <row r="228" spans="1:8" ht="15.75" x14ac:dyDescent="0.25">
      <c r="A228" s="103" t="s">
        <v>4569</v>
      </c>
      <c r="B228" s="103" t="s">
        <v>4570</v>
      </c>
      <c r="C228" s="103" t="s">
        <v>4571</v>
      </c>
      <c r="D228" s="103" t="s">
        <v>4572</v>
      </c>
      <c r="E228" s="103" t="s">
        <v>1610</v>
      </c>
      <c r="F228" s="103" t="s">
        <v>4573</v>
      </c>
      <c r="G228" s="103" t="str">
        <f t="shared" si="3"/>
        <v>I00</v>
      </c>
      <c r="H228" s="104" t="str">
        <f>INDEX('Sheet1 (2)'!A:A, MATCH(G228,'Sheet1 (2)'!K:K, 0))</f>
        <v>E0259 - Belleview, FL</v>
      </c>
    </row>
    <row r="229" spans="1:8" ht="15.75" x14ac:dyDescent="0.25">
      <c r="A229" s="103" t="s">
        <v>3927</v>
      </c>
      <c r="B229" s="103" t="s">
        <v>3928</v>
      </c>
      <c r="C229" s="103" t="s">
        <v>3929</v>
      </c>
      <c r="D229" s="103" t="s">
        <v>3930</v>
      </c>
      <c r="E229" s="103" t="s">
        <v>1592</v>
      </c>
      <c r="F229" s="103" t="s">
        <v>3931</v>
      </c>
      <c r="G229" s="103" t="str">
        <f t="shared" si="3"/>
        <v>D47</v>
      </c>
      <c r="H229" s="104" t="str">
        <f>INDEX('Sheet1 (2)'!A:A, MATCH(G229,'Sheet1 (2)'!K:K, 0))</f>
        <v>E0260 - Pebble Hills</v>
      </c>
    </row>
    <row r="230" spans="1:8" ht="15.75" x14ac:dyDescent="0.25">
      <c r="A230" s="103" t="s">
        <v>3932</v>
      </c>
      <c r="B230" s="103" t="s">
        <v>3933</v>
      </c>
      <c r="C230" s="103" t="s">
        <v>3934</v>
      </c>
      <c r="D230" s="103" t="s">
        <v>3935</v>
      </c>
      <c r="E230" s="103" t="s">
        <v>2049</v>
      </c>
      <c r="F230" s="103" t="s">
        <v>3936</v>
      </c>
      <c r="G230" s="103" t="str">
        <f t="shared" si="3"/>
        <v>D36</v>
      </c>
      <c r="H230" s="104" t="str">
        <f>INDEX('Sheet1 (2)'!A:A, MATCH(G230,'Sheet1 (2)'!K:K, 0))</f>
        <v>E0261- Wayne Road</v>
      </c>
    </row>
    <row r="231" spans="1:8" ht="15.75" x14ac:dyDescent="0.25">
      <c r="A231" s="103" t="s">
        <v>1347</v>
      </c>
      <c r="B231" s="103" t="s">
        <v>3937</v>
      </c>
      <c r="C231" s="103" t="s">
        <v>3938</v>
      </c>
      <c r="D231" s="103" t="s">
        <v>3610</v>
      </c>
      <c r="E231" s="103" t="s">
        <v>1846</v>
      </c>
      <c r="F231" s="103" t="s">
        <v>3939</v>
      </c>
      <c r="G231" s="103" t="str">
        <f t="shared" si="3"/>
        <v>I71</v>
      </c>
      <c r="H231" s="104" t="str">
        <f>INDEX('Sheet1 (2)'!A:A, MATCH(G231,'Sheet1 (2)'!K:K, 0))</f>
        <v>E0263 - Winchester, KY</v>
      </c>
    </row>
    <row r="232" spans="1:8" ht="15.75" x14ac:dyDescent="0.25">
      <c r="A232" s="103" t="s">
        <v>4691</v>
      </c>
      <c r="B232" s="103" t="s">
        <v>4692</v>
      </c>
      <c r="C232" s="103" t="s">
        <v>4693</v>
      </c>
      <c r="D232" s="103" t="s">
        <v>4694</v>
      </c>
      <c r="E232" s="103" t="s">
        <v>2386</v>
      </c>
      <c r="F232" s="103" t="s">
        <v>4695</v>
      </c>
      <c r="G232" s="103" t="str">
        <f t="shared" si="3"/>
        <v>D49</v>
      </c>
      <c r="H232" s="104" t="str">
        <f>INDEX('Sheet1 (2)'!A:A, MATCH(G232,'Sheet1 (2)'!K:K, 0))</f>
        <v>E0264 - Red Dog Way</v>
      </c>
    </row>
    <row r="233" spans="1:8" ht="15.75" x14ac:dyDescent="0.25">
      <c r="A233" s="103" t="s">
        <v>3940</v>
      </c>
      <c r="B233" s="103" t="s">
        <v>3941</v>
      </c>
      <c r="C233" s="103" t="s">
        <v>3942</v>
      </c>
      <c r="D233" s="103" t="s">
        <v>3943</v>
      </c>
      <c r="E233" s="103" t="s">
        <v>2049</v>
      </c>
      <c r="F233" s="103" t="s">
        <v>3944</v>
      </c>
      <c r="G233" s="103" t="str">
        <f t="shared" si="3"/>
        <v>D82</v>
      </c>
      <c r="H233" s="104" t="str">
        <f>INDEX('Sheet1 (2)'!A:A, MATCH(G233,'Sheet1 (2)'!K:K, 0))</f>
        <v>E0265 - Madison Street</v>
      </c>
    </row>
    <row r="234" spans="1:8" ht="15.75" x14ac:dyDescent="0.25">
      <c r="A234" s="103" t="s">
        <v>4701</v>
      </c>
      <c r="B234" s="103" t="s">
        <v>4702</v>
      </c>
      <c r="C234" s="103" t="s">
        <v>4703</v>
      </c>
      <c r="D234" s="103" t="s">
        <v>4704</v>
      </c>
      <c r="E234" s="103" t="s">
        <v>2753</v>
      </c>
      <c r="F234" s="103" t="s">
        <v>4705</v>
      </c>
      <c r="G234" s="103" t="str">
        <f t="shared" si="3"/>
        <v>D56</v>
      </c>
      <c r="H234" s="104" t="str">
        <f>INDEX('Sheet1 (2)'!A:A, MATCH(G234,'Sheet1 (2)'!K:K, 0))</f>
        <v>E0266 - Mountain Home, ID</v>
      </c>
    </row>
    <row r="235" spans="1:8" ht="15.75" x14ac:dyDescent="0.25">
      <c r="A235" s="103" t="s">
        <v>4710</v>
      </c>
      <c r="B235" s="103" t="s">
        <v>4711</v>
      </c>
      <c r="C235" s="103" t="s">
        <v>4712</v>
      </c>
      <c r="D235" s="103" t="s">
        <v>3622</v>
      </c>
      <c r="E235" s="103" t="s">
        <v>1585</v>
      </c>
      <c r="F235" s="103" t="s">
        <v>4713</v>
      </c>
      <c r="G235" s="103" t="str">
        <f t="shared" si="3"/>
        <v>D67</v>
      </c>
      <c r="H235" s="104" t="str">
        <f>INDEX('Sheet1 (2)'!A:A, MATCH(G235,'Sheet1 (2)'!K:K, 0))</f>
        <v>E0269 - Schillinger Road</v>
      </c>
    </row>
    <row r="236" spans="1:8" ht="15.75" x14ac:dyDescent="0.25">
      <c r="A236" s="103" t="s">
        <v>4554</v>
      </c>
      <c r="B236" s="103" t="s">
        <v>4555</v>
      </c>
      <c r="C236" s="103" t="s">
        <v>4556</v>
      </c>
      <c r="D236" s="103" t="s">
        <v>4557</v>
      </c>
      <c r="E236" s="103" t="s">
        <v>1610</v>
      </c>
      <c r="F236" s="103" t="s">
        <v>4558</v>
      </c>
      <c r="G236" s="103" t="str">
        <f t="shared" si="3"/>
        <v>D00</v>
      </c>
      <c r="H236" s="104" t="str">
        <f>INDEX('Sheet1 (2)'!A:A, MATCH(G236,'Sheet1 (2)'!K:K, 0))</f>
        <v>E0270 - Lecanto, FL</v>
      </c>
    </row>
    <row r="237" spans="1:8" ht="15.75" x14ac:dyDescent="0.25">
      <c r="A237" s="103" t="s">
        <v>4578</v>
      </c>
      <c r="B237" s="103" t="s">
        <v>4579</v>
      </c>
      <c r="C237" s="103" t="s">
        <v>4580</v>
      </c>
      <c r="D237" s="103" t="s">
        <v>4581</v>
      </c>
      <c r="E237" s="103" t="s">
        <v>1387</v>
      </c>
      <c r="F237" s="103" t="s">
        <v>4582</v>
      </c>
      <c r="G237" s="103" t="str">
        <f t="shared" si="3"/>
        <v>D05</v>
      </c>
      <c r="H237" s="104" t="str">
        <f>INDEX('Sheet1 (2)'!A:A, MATCH(G237,'Sheet1 (2)'!K:K, 0))</f>
        <v>E0271 - Arcadian Shores</v>
      </c>
    </row>
    <row r="238" spans="1:8" ht="15.75" x14ac:dyDescent="0.25">
      <c r="A238" s="103" t="s">
        <v>4607</v>
      </c>
      <c r="B238" s="103" t="s">
        <v>4608</v>
      </c>
      <c r="C238" s="103" t="s">
        <v>4609</v>
      </c>
      <c r="D238" s="103" t="s">
        <v>3882</v>
      </c>
      <c r="E238" s="103" t="s">
        <v>1430</v>
      </c>
      <c r="F238" s="103" t="s">
        <v>4610</v>
      </c>
      <c r="G238" s="103" t="str">
        <f t="shared" si="3"/>
        <v>I86</v>
      </c>
      <c r="H238" s="104" t="str">
        <f>INDEX('Sheet1 (2)'!A:A, MATCH(G238,'Sheet1 (2)'!K:K, 0))</f>
        <v>E0272 - North Wilmington</v>
      </c>
    </row>
    <row r="239" spans="1:8" ht="15.75" x14ac:dyDescent="0.25">
      <c r="A239" s="103" t="s">
        <v>4706</v>
      </c>
      <c r="B239" s="103" t="s">
        <v>4707</v>
      </c>
      <c r="C239" s="103" t="s">
        <v>4708</v>
      </c>
      <c r="D239" s="103" t="s">
        <v>3935</v>
      </c>
      <c r="E239" s="103" t="s">
        <v>1367</v>
      </c>
      <c r="F239" s="103" t="s">
        <v>4709</v>
      </c>
      <c r="G239" s="103" t="str">
        <f t="shared" si="3"/>
        <v>D66</v>
      </c>
      <c r="H239" s="104" t="str">
        <f>INDEX('Sheet1 (2)'!A:A, MATCH(G239,'Sheet1 (2)'!K:K, 0))</f>
        <v>E0273 - White Bluff</v>
      </c>
    </row>
    <row r="240" spans="1:8" ht="15.75" x14ac:dyDescent="0.25">
      <c r="A240" s="103" t="s">
        <v>4602</v>
      </c>
      <c r="B240" s="103" t="s">
        <v>4603</v>
      </c>
      <c r="C240" s="103" t="s">
        <v>4604</v>
      </c>
      <c r="D240" s="103" t="s">
        <v>4605</v>
      </c>
      <c r="E240" s="103" t="s">
        <v>2049</v>
      </c>
      <c r="F240" s="103" t="s">
        <v>4606</v>
      </c>
      <c r="G240" s="103" t="str">
        <f t="shared" si="3"/>
        <v>D14</v>
      </c>
      <c r="H240" s="104" t="str">
        <f>INDEX('Sheet1 (2)'!A:A, MATCH(G240,'Sheet1 (2)'!K:K, 0))</f>
        <v>E0274 - Leisure Lane</v>
      </c>
    </row>
    <row r="241" spans="1:8" ht="15.75" x14ac:dyDescent="0.25">
      <c r="A241" s="103" t="s">
        <v>4587</v>
      </c>
      <c r="B241" s="103" t="s">
        <v>4588</v>
      </c>
      <c r="C241" s="103" t="s">
        <v>4589</v>
      </c>
      <c r="D241" s="103" t="s">
        <v>4590</v>
      </c>
      <c r="E241" s="103" t="s">
        <v>1387</v>
      </c>
      <c r="F241" s="103" t="s">
        <v>4591</v>
      </c>
      <c r="G241" s="103" t="str">
        <f t="shared" si="3"/>
        <v>D15</v>
      </c>
      <c r="H241" s="104" t="str">
        <f>INDEX('Sheet1 (2)'!A:A, MATCH(G241,'Sheet1 (2)'!K:K, 0))</f>
        <v>E0275 - Cheraw, SC</v>
      </c>
    </row>
    <row r="242" spans="1:8" ht="15.75" x14ac:dyDescent="0.25">
      <c r="A242" s="103" t="s">
        <v>3945</v>
      </c>
      <c r="B242" s="103" t="s">
        <v>3946</v>
      </c>
      <c r="C242" s="103" t="s">
        <v>3947</v>
      </c>
      <c r="D242" s="103" t="s">
        <v>3948</v>
      </c>
      <c r="E242" s="103" t="s">
        <v>1430</v>
      </c>
      <c r="F242" s="103" t="s">
        <v>3949</v>
      </c>
      <c r="G242" s="103" t="str">
        <f t="shared" si="3"/>
        <v>D64</v>
      </c>
      <c r="H242" s="104" t="str">
        <f>INDEX('Sheet1 (2)'!A:A, MATCH(G242,'Sheet1 (2)'!K:K, 0))</f>
        <v>E0278 - Kinston, NC</v>
      </c>
    </row>
    <row r="243" spans="1:8" ht="15.75" x14ac:dyDescent="0.25">
      <c r="A243" s="103" t="s">
        <v>4729</v>
      </c>
      <c r="B243" s="103" t="s">
        <v>4730</v>
      </c>
      <c r="C243" s="103" t="s">
        <v>4731</v>
      </c>
      <c r="D243" s="103" t="s">
        <v>2798</v>
      </c>
      <c r="E243" s="103" t="s">
        <v>1592</v>
      </c>
      <c r="F243" s="103">
        <v>75503</v>
      </c>
      <c r="G243" s="103" t="str">
        <f t="shared" si="3"/>
        <v>D79</v>
      </c>
      <c r="H243" s="104" t="str">
        <f>INDEX('Sheet1 (2)'!A:A, MATCH(G243,'Sheet1 (2)'!K:K, 0))</f>
        <v>E0280 - State Line</v>
      </c>
    </row>
    <row r="244" spans="1:8" ht="15.75" x14ac:dyDescent="0.25">
      <c r="A244" s="103" t="s">
        <v>4732</v>
      </c>
      <c r="B244" s="103" t="s">
        <v>4733</v>
      </c>
      <c r="C244" s="103" t="s">
        <v>4734</v>
      </c>
      <c r="D244" s="103" t="s">
        <v>4735</v>
      </c>
      <c r="E244" s="103" t="s">
        <v>2113</v>
      </c>
      <c r="F244" s="103" t="s">
        <v>4736</v>
      </c>
      <c r="G244" s="103" t="str">
        <f t="shared" si="3"/>
        <v>D80</v>
      </c>
      <c r="H244" s="104" t="str">
        <f>INDEX('Sheet1 (2)'!A:A, MATCH(G244,'Sheet1 (2)'!K:K, 0))</f>
        <v>E0281 - Caraway Road</v>
      </c>
    </row>
    <row r="245" spans="1:8" ht="15.75" x14ac:dyDescent="0.25">
      <c r="A245" s="103" t="s">
        <v>4671</v>
      </c>
      <c r="B245" s="103" t="s">
        <v>4672</v>
      </c>
      <c r="C245" s="103" t="s">
        <v>4673</v>
      </c>
      <c r="D245" s="103" t="s">
        <v>4674</v>
      </c>
      <c r="E245" s="103" t="s">
        <v>1705</v>
      </c>
      <c r="F245" s="103" t="s">
        <v>4675</v>
      </c>
      <c r="G245" s="103" t="str">
        <f t="shared" si="3"/>
        <v>I98</v>
      </c>
      <c r="H245" s="104" t="str">
        <f>INDEX('Sheet1 (2)'!A:A, MATCH(G245,'Sheet1 (2)'!K:K, 0))</f>
        <v>E0282 - Tupelo Commons</v>
      </c>
    </row>
    <row r="246" spans="1:8" ht="15.75" x14ac:dyDescent="0.25">
      <c r="A246" s="103" t="s">
        <v>4714</v>
      </c>
      <c r="B246" s="103" t="s">
        <v>4715</v>
      </c>
      <c r="C246" s="103" t="s">
        <v>4716</v>
      </c>
      <c r="D246" s="103" t="s">
        <v>4717</v>
      </c>
      <c r="E246" s="103" t="s">
        <v>2816</v>
      </c>
      <c r="F246" s="103" t="s">
        <v>4718</v>
      </c>
      <c r="G246" s="103" t="str">
        <f t="shared" si="3"/>
        <v>D73</v>
      </c>
      <c r="H246" s="104" t="str">
        <f>INDEX('Sheet1 (2)'!A:A, MATCH(G246,'Sheet1 (2)'!K:K, 0))</f>
        <v>E0283 - Woodstock, IL</v>
      </c>
    </row>
    <row r="247" spans="1:8" ht="15.75" x14ac:dyDescent="0.25">
      <c r="A247" s="103" t="s">
        <v>4583</v>
      </c>
      <c r="B247" s="103" t="s">
        <v>4584</v>
      </c>
      <c r="C247" s="103" t="s">
        <v>4585</v>
      </c>
      <c r="D247" s="103" t="s">
        <v>4581</v>
      </c>
      <c r="E247" s="103" t="s">
        <v>1387</v>
      </c>
      <c r="F247" s="103" t="s">
        <v>4586</v>
      </c>
      <c r="G247" s="103" t="str">
        <f t="shared" si="3"/>
        <v>D01</v>
      </c>
      <c r="H247" s="104" t="str">
        <f>INDEX('Sheet1 (2)'!A:A, MATCH(G247,'Sheet1 (2)'!K:K, 0))</f>
        <v>E0285 - Surfside Commons</v>
      </c>
    </row>
    <row r="248" spans="1:8" ht="15.75" x14ac:dyDescent="0.25">
      <c r="A248" s="103" t="s">
        <v>4744</v>
      </c>
      <c r="B248" s="103" t="s">
        <v>4745</v>
      </c>
      <c r="C248" s="103" t="s">
        <v>4746</v>
      </c>
      <c r="D248" s="103" t="s">
        <v>4747</v>
      </c>
      <c r="E248" s="103" t="s">
        <v>1367</v>
      </c>
      <c r="F248" s="103" t="s">
        <v>4748</v>
      </c>
      <c r="G248" s="103" t="str">
        <f t="shared" si="3"/>
        <v>D85</v>
      </c>
      <c r="H248" s="104" t="str">
        <f>INDEX('Sheet1 (2)'!A:A, MATCH(G248,'Sheet1 (2)'!K:K, 0))</f>
        <v>E0286 - Westover Road</v>
      </c>
    </row>
    <row r="249" spans="1:8" ht="15.75" x14ac:dyDescent="0.25">
      <c r="A249" s="103" t="s">
        <v>4635</v>
      </c>
      <c r="B249" s="103" t="s">
        <v>4636</v>
      </c>
      <c r="C249" s="103" t="s">
        <v>4637</v>
      </c>
      <c r="D249" s="103" t="s">
        <v>4638</v>
      </c>
      <c r="E249" s="103" t="s">
        <v>2850</v>
      </c>
      <c r="F249" s="103" t="s">
        <v>4639</v>
      </c>
      <c r="G249" s="103" t="str">
        <f t="shared" si="3"/>
        <v>D61</v>
      </c>
      <c r="H249" s="104" t="str">
        <f>INDEX('Sheet1 (2)'!A:A, MATCH(G249,'Sheet1 (2)'!K:K, 0))</f>
        <v>E0289 - Wegge Court</v>
      </c>
    </row>
    <row r="250" spans="1:8" ht="15.75" x14ac:dyDescent="0.25">
      <c r="A250" s="103" t="s">
        <v>4666</v>
      </c>
      <c r="B250" s="103" t="s">
        <v>4667</v>
      </c>
      <c r="C250" s="103" t="s">
        <v>4668</v>
      </c>
      <c r="D250" s="103" t="s">
        <v>4669</v>
      </c>
      <c r="E250" s="103" t="s">
        <v>1760</v>
      </c>
      <c r="F250" s="103" t="s">
        <v>4670</v>
      </c>
      <c r="G250" s="103" t="str">
        <f t="shared" si="3"/>
        <v>I84</v>
      </c>
      <c r="H250" s="104" t="str">
        <f>INDEX('Sheet1 (2)'!A:A, MATCH(G250,'Sheet1 (2)'!K:K, 0))</f>
        <v>E0292 - Waynesboro, VA</v>
      </c>
    </row>
    <row r="251" spans="1:8" ht="15.75" x14ac:dyDescent="0.25">
      <c r="A251" s="103" t="s">
        <v>4640</v>
      </c>
      <c r="B251" s="103" t="s">
        <v>4641</v>
      </c>
      <c r="C251" s="103" t="s">
        <v>4642</v>
      </c>
      <c r="D251" s="103" t="s">
        <v>4643</v>
      </c>
      <c r="E251" s="103" t="s">
        <v>2816</v>
      </c>
      <c r="F251" s="103" t="s">
        <v>4644</v>
      </c>
      <c r="G251" s="103" t="str">
        <f t="shared" si="3"/>
        <v>D60</v>
      </c>
      <c r="H251" s="104" t="str">
        <f>INDEX('Sheet1 (2)'!A:A, MATCH(G251,'Sheet1 (2)'!K:K, 0))</f>
        <v>E0293 - Lombard, IL</v>
      </c>
    </row>
    <row r="252" spans="1:8" ht="15.75" x14ac:dyDescent="0.25">
      <c r="A252" s="103" t="s">
        <v>3950</v>
      </c>
      <c r="B252" s="103" t="s">
        <v>3951</v>
      </c>
      <c r="C252" s="103" t="s">
        <v>3952</v>
      </c>
      <c r="D252" s="103" t="s">
        <v>3953</v>
      </c>
      <c r="E252" s="103" t="s">
        <v>1367</v>
      </c>
      <c r="F252" s="103" t="s">
        <v>3954</v>
      </c>
      <c r="G252" s="103" t="str">
        <f t="shared" si="3"/>
        <v>I57</v>
      </c>
      <c r="H252" s="104" t="str">
        <f>INDEX('Sheet1 (2)'!A:A, MATCH(G252,'Sheet1 (2)'!K:K, 0))</f>
        <v>E0294 - Thomson, GA</v>
      </c>
    </row>
    <row r="253" spans="1:8" ht="15.75" x14ac:dyDescent="0.25">
      <c r="A253" s="103" t="s">
        <v>4754</v>
      </c>
      <c r="B253" s="103" t="s">
        <v>4755</v>
      </c>
      <c r="C253" s="103" t="s">
        <v>4756</v>
      </c>
      <c r="D253" s="103" t="s">
        <v>4757</v>
      </c>
      <c r="E253" s="103" t="s">
        <v>2816</v>
      </c>
      <c r="F253" s="103" t="s">
        <v>4758</v>
      </c>
      <c r="G253" s="103" t="str">
        <f t="shared" si="3"/>
        <v>D94</v>
      </c>
      <c r="H253" s="104" t="str">
        <f>INDEX('Sheet1 (2)'!A:A, MATCH(G253,'Sheet1 (2)'!K:K, 0))</f>
        <v>E0297 - Lincoln, IL</v>
      </c>
    </row>
    <row r="254" spans="1:8" ht="15.75" x14ac:dyDescent="0.25">
      <c r="A254" s="103" t="s">
        <v>4739</v>
      </c>
      <c r="B254" s="103" t="s">
        <v>4740</v>
      </c>
      <c r="C254" s="103" t="s">
        <v>4741</v>
      </c>
      <c r="D254" s="103" t="s">
        <v>4742</v>
      </c>
      <c r="E254" s="103" t="s">
        <v>1585</v>
      </c>
      <c r="F254" s="103" t="s">
        <v>4743</v>
      </c>
      <c r="G254" s="103" t="str">
        <f t="shared" si="3"/>
        <v>D84</v>
      </c>
      <c r="H254" s="104" t="str">
        <f>INDEX('Sheet1 (2)'!A:A, MATCH(G254,'Sheet1 (2)'!K:K, 0))</f>
        <v>E0298 - Boaz, AL</v>
      </c>
    </row>
    <row r="255" spans="1:8" ht="15.75" x14ac:dyDescent="0.25">
      <c r="A255" s="103" t="s">
        <v>4645</v>
      </c>
      <c r="B255" s="103" t="s">
        <v>4646</v>
      </c>
      <c r="C255" s="103" t="s">
        <v>2914</v>
      </c>
      <c r="D255" s="103" t="s">
        <v>4647</v>
      </c>
      <c r="E255" s="103" t="s">
        <v>1367</v>
      </c>
      <c r="F255" s="103" t="s">
        <v>4648</v>
      </c>
      <c r="G255" s="103" t="str">
        <f t="shared" si="3"/>
        <v>I03</v>
      </c>
      <c r="H255" s="104" t="str">
        <f>INDEX('Sheet1 (2)'!A:A, MATCH(G255,'Sheet1 (2)'!K:K, 0))</f>
        <v>E0302 - Paradise Crossing</v>
      </c>
    </row>
    <row r="256" spans="1:8" ht="15.75" x14ac:dyDescent="0.25">
      <c r="A256" s="103" t="s">
        <v>3955</v>
      </c>
      <c r="B256" s="103" t="s">
        <v>3956</v>
      </c>
      <c r="C256" s="103" t="s">
        <v>3957</v>
      </c>
      <c r="D256" s="103" t="s">
        <v>3828</v>
      </c>
      <c r="E256" s="103" t="s">
        <v>2367</v>
      </c>
      <c r="F256" s="103" t="s">
        <v>3958</v>
      </c>
      <c r="G256" s="103" t="str">
        <f t="shared" si="3"/>
        <v>D58</v>
      </c>
      <c r="H256" s="104" t="str">
        <f>INDEX('Sheet1 (2)'!A:A, MATCH(G256,'Sheet1 (2)'!K:K, 0))</f>
        <v>E0303 - Hanover Crossing</v>
      </c>
    </row>
    <row r="257" spans="1:8" ht="15.75" x14ac:dyDescent="0.25">
      <c r="A257" s="103" t="s">
        <v>4696</v>
      </c>
      <c r="B257" s="103" t="s">
        <v>4697</v>
      </c>
      <c r="C257" s="103" t="s">
        <v>4698</v>
      </c>
      <c r="D257" s="103" t="s">
        <v>4699</v>
      </c>
      <c r="E257" s="103" t="s">
        <v>1941</v>
      </c>
      <c r="F257" s="103" t="s">
        <v>4700</v>
      </c>
      <c r="G257" s="103" t="str">
        <f t="shared" si="3"/>
        <v>D54</v>
      </c>
      <c r="H257" s="104" t="str">
        <f>INDEX('Sheet1 (2)'!A:A, MATCH(G257,'Sheet1 (2)'!K:K, 0))</f>
        <v>E0304 - Cliff Lake</v>
      </c>
    </row>
    <row r="258" spans="1:8" ht="15.75" x14ac:dyDescent="0.25">
      <c r="A258" s="103" t="s">
        <v>4662</v>
      </c>
      <c r="B258" s="103" t="s">
        <v>4663</v>
      </c>
      <c r="C258" s="103" t="s">
        <v>4664</v>
      </c>
      <c r="D258" s="103" t="s">
        <v>3484</v>
      </c>
      <c r="E258" s="103" t="s">
        <v>1367</v>
      </c>
      <c r="F258" s="103" t="s">
        <v>4665</v>
      </c>
      <c r="G258" s="103" t="str">
        <f t="shared" ref="G258:G269" si="4">RIGHT(B258,3)</f>
        <v>I81</v>
      </c>
      <c r="H258" s="104" t="str">
        <f>INDEX('Sheet1 (2)'!A:A, MATCH(G258,'Sheet1 (2)'!K:K, 0))</f>
        <v>E0307 - East Statesboro, GA</v>
      </c>
    </row>
    <row r="259" spans="1:8" ht="15.75" x14ac:dyDescent="0.25">
      <c r="A259" s="103" t="s">
        <v>4658</v>
      </c>
      <c r="B259" s="103" t="s">
        <v>4659</v>
      </c>
      <c r="C259" s="103" t="s">
        <v>4660</v>
      </c>
      <c r="D259" s="103" t="s">
        <v>4656</v>
      </c>
      <c r="E259" s="103" t="s">
        <v>1585</v>
      </c>
      <c r="F259" s="103" t="s">
        <v>4661</v>
      </c>
      <c r="G259" s="103" t="str">
        <f t="shared" si="4"/>
        <v>I41</v>
      </c>
      <c r="H259" s="104" t="str">
        <f>INDEX('Sheet1 (2)'!A:A, MATCH(G259,'Sheet1 (2)'!K:K, 0))</f>
        <v>E0310 - Garrett</v>
      </c>
    </row>
    <row r="260" spans="1:8" ht="15.75" x14ac:dyDescent="0.25">
      <c r="A260" s="103" t="s">
        <v>4759</v>
      </c>
      <c r="B260" s="103" t="s">
        <v>4760</v>
      </c>
      <c r="C260" s="103" t="s">
        <v>4761</v>
      </c>
      <c r="D260" s="103" t="s">
        <v>4762</v>
      </c>
      <c r="E260" s="103" t="s">
        <v>1592</v>
      </c>
      <c r="F260" s="103" t="s">
        <v>4763</v>
      </c>
      <c r="G260" s="103" t="str">
        <f t="shared" si="4"/>
        <v>D95</v>
      </c>
      <c r="H260" s="104" t="str">
        <f>INDEX('Sheet1 (2)'!A:A, MATCH(G260,'Sheet1 (2)'!K:K, 0))</f>
        <v>E0311 - Liberty, TX</v>
      </c>
    </row>
    <row r="261" spans="1:8" ht="15.75" x14ac:dyDescent="0.25">
      <c r="A261" s="103" t="s">
        <v>4724</v>
      </c>
      <c r="B261" s="103" t="s">
        <v>4725</v>
      </c>
      <c r="C261" s="103" t="s">
        <v>4726</v>
      </c>
      <c r="D261" s="103" t="s">
        <v>4727</v>
      </c>
      <c r="E261" s="103" t="s">
        <v>2850</v>
      </c>
      <c r="F261" s="103" t="s">
        <v>4728</v>
      </c>
      <c r="G261" s="103" t="str">
        <f t="shared" si="4"/>
        <v>D78</v>
      </c>
      <c r="H261" s="104" t="str">
        <f>INDEX('Sheet1 (2)'!A:A, MATCH(G261,'Sheet1 (2)'!K:K, 0))</f>
        <v>E0312 - Beaver Dam, WI</v>
      </c>
    </row>
    <row r="262" spans="1:8" ht="15.75" x14ac:dyDescent="0.25">
      <c r="A262" s="103" t="s">
        <v>4764</v>
      </c>
      <c r="B262" s="103" t="s">
        <v>4765</v>
      </c>
      <c r="C262" s="103" t="s">
        <v>4766</v>
      </c>
      <c r="D262" s="103" t="s">
        <v>4767</v>
      </c>
      <c r="E262" s="103" t="s">
        <v>1592</v>
      </c>
      <c r="F262" s="103" t="s">
        <v>4768</v>
      </c>
      <c r="G262" s="103" t="str">
        <f t="shared" si="4"/>
        <v>D96</v>
      </c>
      <c r="H262" s="104" t="str">
        <f>INDEX('Sheet1 (2)'!A:A, MATCH(G262,'Sheet1 (2)'!K:K, 0))</f>
        <v>E0313 - Hillsboro, TX</v>
      </c>
    </row>
    <row r="263" spans="1:8" ht="15.75" x14ac:dyDescent="0.25">
      <c r="A263" s="103" t="s">
        <v>4749</v>
      </c>
      <c r="B263" s="103" t="s">
        <v>4750</v>
      </c>
      <c r="C263" s="103" t="s">
        <v>4751</v>
      </c>
      <c r="D263" s="103" t="s">
        <v>4752</v>
      </c>
      <c r="E263" s="103" t="s">
        <v>2049</v>
      </c>
      <c r="F263" s="103" t="s">
        <v>4753</v>
      </c>
      <c r="G263" s="103" t="str">
        <f t="shared" si="4"/>
        <v>D93</v>
      </c>
      <c r="H263" s="104" t="str">
        <f>INDEX('Sheet1 (2)'!A:A, MATCH(G263,'Sheet1 (2)'!K:K, 0))</f>
        <v>E0315 - Halls Crossroads</v>
      </c>
    </row>
    <row r="264" spans="1:8" ht="15.75" x14ac:dyDescent="0.25">
      <c r="A264" s="103" t="s">
        <v>4686</v>
      </c>
      <c r="B264" s="103" t="s">
        <v>4687</v>
      </c>
      <c r="C264" s="103" t="s">
        <v>4688</v>
      </c>
      <c r="D264" s="103" t="s">
        <v>4689</v>
      </c>
      <c r="E264" s="103" t="s">
        <v>1846</v>
      </c>
      <c r="F264" s="103" t="s">
        <v>4690</v>
      </c>
      <c r="G264" s="103" t="str">
        <f t="shared" si="4"/>
        <v>D43</v>
      </c>
      <c r="H264" s="104" t="str">
        <f>INDEX('Sheet1 (2)'!A:A, MATCH(G264,'Sheet1 (2)'!K:K, 0))</f>
        <v>E0317 - North Lexington, KY</v>
      </c>
    </row>
    <row r="265" spans="1:8" ht="15.75" x14ac:dyDescent="0.25">
      <c r="A265" s="103" t="s">
        <v>4719</v>
      </c>
      <c r="B265" s="103" t="s">
        <v>4720</v>
      </c>
      <c r="C265" s="103" t="s">
        <v>4721</v>
      </c>
      <c r="D265" s="103" t="s">
        <v>4722</v>
      </c>
      <c r="E265" s="103" t="s">
        <v>2816</v>
      </c>
      <c r="F265" s="103" t="s">
        <v>4723</v>
      </c>
      <c r="G265" s="103" t="str">
        <f t="shared" si="4"/>
        <v>D77</v>
      </c>
      <c r="H265" s="104" t="str">
        <f>INDEX('Sheet1 (2)'!A:A, MATCH(G265,'Sheet1 (2)'!K:K, 0))</f>
        <v>E0324 - North Bradley, IL</v>
      </c>
    </row>
    <row r="266" spans="1:8" ht="15.75" x14ac:dyDescent="0.25">
      <c r="A266" s="103" t="s">
        <v>4676</v>
      </c>
      <c r="B266" s="103" t="s">
        <v>4677</v>
      </c>
      <c r="C266" s="103" t="s">
        <v>4678</v>
      </c>
      <c r="D266" s="103" t="s">
        <v>4679</v>
      </c>
      <c r="E266" s="103" t="s">
        <v>2850</v>
      </c>
      <c r="F266" s="103" t="s">
        <v>4680</v>
      </c>
      <c r="G266" s="103" t="str">
        <f t="shared" si="4"/>
        <v>A02</v>
      </c>
      <c r="H266" s="104" t="str">
        <f>INDEX('Sheet1 (2)'!A:A, MATCH(G266,'Sheet1 (2)'!K:K, 0))</f>
        <v>E0364 - Platteville, WI</v>
      </c>
    </row>
    <row r="267" spans="1:8" ht="15.75" x14ac:dyDescent="0.25">
      <c r="A267" s="103" t="s">
        <v>3838</v>
      </c>
      <c r="B267" s="103" t="s">
        <v>3839</v>
      </c>
      <c r="C267" s="103" t="s">
        <v>3840</v>
      </c>
      <c r="D267" s="103" t="s">
        <v>3841</v>
      </c>
      <c r="E267" s="103" t="s">
        <v>1941</v>
      </c>
      <c r="F267" s="103" t="s">
        <v>3842</v>
      </c>
      <c r="G267" s="103" t="str">
        <f t="shared" si="4"/>
        <v>T90</v>
      </c>
      <c r="H267" s="104" t="str">
        <f>INDEX('Sheet1 (2)'!A:A, MATCH(G267,'Sheet1 (2)'!K:K, 0))</f>
        <v>E0220 - Cambridge, MN</v>
      </c>
    </row>
    <row r="268" spans="1:8" ht="15.75" x14ac:dyDescent="0.25">
      <c r="A268" s="103" t="s">
        <v>1147</v>
      </c>
      <c r="B268" s="103" t="s">
        <v>3127</v>
      </c>
      <c r="C268" s="103" t="s">
        <v>3128</v>
      </c>
      <c r="D268" s="103" t="s">
        <v>3129</v>
      </c>
      <c r="E268" s="103" t="s">
        <v>1367</v>
      </c>
      <c r="F268" s="103" t="s">
        <v>3130</v>
      </c>
      <c r="G268" s="103" t="str">
        <f t="shared" si="4"/>
        <v>SB5</v>
      </c>
      <c r="H268" s="104" t="str">
        <f>INDEX('Sheet1 (2)'!A:A, MATCH(G268,'Sheet1 (2)'!K:K, 0))</f>
        <v>E0002 - Thomaston</v>
      </c>
    </row>
    <row r="269" spans="1:8" ht="15.75" x14ac:dyDescent="0.25">
      <c r="A269" s="103" t="s">
        <v>1148</v>
      </c>
      <c r="B269" s="103" t="s">
        <v>3131</v>
      </c>
      <c r="C269" s="103" t="s">
        <v>3132</v>
      </c>
      <c r="D269" s="103" t="s">
        <v>3133</v>
      </c>
      <c r="E269" s="103" t="s">
        <v>1367</v>
      </c>
      <c r="F269" s="103" t="s">
        <v>3134</v>
      </c>
      <c r="G269" s="103" t="str">
        <f t="shared" si="4"/>
        <v>SB6</v>
      </c>
      <c r="H269" s="104" t="str">
        <f>INDEX('Sheet1 (2)'!A:A, MATCH(G269,'Sheet1 (2)'!K:K, 0))</f>
        <v>E0003 - Morrow</v>
      </c>
    </row>
    <row r="270" spans="1:8" x14ac:dyDescent="0.25">
      <c r="A270"/>
      <c r="B270"/>
      <c r="C270"/>
      <c r="D270"/>
      <c r="E270"/>
      <c r="F270"/>
      <c r="G270"/>
      <c r="H270"/>
    </row>
    <row r="271" spans="1:8" x14ac:dyDescent="0.25">
      <c r="A271"/>
      <c r="B271"/>
      <c r="C271"/>
      <c r="D271"/>
      <c r="E271"/>
      <c r="F271"/>
      <c r="G271"/>
      <c r="H271"/>
    </row>
    <row r="272" spans="1:8" x14ac:dyDescent="0.25">
      <c r="A272"/>
      <c r="B272"/>
      <c r="C272"/>
      <c r="D272"/>
      <c r="E272"/>
      <c r="F272"/>
      <c r="G272"/>
      <c r="H272"/>
    </row>
    <row r="273" spans="1:8" x14ac:dyDescent="0.25">
      <c r="A273"/>
      <c r="B273"/>
      <c r="C273"/>
      <c r="D273"/>
      <c r="E273"/>
      <c r="F273"/>
      <c r="G273"/>
      <c r="H273"/>
    </row>
    <row r="274" spans="1:8" x14ac:dyDescent="0.25">
      <c r="A274"/>
      <c r="B274"/>
      <c r="C274"/>
      <c r="D274"/>
      <c r="E274"/>
      <c r="F274"/>
      <c r="G274"/>
      <c r="H274"/>
    </row>
    <row r="275" spans="1:8" x14ac:dyDescent="0.25">
      <c r="A275"/>
      <c r="B275"/>
      <c r="C275"/>
      <c r="D275"/>
      <c r="E275"/>
      <c r="F275"/>
      <c r="G275"/>
      <c r="H275"/>
    </row>
    <row r="276" spans="1:8" x14ac:dyDescent="0.25">
      <c r="A276"/>
      <c r="B276"/>
      <c r="C276"/>
      <c r="D276"/>
      <c r="E276"/>
      <c r="F276"/>
      <c r="G276"/>
      <c r="H276"/>
    </row>
    <row r="277" spans="1:8" x14ac:dyDescent="0.25">
      <c r="A277"/>
      <c r="B277"/>
      <c r="C277"/>
      <c r="D277"/>
      <c r="E277"/>
      <c r="F277"/>
      <c r="G277"/>
      <c r="H277"/>
    </row>
    <row r="278" spans="1:8" x14ac:dyDescent="0.25">
      <c r="A278"/>
      <c r="B278"/>
      <c r="C278"/>
      <c r="D278"/>
      <c r="E278"/>
      <c r="F278"/>
      <c r="G278"/>
      <c r="H278"/>
    </row>
    <row r="279" spans="1:8" x14ac:dyDescent="0.25">
      <c r="A279"/>
      <c r="B279"/>
      <c r="C279"/>
      <c r="D279"/>
      <c r="E279"/>
      <c r="F279"/>
      <c r="G279"/>
      <c r="H279"/>
    </row>
    <row r="280" spans="1:8" x14ac:dyDescent="0.25">
      <c r="A280"/>
      <c r="B280"/>
      <c r="C280"/>
      <c r="D280"/>
      <c r="E280"/>
      <c r="F280"/>
      <c r="G280"/>
      <c r="H280"/>
    </row>
    <row r="281" spans="1:8" x14ac:dyDescent="0.25">
      <c r="A281"/>
      <c r="B281"/>
      <c r="C281"/>
      <c r="D281"/>
      <c r="E281"/>
      <c r="F281"/>
      <c r="G281"/>
      <c r="H281"/>
    </row>
    <row r="282" spans="1:8" x14ac:dyDescent="0.25">
      <c r="A282"/>
      <c r="B282"/>
      <c r="C282"/>
      <c r="D282"/>
      <c r="E282"/>
      <c r="F282"/>
      <c r="G282"/>
      <c r="H282"/>
    </row>
    <row r="283" spans="1:8" x14ac:dyDescent="0.25">
      <c r="A283"/>
      <c r="B283"/>
      <c r="C283"/>
      <c r="D283"/>
      <c r="E283"/>
      <c r="F283"/>
      <c r="G283"/>
      <c r="H283"/>
    </row>
    <row r="284" spans="1:8" x14ac:dyDescent="0.25">
      <c r="A284"/>
      <c r="B284"/>
      <c r="C284"/>
      <c r="D284"/>
      <c r="E284"/>
      <c r="F284"/>
      <c r="G284"/>
      <c r="H284"/>
    </row>
    <row r="285" spans="1:8" x14ac:dyDescent="0.25">
      <c r="A285"/>
      <c r="B285"/>
      <c r="C285"/>
      <c r="D285"/>
      <c r="E285"/>
      <c r="F285"/>
      <c r="G285"/>
      <c r="H285"/>
    </row>
    <row r="286" spans="1:8" x14ac:dyDescent="0.25">
      <c r="A286"/>
      <c r="B286"/>
      <c r="C286"/>
      <c r="D286"/>
      <c r="E286"/>
      <c r="F286"/>
      <c r="G286"/>
      <c r="H286"/>
    </row>
    <row r="287" spans="1:8" x14ac:dyDescent="0.25">
      <c r="A287"/>
      <c r="B287"/>
      <c r="C287"/>
      <c r="D287"/>
      <c r="E287"/>
      <c r="F287"/>
      <c r="G287"/>
      <c r="H287"/>
    </row>
    <row r="288" spans="1:8" x14ac:dyDescent="0.25">
      <c r="A288"/>
      <c r="B288"/>
      <c r="C288"/>
      <c r="D288"/>
      <c r="E288"/>
      <c r="F288"/>
      <c r="G288"/>
      <c r="H288"/>
    </row>
    <row r="289" spans="1:8" x14ac:dyDescent="0.25">
      <c r="A289"/>
      <c r="B289"/>
      <c r="C289"/>
      <c r="D289"/>
      <c r="E289"/>
      <c r="F289"/>
      <c r="G289"/>
      <c r="H289"/>
    </row>
    <row r="290" spans="1:8" x14ac:dyDescent="0.25">
      <c r="A290"/>
      <c r="B290"/>
      <c r="C290"/>
      <c r="D290"/>
      <c r="E290"/>
      <c r="F290"/>
      <c r="G290"/>
      <c r="H290"/>
    </row>
    <row r="291" spans="1:8" x14ac:dyDescent="0.25">
      <c r="A291"/>
      <c r="B291"/>
      <c r="C291"/>
      <c r="D291"/>
      <c r="E291"/>
      <c r="F291"/>
      <c r="G291"/>
      <c r="H291"/>
    </row>
    <row r="292" spans="1:8" x14ac:dyDescent="0.25">
      <c r="A292"/>
      <c r="B292"/>
      <c r="C292"/>
      <c r="D292"/>
      <c r="E292"/>
      <c r="F292"/>
      <c r="G292"/>
      <c r="H292"/>
    </row>
    <row r="293" spans="1:8" x14ac:dyDescent="0.25">
      <c r="A293"/>
      <c r="B293"/>
      <c r="C293"/>
      <c r="D293"/>
      <c r="E293"/>
      <c r="F293"/>
      <c r="G293"/>
      <c r="H293"/>
    </row>
    <row r="294" spans="1:8" x14ac:dyDescent="0.25">
      <c r="A294"/>
      <c r="B294"/>
      <c r="C294"/>
      <c r="D294"/>
      <c r="E294"/>
      <c r="F294"/>
      <c r="G294"/>
      <c r="H294"/>
    </row>
    <row r="295" spans="1:8" x14ac:dyDescent="0.25">
      <c r="A295"/>
      <c r="B295"/>
      <c r="C295"/>
      <c r="D295"/>
      <c r="E295"/>
      <c r="F295"/>
      <c r="G295"/>
      <c r="H295"/>
    </row>
    <row r="296" spans="1:8" x14ac:dyDescent="0.25">
      <c r="A296"/>
      <c r="B296"/>
      <c r="C296"/>
      <c r="D296"/>
      <c r="E296"/>
      <c r="F296"/>
      <c r="G296"/>
      <c r="H296"/>
    </row>
    <row r="297" spans="1:8" x14ac:dyDescent="0.25">
      <c r="A297"/>
      <c r="B297"/>
      <c r="C297"/>
      <c r="D297"/>
      <c r="E297"/>
      <c r="F297"/>
      <c r="G297"/>
      <c r="H297"/>
    </row>
    <row r="298" spans="1:8" x14ac:dyDescent="0.25">
      <c r="A298"/>
      <c r="B298"/>
      <c r="C298"/>
      <c r="D298"/>
      <c r="E298"/>
      <c r="F298"/>
      <c r="G298"/>
      <c r="H298"/>
    </row>
    <row r="299" spans="1:8" x14ac:dyDescent="0.25">
      <c r="A299"/>
      <c r="B299"/>
      <c r="C299"/>
      <c r="D299"/>
      <c r="E299"/>
      <c r="F299"/>
      <c r="G299"/>
      <c r="H299"/>
    </row>
    <row r="300" spans="1:8" x14ac:dyDescent="0.25">
      <c r="A300"/>
      <c r="B300"/>
      <c r="C300"/>
      <c r="D300"/>
      <c r="E300"/>
      <c r="F300"/>
      <c r="G300"/>
      <c r="H300"/>
    </row>
    <row r="301" spans="1:8" x14ac:dyDescent="0.25">
      <c r="A301"/>
      <c r="B301"/>
      <c r="C301"/>
      <c r="D301"/>
      <c r="E301"/>
      <c r="F301"/>
      <c r="G301"/>
      <c r="H301"/>
    </row>
    <row r="302" spans="1:8" x14ac:dyDescent="0.25">
      <c r="A302"/>
      <c r="B302"/>
      <c r="C302"/>
      <c r="D302"/>
      <c r="E302"/>
      <c r="F302"/>
      <c r="G302"/>
      <c r="H302"/>
    </row>
    <row r="303" spans="1:8" x14ac:dyDescent="0.25">
      <c r="A303"/>
      <c r="B303"/>
      <c r="C303"/>
      <c r="D303"/>
      <c r="E303"/>
      <c r="F303"/>
      <c r="G303"/>
      <c r="H303"/>
    </row>
    <row r="304" spans="1:8" x14ac:dyDescent="0.25">
      <c r="A304"/>
      <c r="B304"/>
      <c r="C304"/>
      <c r="D304"/>
      <c r="E304"/>
      <c r="F304"/>
      <c r="G304"/>
      <c r="H304"/>
    </row>
    <row r="305" spans="1:8" x14ac:dyDescent="0.25">
      <c r="A305"/>
      <c r="B305"/>
      <c r="C305"/>
      <c r="D305"/>
      <c r="E305"/>
      <c r="F305"/>
      <c r="G305"/>
      <c r="H305"/>
    </row>
    <row r="306" spans="1:8" x14ac:dyDescent="0.25">
      <c r="A306"/>
      <c r="B306"/>
      <c r="C306"/>
      <c r="D306"/>
      <c r="E306"/>
      <c r="F306"/>
      <c r="G306"/>
      <c r="H306"/>
    </row>
    <row r="307" spans="1:8" x14ac:dyDescent="0.25">
      <c r="A307"/>
      <c r="B307"/>
      <c r="C307"/>
      <c r="D307"/>
      <c r="E307"/>
      <c r="F307"/>
      <c r="G307"/>
      <c r="H307"/>
    </row>
    <row r="308" spans="1:8" x14ac:dyDescent="0.25">
      <c r="A308"/>
      <c r="B308"/>
      <c r="C308"/>
      <c r="D308"/>
      <c r="E308"/>
      <c r="F308"/>
      <c r="G308"/>
      <c r="H308"/>
    </row>
    <row r="309" spans="1:8" x14ac:dyDescent="0.25">
      <c r="A309"/>
      <c r="B309"/>
      <c r="C309"/>
      <c r="D309"/>
      <c r="E309"/>
      <c r="F309"/>
      <c r="G309"/>
      <c r="H309"/>
    </row>
    <row r="310" spans="1:8" x14ac:dyDescent="0.25">
      <c r="A310"/>
      <c r="B310"/>
      <c r="C310"/>
      <c r="D310"/>
      <c r="E310"/>
      <c r="F310"/>
      <c r="G310"/>
      <c r="H310"/>
    </row>
    <row r="311" spans="1:8" x14ac:dyDescent="0.25">
      <c r="A311"/>
      <c r="B311"/>
      <c r="C311"/>
      <c r="D311"/>
      <c r="E311"/>
      <c r="F311"/>
      <c r="G311"/>
      <c r="H311"/>
    </row>
    <row r="312" spans="1:8" x14ac:dyDescent="0.25">
      <c r="A312"/>
      <c r="B312"/>
      <c r="C312"/>
      <c r="D312"/>
      <c r="E312"/>
      <c r="F312"/>
      <c r="G312"/>
      <c r="H312"/>
    </row>
    <row r="313" spans="1:8" x14ac:dyDescent="0.25">
      <c r="A313"/>
      <c r="B313"/>
      <c r="C313"/>
      <c r="D313"/>
      <c r="E313"/>
      <c r="F313"/>
      <c r="G313"/>
      <c r="H313"/>
    </row>
    <row r="314" spans="1:8" x14ac:dyDescent="0.25">
      <c r="A314"/>
      <c r="B314"/>
      <c r="C314"/>
      <c r="D314"/>
      <c r="E314"/>
      <c r="F314"/>
      <c r="G314"/>
      <c r="H314"/>
    </row>
    <row r="315" spans="1:8" x14ac:dyDescent="0.25">
      <c r="A315"/>
      <c r="B315"/>
      <c r="C315"/>
      <c r="D315"/>
      <c r="E315"/>
      <c r="F315"/>
      <c r="G315"/>
      <c r="H315"/>
    </row>
    <row r="316" spans="1:8" x14ac:dyDescent="0.25">
      <c r="A316"/>
      <c r="B316"/>
      <c r="C316"/>
      <c r="D316"/>
      <c r="E316"/>
      <c r="F316"/>
      <c r="G316"/>
      <c r="H316"/>
    </row>
    <row r="317" spans="1:8" x14ac:dyDescent="0.25">
      <c r="A317"/>
      <c r="B317"/>
      <c r="C317"/>
      <c r="D317"/>
      <c r="E317"/>
      <c r="F317"/>
      <c r="G317"/>
      <c r="H317"/>
    </row>
    <row r="318" spans="1:8" x14ac:dyDescent="0.25">
      <c r="A318"/>
      <c r="B318"/>
      <c r="C318"/>
      <c r="D318"/>
      <c r="E318"/>
      <c r="F318"/>
      <c r="G318"/>
      <c r="H318"/>
    </row>
    <row r="319" spans="1:8" x14ac:dyDescent="0.25">
      <c r="A319"/>
      <c r="B319"/>
      <c r="C319"/>
      <c r="D319"/>
      <c r="E319"/>
      <c r="F319"/>
      <c r="G319"/>
      <c r="H319"/>
    </row>
    <row r="320" spans="1:8" x14ac:dyDescent="0.25">
      <c r="A320"/>
      <c r="B320"/>
      <c r="C320"/>
      <c r="D320"/>
      <c r="E320"/>
      <c r="F320"/>
      <c r="G320"/>
      <c r="H320"/>
    </row>
    <row r="321" spans="1:8" x14ac:dyDescent="0.25">
      <c r="A321"/>
      <c r="B321"/>
      <c r="C321"/>
      <c r="D321"/>
      <c r="E321"/>
      <c r="F321"/>
      <c r="G321"/>
      <c r="H321"/>
    </row>
    <row r="322" spans="1:8" x14ac:dyDescent="0.25">
      <c r="A322"/>
      <c r="B322"/>
      <c r="C322"/>
      <c r="D322"/>
      <c r="E322"/>
      <c r="F322"/>
      <c r="G322"/>
      <c r="H322"/>
    </row>
    <row r="323" spans="1:8" x14ac:dyDescent="0.25">
      <c r="A323"/>
      <c r="B323"/>
      <c r="C323"/>
      <c r="D323"/>
      <c r="E323"/>
      <c r="F323"/>
      <c r="G323"/>
      <c r="H323"/>
    </row>
    <row r="324" spans="1:8" x14ac:dyDescent="0.25">
      <c r="A324"/>
      <c r="B324"/>
      <c r="C324"/>
      <c r="D324"/>
      <c r="E324"/>
      <c r="F324"/>
      <c r="G324"/>
      <c r="H324"/>
    </row>
    <row r="325" spans="1:8" x14ac:dyDescent="0.25">
      <c r="A325"/>
      <c r="B325"/>
      <c r="C325"/>
      <c r="D325"/>
      <c r="E325"/>
      <c r="F325"/>
      <c r="G325"/>
      <c r="H325"/>
    </row>
    <row r="326" spans="1:8" x14ac:dyDescent="0.25">
      <c r="A326"/>
      <c r="B326"/>
      <c r="C326"/>
      <c r="D326"/>
      <c r="E326"/>
      <c r="F326"/>
      <c r="G326"/>
      <c r="H326"/>
    </row>
    <row r="327" spans="1:8" x14ac:dyDescent="0.25">
      <c r="A327"/>
      <c r="B327"/>
      <c r="C327"/>
      <c r="D327"/>
      <c r="E327"/>
      <c r="F327"/>
      <c r="G327"/>
      <c r="H327"/>
    </row>
    <row r="328" spans="1:8" x14ac:dyDescent="0.25">
      <c r="A328"/>
      <c r="B328"/>
      <c r="C328"/>
      <c r="D328"/>
      <c r="E328"/>
      <c r="F328"/>
      <c r="G328"/>
      <c r="H328"/>
    </row>
    <row r="329" spans="1:8" x14ac:dyDescent="0.25">
      <c r="A329"/>
      <c r="B329"/>
      <c r="C329"/>
      <c r="D329"/>
      <c r="E329"/>
      <c r="F329"/>
      <c r="G329"/>
      <c r="H329"/>
    </row>
    <row r="330" spans="1:8" x14ac:dyDescent="0.25">
      <c r="A330"/>
      <c r="B330"/>
      <c r="C330"/>
      <c r="D330"/>
      <c r="E330"/>
      <c r="F330"/>
      <c r="G330"/>
      <c r="H330"/>
    </row>
    <row r="331" spans="1:8" x14ac:dyDescent="0.25">
      <c r="A331"/>
      <c r="B331"/>
      <c r="C331"/>
      <c r="D331"/>
      <c r="E331"/>
      <c r="F331"/>
      <c r="G331"/>
      <c r="H331"/>
    </row>
    <row r="332" spans="1:8" x14ac:dyDescent="0.25">
      <c r="A332"/>
      <c r="B332"/>
      <c r="C332"/>
      <c r="D332"/>
      <c r="E332"/>
      <c r="F332"/>
      <c r="G332"/>
      <c r="H332"/>
    </row>
    <row r="333" spans="1:8" x14ac:dyDescent="0.25">
      <c r="A333"/>
      <c r="B333"/>
      <c r="C333"/>
      <c r="D333"/>
      <c r="E333"/>
      <c r="F333"/>
      <c r="G333"/>
      <c r="H333"/>
    </row>
    <row r="334" spans="1:8" x14ac:dyDescent="0.25">
      <c r="A334"/>
      <c r="B334"/>
      <c r="C334"/>
      <c r="D334"/>
      <c r="E334"/>
      <c r="F334"/>
      <c r="G334"/>
      <c r="H334"/>
    </row>
    <row r="335" spans="1:8" x14ac:dyDescent="0.25">
      <c r="A335"/>
      <c r="B335"/>
      <c r="C335"/>
      <c r="D335"/>
      <c r="E335"/>
      <c r="F335"/>
      <c r="G335"/>
      <c r="H335"/>
    </row>
    <row r="336" spans="1:8" x14ac:dyDescent="0.25">
      <c r="A336"/>
      <c r="B336"/>
      <c r="C336"/>
      <c r="D336"/>
      <c r="E336"/>
      <c r="F336"/>
      <c r="G336"/>
      <c r="H336"/>
    </row>
    <row r="337" spans="1:8" x14ac:dyDescent="0.25">
      <c r="A337"/>
      <c r="B337"/>
      <c r="C337"/>
      <c r="D337"/>
      <c r="E337"/>
      <c r="F337"/>
      <c r="G337"/>
      <c r="H337"/>
    </row>
    <row r="338" spans="1:8" x14ac:dyDescent="0.25">
      <c r="A338"/>
      <c r="B338"/>
      <c r="C338"/>
      <c r="D338"/>
      <c r="E338"/>
      <c r="F338"/>
      <c r="G338"/>
      <c r="H338"/>
    </row>
    <row r="339" spans="1:8" x14ac:dyDescent="0.25">
      <c r="A339"/>
      <c r="B339"/>
      <c r="C339"/>
      <c r="D339"/>
      <c r="E339"/>
      <c r="F339"/>
      <c r="G339"/>
      <c r="H339"/>
    </row>
    <row r="340" spans="1:8" x14ac:dyDescent="0.25">
      <c r="A340"/>
      <c r="B340"/>
      <c r="C340"/>
      <c r="D340"/>
      <c r="E340"/>
      <c r="F340"/>
      <c r="G340"/>
      <c r="H340"/>
    </row>
    <row r="341" spans="1:8" x14ac:dyDescent="0.25">
      <c r="A341"/>
      <c r="B341"/>
      <c r="C341"/>
      <c r="D341"/>
      <c r="E341"/>
      <c r="F341"/>
      <c r="G341"/>
      <c r="H341"/>
    </row>
    <row r="342" spans="1:8" x14ac:dyDescent="0.25">
      <c r="A342"/>
      <c r="B342"/>
      <c r="C342"/>
      <c r="D342"/>
      <c r="E342"/>
      <c r="F342"/>
      <c r="G342"/>
      <c r="H342"/>
    </row>
    <row r="343" spans="1:8" x14ac:dyDescent="0.25">
      <c r="A343"/>
      <c r="B343"/>
      <c r="C343"/>
      <c r="D343"/>
      <c r="E343"/>
      <c r="F343"/>
      <c r="G343"/>
      <c r="H343"/>
    </row>
    <row r="344" spans="1:8" x14ac:dyDescent="0.25">
      <c r="A344"/>
      <c r="B344"/>
      <c r="C344"/>
      <c r="D344"/>
      <c r="E344"/>
      <c r="F344"/>
      <c r="G344"/>
      <c r="H344"/>
    </row>
    <row r="345" spans="1:8" x14ac:dyDescent="0.25">
      <c r="A345"/>
      <c r="B345"/>
      <c r="C345"/>
      <c r="D345"/>
      <c r="E345"/>
      <c r="F345"/>
      <c r="G345"/>
      <c r="H345"/>
    </row>
    <row r="346" spans="1:8" x14ac:dyDescent="0.25">
      <c r="A346"/>
      <c r="B346"/>
      <c r="C346"/>
      <c r="D346"/>
      <c r="E346"/>
      <c r="F346"/>
      <c r="G346"/>
      <c r="H346"/>
    </row>
    <row r="347" spans="1:8" x14ac:dyDescent="0.25">
      <c r="A347"/>
      <c r="B347"/>
      <c r="C347"/>
      <c r="D347"/>
      <c r="E347"/>
      <c r="F347"/>
      <c r="G347"/>
      <c r="H347"/>
    </row>
    <row r="348" spans="1:8" x14ac:dyDescent="0.25">
      <c r="A348"/>
      <c r="B348"/>
      <c r="C348"/>
      <c r="D348"/>
      <c r="E348"/>
      <c r="F348"/>
      <c r="G348"/>
      <c r="H348"/>
    </row>
    <row r="349" spans="1:8" x14ac:dyDescent="0.25">
      <c r="A349"/>
      <c r="B349"/>
      <c r="C349"/>
      <c r="D349"/>
      <c r="E349"/>
      <c r="F349"/>
      <c r="G349"/>
      <c r="H349"/>
    </row>
    <row r="350" spans="1:8" x14ac:dyDescent="0.25">
      <c r="A350"/>
      <c r="B350"/>
      <c r="C350"/>
      <c r="D350"/>
      <c r="E350"/>
      <c r="F350"/>
      <c r="G350"/>
      <c r="H350"/>
    </row>
    <row r="351" spans="1:8" x14ac:dyDescent="0.25">
      <c r="A351"/>
      <c r="B351"/>
      <c r="C351"/>
      <c r="D351"/>
      <c r="E351"/>
      <c r="F351"/>
      <c r="G351"/>
      <c r="H351"/>
    </row>
    <row r="352" spans="1:8" x14ac:dyDescent="0.25">
      <c r="A352"/>
      <c r="B352"/>
      <c r="C352"/>
      <c r="D352"/>
      <c r="E352"/>
      <c r="F352"/>
      <c r="G352"/>
      <c r="H352"/>
    </row>
    <row r="353" spans="1:8" x14ac:dyDescent="0.25">
      <c r="A353"/>
      <c r="B353"/>
      <c r="C353"/>
      <c r="D353"/>
      <c r="E353"/>
      <c r="F353"/>
      <c r="G353"/>
      <c r="H353"/>
    </row>
    <row r="354" spans="1:8" x14ac:dyDescent="0.25">
      <c r="A354"/>
      <c r="B354"/>
      <c r="C354"/>
      <c r="D354"/>
      <c r="E354"/>
      <c r="F354"/>
      <c r="G354"/>
      <c r="H354"/>
    </row>
    <row r="355" spans="1:8" x14ac:dyDescent="0.25">
      <c r="A355"/>
      <c r="B355"/>
      <c r="C355"/>
      <c r="D355"/>
      <c r="E355"/>
      <c r="F355"/>
      <c r="G355"/>
      <c r="H355"/>
    </row>
    <row r="356" spans="1:8" x14ac:dyDescent="0.25">
      <c r="A356"/>
      <c r="B356"/>
      <c r="C356"/>
      <c r="D356"/>
      <c r="E356"/>
      <c r="F356"/>
      <c r="G356"/>
      <c r="H356"/>
    </row>
    <row r="357" spans="1:8" x14ac:dyDescent="0.25">
      <c r="A357"/>
      <c r="B357"/>
      <c r="C357"/>
      <c r="D357"/>
      <c r="E357"/>
      <c r="F357"/>
      <c r="G357"/>
      <c r="H357"/>
    </row>
    <row r="358" spans="1:8" x14ac:dyDescent="0.25">
      <c r="A358"/>
      <c r="B358"/>
      <c r="C358"/>
      <c r="D358"/>
      <c r="E358"/>
      <c r="F358"/>
      <c r="G358"/>
      <c r="H358"/>
    </row>
    <row r="359" spans="1:8" x14ac:dyDescent="0.25">
      <c r="A359"/>
      <c r="B359"/>
      <c r="C359"/>
      <c r="D359"/>
      <c r="E359"/>
      <c r="F359"/>
      <c r="G359"/>
      <c r="H359"/>
    </row>
    <row r="360" spans="1:8" x14ac:dyDescent="0.25">
      <c r="A360"/>
      <c r="B360"/>
      <c r="C360"/>
      <c r="D360"/>
      <c r="E360"/>
      <c r="F360"/>
      <c r="G360"/>
      <c r="H360"/>
    </row>
    <row r="361" spans="1:8" x14ac:dyDescent="0.25">
      <c r="A361"/>
      <c r="B361"/>
      <c r="C361"/>
      <c r="D361"/>
      <c r="E361"/>
      <c r="F361"/>
      <c r="G361"/>
      <c r="H361"/>
    </row>
    <row r="362" spans="1:8" x14ac:dyDescent="0.25">
      <c r="A362"/>
      <c r="B362"/>
      <c r="C362"/>
      <c r="D362"/>
      <c r="E362"/>
      <c r="F362"/>
      <c r="G362"/>
      <c r="H362"/>
    </row>
    <row r="363" spans="1:8" x14ac:dyDescent="0.25">
      <c r="A363"/>
      <c r="B363"/>
      <c r="C363"/>
      <c r="D363"/>
      <c r="E363"/>
      <c r="F363"/>
      <c r="G363"/>
      <c r="H363"/>
    </row>
    <row r="364" spans="1:8" x14ac:dyDescent="0.25">
      <c r="A364"/>
      <c r="B364"/>
      <c r="C364"/>
      <c r="D364"/>
      <c r="E364"/>
      <c r="F364"/>
      <c r="G364"/>
      <c r="H364"/>
    </row>
    <row r="365" spans="1:8" x14ac:dyDescent="0.25">
      <c r="A365"/>
      <c r="B365"/>
      <c r="C365"/>
      <c r="D365"/>
      <c r="E365"/>
      <c r="F365"/>
      <c r="G365"/>
      <c r="H365"/>
    </row>
    <row r="366" spans="1:8" x14ac:dyDescent="0.25">
      <c r="A366"/>
      <c r="B366"/>
      <c r="C366"/>
      <c r="D366"/>
      <c r="E366"/>
      <c r="F366"/>
      <c r="G366"/>
      <c r="H366"/>
    </row>
    <row r="367" spans="1:8" x14ac:dyDescent="0.25">
      <c r="A367"/>
      <c r="B367"/>
      <c r="C367"/>
      <c r="D367"/>
      <c r="E367"/>
      <c r="F367"/>
      <c r="G367"/>
      <c r="H367"/>
    </row>
    <row r="368" spans="1:8" x14ac:dyDescent="0.25">
      <c r="A368"/>
      <c r="B368"/>
      <c r="C368"/>
      <c r="D368"/>
      <c r="E368"/>
      <c r="F368"/>
      <c r="G368"/>
      <c r="H368"/>
    </row>
    <row r="369" spans="1:8" x14ac:dyDescent="0.25">
      <c r="A369"/>
      <c r="B369"/>
      <c r="C369"/>
      <c r="D369"/>
      <c r="E369"/>
      <c r="F369"/>
      <c r="G369"/>
      <c r="H369"/>
    </row>
    <row r="370" spans="1:8" x14ac:dyDescent="0.25">
      <c r="A370"/>
      <c r="B370"/>
      <c r="C370"/>
      <c r="D370"/>
      <c r="E370"/>
      <c r="F370"/>
      <c r="G370"/>
      <c r="H370"/>
    </row>
    <row r="371" spans="1:8" x14ac:dyDescent="0.25">
      <c r="A371"/>
      <c r="B371"/>
      <c r="C371"/>
      <c r="D371"/>
      <c r="E371"/>
      <c r="F371"/>
      <c r="G371"/>
      <c r="H371"/>
    </row>
    <row r="372" spans="1:8" x14ac:dyDescent="0.25">
      <c r="A372"/>
      <c r="B372"/>
      <c r="C372"/>
      <c r="D372"/>
      <c r="E372"/>
      <c r="F372"/>
      <c r="G372"/>
      <c r="H372"/>
    </row>
    <row r="373" spans="1:8" x14ac:dyDescent="0.25">
      <c r="A373"/>
      <c r="B373"/>
      <c r="C373"/>
      <c r="D373"/>
      <c r="E373"/>
      <c r="F373"/>
      <c r="G373"/>
      <c r="H373"/>
    </row>
    <row r="374" spans="1:8" x14ac:dyDescent="0.25">
      <c r="A374"/>
      <c r="B374"/>
      <c r="C374"/>
      <c r="D374"/>
      <c r="E374"/>
      <c r="F374"/>
      <c r="G374"/>
      <c r="H374"/>
    </row>
    <row r="375" spans="1:8" x14ac:dyDescent="0.25">
      <c r="A375"/>
      <c r="B375"/>
      <c r="C375"/>
      <c r="D375"/>
      <c r="E375"/>
      <c r="F375"/>
      <c r="G375"/>
      <c r="H375"/>
    </row>
    <row r="376" spans="1:8" x14ac:dyDescent="0.25">
      <c r="A376"/>
      <c r="B376"/>
      <c r="C376"/>
      <c r="D376"/>
      <c r="E376"/>
      <c r="F376"/>
      <c r="G376"/>
      <c r="H376"/>
    </row>
    <row r="377" spans="1:8" x14ac:dyDescent="0.25">
      <c r="A377"/>
      <c r="B377"/>
      <c r="C377"/>
      <c r="D377"/>
      <c r="E377"/>
      <c r="F377"/>
      <c r="G377"/>
      <c r="H377"/>
    </row>
    <row r="378" spans="1:8" x14ac:dyDescent="0.25">
      <c r="A378"/>
      <c r="B378"/>
      <c r="C378"/>
      <c r="D378"/>
      <c r="E378"/>
      <c r="F378"/>
      <c r="G378"/>
      <c r="H378"/>
    </row>
    <row r="379" spans="1:8" x14ac:dyDescent="0.25">
      <c r="A379"/>
      <c r="B379"/>
      <c r="C379"/>
      <c r="D379"/>
      <c r="E379"/>
      <c r="F379"/>
      <c r="G379"/>
      <c r="H379"/>
    </row>
    <row r="380" spans="1:8" x14ac:dyDescent="0.25">
      <c r="A380"/>
      <c r="B380"/>
      <c r="C380"/>
      <c r="D380"/>
      <c r="E380"/>
      <c r="F380"/>
      <c r="G380"/>
      <c r="H380"/>
    </row>
    <row r="381" spans="1:8" x14ac:dyDescent="0.25">
      <c r="A381"/>
      <c r="B381"/>
      <c r="C381"/>
      <c r="D381"/>
      <c r="E381"/>
      <c r="F381"/>
      <c r="G381"/>
      <c r="H381"/>
    </row>
    <row r="382" spans="1:8" x14ac:dyDescent="0.25">
      <c r="A382"/>
      <c r="B382"/>
      <c r="C382"/>
      <c r="D382"/>
      <c r="E382"/>
      <c r="F382"/>
      <c r="G382"/>
      <c r="H382"/>
    </row>
    <row r="383" spans="1:8" x14ac:dyDescent="0.25">
      <c r="A383"/>
      <c r="B383"/>
      <c r="C383"/>
      <c r="D383"/>
      <c r="E383"/>
      <c r="F383"/>
      <c r="G383"/>
      <c r="H383"/>
    </row>
    <row r="384" spans="1:8" x14ac:dyDescent="0.25">
      <c r="A384"/>
      <c r="B384"/>
      <c r="C384"/>
      <c r="D384"/>
      <c r="E384"/>
      <c r="F384"/>
      <c r="G384"/>
      <c r="H384"/>
    </row>
    <row r="385" spans="1:8" x14ac:dyDescent="0.25">
      <c r="A385"/>
      <c r="B385"/>
      <c r="C385"/>
      <c r="D385"/>
      <c r="E385"/>
      <c r="F385"/>
      <c r="G385"/>
      <c r="H385"/>
    </row>
    <row r="386" spans="1:8" x14ac:dyDescent="0.25">
      <c r="A386"/>
      <c r="B386"/>
      <c r="C386"/>
      <c r="D386"/>
      <c r="E386"/>
      <c r="F386"/>
      <c r="G386"/>
      <c r="H386"/>
    </row>
    <row r="387" spans="1:8" x14ac:dyDescent="0.25">
      <c r="A387"/>
      <c r="B387"/>
      <c r="C387"/>
      <c r="D387"/>
      <c r="E387"/>
      <c r="F387"/>
      <c r="G387"/>
      <c r="H387"/>
    </row>
    <row r="388" spans="1:8" x14ac:dyDescent="0.25">
      <c r="A388"/>
      <c r="B388"/>
      <c r="C388"/>
      <c r="D388"/>
      <c r="E388"/>
      <c r="F388"/>
      <c r="G388"/>
      <c r="H388"/>
    </row>
    <row r="389" spans="1:8" x14ac:dyDescent="0.25">
      <c r="A389"/>
      <c r="B389"/>
      <c r="C389"/>
      <c r="D389"/>
      <c r="E389"/>
      <c r="F389"/>
      <c r="G389"/>
      <c r="H389"/>
    </row>
    <row r="390" spans="1:8" x14ac:dyDescent="0.25">
      <c r="A390"/>
      <c r="B390"/>
      <c r="C390"/>
      <c r="D390"/>
      <c r="E390"/>
      <c r="F390"/>
      <c r="G390"/>
      <c r="H390"/>
    </row>
    <row r="391" spans="1:8" x14ac:dyDescent="0.25">
      <c r="A391"/>
      <c r="B391"/>
      <c r="C391"/>
      <c r="D391"/>
      <c r="E391"/>
      <c r="F391"/>
      <c r="G391"/>
      <c r="H391"/>
    </row>
    <row r="392" spans="1:8" x14ac:dyDescent="0.25">
      <c r="A392"/>
      <c r="B392"/>
      <c r="C392"/>
      <c r="D392"/>
      <c r="E392"/>
      <c r="F392"/>
      <c r="G392"/>
      <c r="H392"/>
    </row>
    <row r="393" spans="1:8" x14ac:dyDescent="0.25">
      <c r="A393"/>
      <c r="B393"/>
      <c r="C393"/>
      <c r="D393"/>
      <c r="E393"/>
      <c r="F393"/>
      <c r="G393"/>
      <c r="H393"/>
    </row>
    <row r="394" spans="1:8" x14ac:dyDescent="0.25">
      <c r="A394"/>
      <c r="B394"/>
      <c r="C394"/>
      <c r="D394"/>
      <c r="E394"/>
      <c r="F394"/>
      <c r="G394"/>
      <c r="H394"/>
    </row>
    <row r="395" spans="1:8" x14ac:dyDescent="0.25">
      <c r="A395"/>
      <c r="B395"/>
      <c r="C395"/>
      <c r="D395"/>
      <c r="E395"/>
      <c r="F395"/>
      <c r="G395"/>
      <c r="H395"/>
    </row>
    <row r="396" spans="1:8" x14ac:dyDescent="0.25">
      <c r="A396"/>
      <c r="B396"/>
      <c r="C396"/>
      <c r="D396"/>
      <c r="E396"/>
      <c r="F396"/>
      <c r="G396"/>
      <c r="H396"/>
    </row>
    <row r="397" spans="1:8" x14ac:dyDescent="0.25">
      <c r="A397"/>
      <c r="B397"/>
      <c r="C397"/>
      <c r="D397"/>
      <c r="E397"/>
      <c r="F397"/>
      <c r="G397"/>
      <c r="H397"/>
    </row>
    <row r="398" spans="1:8" x14ac:dyDescent="0.25">
      <c r="A398"/>
      <c r="B398"/>
      <c r="C398"/>
      <c r="D398"/>
      <c r="E398"/>
      <c r="F398"/>
      <c r="G398"/>
      <c r="H398"/>
    </row>
    <row r="399" spans="1:8" x14ac:dyDescent="0.25">
      <c r="A399"/>
      <c r="B399"/>
      <c r="C399"/>
      <c r="D399"/>
      <c r="E399"/>
      <c r="F399"/>
      <c r="G399"/>
      <c r="H399"/>
    </row>
    <row r="400" spans="1:8" x14ac:dyDescent="0.25">
      <c r="A400"/>
      <c r="B400"/>
      <c r="C400"/>
      <c r="D400"/>
      <c r="E400"/>
      <c r="F400"/>
      <c r="G400"/>
      <c r="H400"/>
    </row>
    <row r="401" spans="1:8" x14ac:dyDescent="0.25">
      <c r="A401"/>
      <c r="B401"/>
      <c r="C401"/>
      <c r="D401"/>
      <c r="E401"/>
      <c r="F401"/>
      <c r="G401"/>
      <c r="H401"/>
    </row>
    <row r="402" spans="1:8" x14ac:dyDescent="0.25">
      <c r="A402"/>
      <c r="B402"/>
      <c r="C402"/>
      <c r="D402"/>
      <c r="E402"/>
      <c r="F402"/>
      <c r="G402"/>
      <c r="H402"/>
    </row>
    <row r="403" spans="1:8" x14ac:dyDescent="0.25">
      <c r="A403"/>
      <c r="B403"/>
      <c r="C403"/>
      <c r="D403"/>
      <c r="E403"/>
      <c r="F403"/>
      <c r="G403"/>
      <c r="H403"/>
    </row>
    <row r="404" spans="1:8" x14ac:dyDescent="0.25">
      <c r="A404"/>
      <c r="B404"/>
      <c r="C404"/>
      <c r="D404"/>
      <c r="E404"/>
      <c r="F404"/>
      <c r="G404"/>
      <c r="H404"/>
    </row>
    <row r="405" spans="1:8" x14ac:dyDescent="0.25">
      <c r="A405"/>
      <c r="B405"/>
      <c r="C405"/>
      <c r="D405"/>
      <c r="E405"/>
      <c r="F405"/>
      <c r="G405"/>
      <c r="H405"/>
    </row>
    <row r="406" spans="1:8" x14ac:dyDescent="0.25">
      <c r="A406"/>
      <c r="B406"/>
      <c r="C406"/>
      <c r="D406"/>
      <c r="E406"/>
      <c r="F406"/>
      <c r="G406"/>
      <c r="H406"/>
    </row>
    <row r="407" spans="1:8" x14ac:dyDescent="0.25">
      <c r="A407"/>
      <c r="B407"/>
      <c r="C407"/>
      <c r="D407"/>
      <c r="E407"/>
      <c r="F407"/>
      <c r="G407"/>
      <c r="H407"/>
    </row>
    <row r="408" spans="1:8" x14ac:dyDescent="0.25">
      <c r="A408"/>
      <c r="B408"/>
      <c r="C408"/>
      <c r="D408"/>
      <c r="E408"/>
      <c r="F408"/>
      <c r="G408"/>
      <c r="H408"/>
    </row>
    <row r="409" spans="1:8" x14ac:dyDescent="0.25">
      <c r="A409"/>
      <c r="B409"/>
      <c r="C409"/>
      <c r="D409"/>
      <c r="E409"/>
      <c r="F409"/>
      <c r="G409"/>
      <c r="H409"/>
    </row>
    <row r="410" spans="1:8" x14ac:dyDescent="0.25">
      <c r="A410"/>
      <c r="B410"/>
      <c r="C410"/>
      <c r="D410"/>
      <c r="E410"/>
      <c r="F410"/>
      <c r="G410"/>
      <c r="H410"/>
    </row>
    <row r="411" spans="1:8" x14ac:dyDescent="0.25">
      <c r="A411"/>
      <c r="B411"/>
      <c r="C411"/>
      <c r="D411"/>
      <c r="E411"/>
      <c r="F411"/>
      <c r="G411"/>
      <c r="H411"/>
    </row>
    <row r="412" spans="1:8" x14ac:dyDescent="0.25">
      <c r="A412"/>
      <c r="B412"/>
      <c r="C412"/>
      <c r="D412"/>
      <c r="E412"/>
      <c r="F412"/>
      <c r="G412"/>
      <c r="H412"/>
    </row>
    <row r="413" spans="1:8" x14ac:dyDescent="0.25">
      <c r="A413"/>
      <c r="B413"/>
      <c r="C413"/>
      <c r="D413"/>
      <c r="E413"/>
      <c r="F413"/>
      <c r="G413"/>
      <c r="H413"/>
    </row>
    <row r="414" spans="1:8" x14ac:dyDescent="0.25">
      <c r="A414"/>
      <c r="B414"/>
      <c r="C414"/>
      <c r="D414"/>
      <c r="E414"/>
      <c r="F414"/>
      <c r="G414"/>
      <c r="H414"/>
    </row>
    <row r="415" spans="1:8" x14ac:dyDescent="0.25">
      <c r="A415"/>
      <c r="B415"/>
      <c r="C415"/>
      <c r="D415"/>
      <c r="E415"/>
      <c r="F415"/>
      <c r="G415"/>
      <c r="H415"/>
    </row>
    <row r="416" spans="1:8" x14ac:dyDescent="0.25">
      <c r="A416"/>
      <c r="B416"/>
      <c r="C416"/>
      <c r="D416"/>
      <c r="E416"/>
      <c r="F416"/>
      <c r="G416"/>
      <c r="H416"/>
    </row>
    <row r="417" spans="1:8" x14ac:dyDescent="0.25">
      <c r="A417"/>
      <c r="B417"/>
      <c r="C417"/>
      <c r="D417"/>
      <c r="E417"/>
      <c r="F417"/>
      <c r="G417"/>
      <c r="H417"/>
    </row>
    <row r="418" spans="1:8" x14ac:dyDescent="0.25">
      <c r="A418"/>
      <c r="B418"/>
      <c r="C418"/>
      <c r="D418"/>
      <c r="E418"/>
      <c r="F418"/>
      <c r="G418"/>
      <c r="H418"/>
    </row>
    <row r="419" spans="1:8" x14ac:dyDescent="0.25">
      <c r="A419"/>
      <c r="B419"/>
      <c r="C419"/>
      <c r="D419"/>
      <c r="E419"/>
      <c r="F419"/>
      <c r="G419"/>
      <c r="H419"/>
    </row>
    <row r="420" spans="1:8" x14ac:dyDescent="0.25">
      <c r="A420"/>
      <c r="B420"/>
      <c r="C420"/>
      <c r="D420"/>
      <c r="E420"/>
      <c r="F420"/>
      <c r="G420"/>
      <c r="H420"/>
    </row>
    <row r="421" spans="1:8" x14ac:dyDescent="0.25">
      <c r="A421"/>
      <c r="B421"/>
      <c r="C421"/>
      <c r="D421"/>
      <c r="E421"/>
      <c r="F421"/>
      <c r="G421"/>
      <c r="H421"/>
    </row>
    <row r="422" spans="1:8" x14ac:dyDescent="0.25">
      <c r="A422"/>
      <c r="B422"/>
      <c r="C422"/>
      <c r="D422"/>
      <c r="E422"/>
      <c r="F422"/>
      <c r="G422"/>
      <c r="H422"/>
    </row>
    <row r="423" spans="1:8" x14ac:dyDescent="0.25">
      <c r="A423"/>
      <c r="B423"/>
      <c r="C423"/>
      <c r="D423"/>
      <c r="E423"/>
      <c r="F423"/>
      <c r="G423"/>
      <c r="H423"/>
    </row>
    <row r="424" spans="1:8" x14ac:dyDescent="0.25">
      <c r="A424"/>
      <c r="B424"/>
      <c r="C424"/>
      <c r="D424"/>
      <c r="E424"/>
      <c r="F424"/>
      <c r="G424"/>
      <c r="H424"/>
    </row>
    <row r="425" spans="1:8" x14ac:dyDescent="0.25">
      <c r="A425"/>
      <c r="B425"/>
      <c r="C425"/>
      <c r="D425"/>
      <c r="E425"/>
      <c r="F425"/>
      <c r="G425"/>
      <c r="H425"/>
    </row>
    <row r="426" spans="1:8" x14ac:dyDescent="0.25">
      <c r="A426"/>
      <c r="B426"/>
      <c r="C426"/>
      <c r="D426"/>
      <c r="E426"/>
      <c r="F426"/>
      <c r="G426"/>
      <c r="H426"/>
    </row>
    <row r="427" spans="1:8" x14ac:dyDescent="0.25">
      <c r="A427"/>
      <c r="B427"/>
      <c r="C427"/>
      <c r="D427"/>
      <c r="E427"/>
      <c r="F427"/>
      <c r="G427"/>
      <c r="H427"/>
    </row>
    <row r="428" spans="1:8" x14ac:dyDescent="0.25">
      <c r="A428"/>
      <c r="B428"/>
      <c r="C428"/>
      <c r="D428"/>
      <c r="E428"/>
      <c r="F428"/>
      <c r="G428"/>
      <c r="H428"/>
    </row>
    <row r="429" spans="1:8" x14ac:dyDescent="0.25">
      <c r="A429"/>
      <c r="B429"/>
      <c r="C429"/>
      <c r="D429"/>
      <c r="E429"/>
      <c r="F429"/>
      <c r="G429"/>
      <c r="H429"/>
    </row>
    <row r="430" spans="1:8" x14ac:dyDescent="0.25">
      <c r="A430"/>
      <c r="B430"/>
      <c r="C430"/>
      <c r="D430"/>
      <c r="E430"/>
      <c r="F430"/>
      <c r="G430"/>
      <c r="H430"/>
    </row>
    <row r="431" spans="1:8" x14ac:dyDescent="0.25">
      <c r="A431"/>
      <c r="B431"/>
      <c r="C431"/>
      <c r="D431"/>
      <c r="E431"/>
      <c r="F431"/>
      <c r="G431"/>
      <c r="H431"/>
    </row>
    <row r="432" spans="1:8" x14ac:dyDescent="0.25">
      <c r="A432"/>
      <c r="B432"/>
      <c r="C432"/>
      <c r="D432"/>
      <c r="E432"/>
      <c r="F432"/>
      <c r="G432"/>
      <c r="H432"/>
    </row>
    <row r="433" spans="1:8" x14ac:dyDescent="0.25">
      <c r="A433"/>
      <c r="B433"/>
      <c r="C433"/>
      <c r="D433"/>
      <c r="E433"/>
      <c r="F433"/>
      <c r="G433"/>
      <c r="H433"/>
    </row>
    <row r="434" spans="1:8" x14ac:dyDescent="0.25">
      <c r="A434"/>
      <c r="B434"/>
      <c r="C434"/>
      <c r="D434"/>
      <c r="E434"/>
      <c r="F434"/>
      <c r="G434"/>
      <c r="H434"/>
    </row>
    <row r="435" spans="1:8" x14ac:dyDescent="0.25">
      <c r="A435"/>
      <c r="B435"/>
      <c r="C435"/>
      <c r="D435"/>
      <c r="E435"/>
      <c r="F435"/>
      <c r="G435"/>
      <c r="H435"/>
    </row>
    <row r="436" spans="1:8" x14ac:dyDescent="0.25">
      <c r="A436"/>
      <c r="B436"/>
      <c r="C436"/>
      <c r="D436"/>
      <c r="E436"/>
      <c r="F436"/>
      <c r="G436"/>
      <c r="H436"/>
    </row>
    <row r="437" spans="1:8" x14ac:dyDescent="0.25">
      <c r="A437"/>
      <c r="B437"/>
      <c r="C437"/>
      <c r="D437"/>
      <c r="E437"/>
      <c r="F437"/>
      <c r="G437"/>
      <c r="H437"/>
    </row>
    <row r="438" spans="1:8" x14ac:dyDescent="0.25">
      <c r="A438"/>
      <c r="B438"/>
      <c r="C438"/>
      <c r="D438"/>
      <c r="E438"/>
      <c r="F438"/>
      <c r="G438"/>
      <c r="H438"/>
    </row>
    <row r="439" spans="1:8" x14ac:dyDescent="0.25">
      <c r="A439"/>
      <c r="B439"/>
      <c r="C439"/>
      <c r="D439"/>
      <c r="E439"/>
      <c r="F439"/>
      <c r="G439"/>
      <c r="H439"/>
    </row>
    <row r="440" spans="1:8" x14ac:dyDescent="0.25">
      <c r="A440"/>
      <c r="B440"/>
      <c r="C440"/>
      <c r="D440"/>
      <c r="E440"/>
      <c r="F440"/>
      <c r="G440"/>
      <c r="H440"/>
    </row>
    <row r="441" spans="1:8" x14ac:dyDescent="0.25">
      <c r="A441"/>
      <c r="B441"/>
      <c r="C441"/>
      <c r="D441"/>
      <c r="E441"/>
      <c r="F441"/>
      <c r="G441"/>
      <c r="H441"/>
    </row>
    <row r="442" spans="1:8" x14ac:dyDescent="0.25">
      <c r="A442"/>
      <c r="B442"/>
      <c r="C442"/>
      <c r="D442"/>
      <c r="E442"/>
      <c r="F442"/>
      <c r="G442"/>
      <c r="H442"/>
    </row>
    <row r="443" spans="1:8" x14ac:dyDescent="0.25">
      <c r="A443"/>
      <c r="B443"/>
      <c r="C443"/>
      <c r="D443"/>
      <c r="E443"/>
      <c r="F443"/>
      <c r="G443"/>
      <c r="H443"/>
    </row>
    <row r="444" spans="1:8" x14ac:dyDescent="0.25">
      <c r="A444"/>
      <c r="B444"/>
      <c r="C444"/>
      <c r="D444"/>
      <c r="E444"/>
      <c r="F444"/>
      <c r="G444"/>
      <c r="H444"/>
    </row>
    <row r="445" spans="1:8" x14ac:dyDescent="0.25">
      <c r="A445"/>
      <c r="B445"/>
      <c r="C445"/>
      <c r="D445"/>
      <c r="E445"/>
      <c r="F445"/>
      <c r="G445"/>
      <c r="H445"/>
    </row>
    <row r="446" spans="1:8" x14ac:dyDescent="0.25">
      <c r="A446"/>
      <c r="B446"/>
      <c r="C446"/>
      <c r="D446"/>
      <c r="E446"/>
      <c r="F446"/>
      <c r="G446"/>
      <c r="H446"/>
    </row>
    <row r="447" spans="1:8" x14ac:dyDescent="0.25">
      <c r="A447"/>
      <c r="B447"/>
      <c r="C447"/>
      <c r="D447"/>
      <c r="E447"/>
      <c r="F447"/>
      <c r="G447"/>
      <c r="H447"/>
    </row>
    <row r="448" spans="1:8" x14ac:dyDescent="0.25">
      <c r="A448"/>
      <c r="B448"/>
      <c r="C448"/>
      <c r="D448"/>
      <c r="E448"/>
      <c r="F448"/>
      <c r="G448"/>
      <c r="H448"/>
    </row>
    <row r="449" spans="1:8" x14ac:dyDescent="0.25">
      <c r="A449"/>
      <c r="B449"/>
      <c r="C449"/>
      <c r="D449"/>
      <c r="E449"/>
      <c r="F449"/>
      <c r="G449"/>
      <c r="H449"/>
    </row>
    <row r="450" spans="1:8" x14ac:dyDescent="0.25">
      <c r="A450"/>
      <c r="B450"/>
      <c r="C450"/>
      <c r="D450"/>
      <c r="E450"/>
      <c r="F450"/>
      <c r="G450"/>
      <c r="H450"/>
    </row>
    <row r="451" spans="1:8" x14ac:dyDescent="0.25">
      <c r="A451"/>
      <c r="B451"/>
      <c r="C451"/>
      <c r="D451"/>
      <c r="E451"/>
      <c r="F451"/>
      <c r="G451"/>
      <c r="H451"/>
    </row>
    <row r="452" spans="1:8" x14ac:dyDescent="0.25">
      <c r="A452"/>
      <c r="B452"/>
      <c r="C452"/>
      <c r="D452"/>
      <c r="E452"/>
      <c r="F452"/>
      <c r="G452"/>
      <c r="H452"/>
    </row>
    <row r="453" spans="1:8" x14ac:dyDescent="0.25">
      <c r="A453"/>
      <c r="B453"/>
      <c r="C453"/>
      <c r="D453"/>
      <c r="E453"/>
      <c r="F453"/>
      <c r="G453"/>
      <c r="H453"/>
    </row>
    <row r="454" spans="1:8" x14ac:dyDescent="0.25">
      <c r="A454"/>
      <c r="B454"/>
      <c r="C454"/>
      <c r="D454"/>
      <c r="E454"/>
      <c r="F454"/>
      <c r="G454"/>
      <c r="H454"/>
    </row>
    <row r="455" spans="1:8" x14ac:dyDescent="0.25">
      <c r="A455"/>
      <c r="B455"/>
      <c r="C455"/>
      <c r="D455"/>
      <c r="E455"/>
      <c r="F455"/>
      <c r="G455"/>
      <c r="H455"/>
    </row>
    <row r="456" spans="1:8" x14ac:dyDescent="0.25">
      <c r="A456"/>
      <c r="B456"/>
      <c r="C456"/>
      <c r="D456"/>
      <c r="E456"/>
      <c r="F456"/>
      <c r="G456"/>
      <c r="H456"/>
    </row>
    <row r="457" spans="1:8" x14ac:dyDescent="0.25">
      <c r="A457"/>
      <c r="B457"/>
      <c r="C457"/>
      <c r="D457"/>
      <c r="E457"/>
      <c r="F457"/>
      <c r="G457"/>
      <c r="H457"/>
    </row>
    <row r="458" spans="1:8" x14ac:dyDescent="0.25">
      <c r="A458"/>
      <c r="B458"/>
      <c r="C458"/>
      <c r="D458"/>
      <c r="E458"/>
      <c r="F458"/>
      <c r="G458"/>
      <c r="H458"/>
    </row>
    <row r="459" spans="1:8" x14ac:dyDescent="0.25">
      <c r="A459"/>
      <c r="B459"/>
      <c r="C459"/>
      <c r="D459"/>
      <c r="E459"/>
      <c r="F459"/>
      <c r="G459"/>
      <c r="H459"/>
    </row>
    <row r="460" spans="1:8" x14ac:dyDescent="0.25">
      <c r="A460"/>
      <c r="B460"/>
      <c r="C460"/>
      <c r="D460"/>
      <c r="E460"/>
      <c r="F460"/>
      <c r="G460"/>
      <c r="H460"/>
    </row>
    <row r="461" spans="1:8" x14ac:dyDescent="0.25">
      <c r="A461"/>
      <c r="B461"/>
      <c r="C461"/>
      <c r="D461"/>
      <c r="E461"/>
      <c r="F461"/>
      <c r="G461"/>
      <c r="H461"/>
    </row>
    <row r="462" spans="1:8" x14ac:dyDescent="0.25">
      <c r="A462"/>
      <c r="B462"/>
      <c r="C462"/>
      <c r="D462"/>
      <c r="E462"/>
      <c r="F462"/>
      <c r="G462"/>
      <c r="H462"/>
    </row>
    <row r="463" spans="1:8" x14ac:dyDescent="0.25">
      <c r="A463"/>
      <c r="B463"/>
      <c r="C463"/>
      <c r="D463"/>
      <c r="E463"/>
      <c r="F463"/>
      <c r="G463"/>
      <c r="H463"/>
    </row>
    <row r="464" spans="1:8" x14ac:dyDescent="0.25">
      <c r="A464"/>
      <c r="B464"/>
      <c r="C464"/>
      <c r="D464"/>
      <c r="E464"/>
      <c r="F464"/>
      <c r="G464"/>
      <c r="H464"/>
    </row>
    <row r="465" spans="1:8" x14ac:dyDescent="0.25">
      <c r="A465"/>
      <c r="B465"/>
      <c r="C465"/>
      <c r="D465"/>
      <c r="E465"/>
      <c r="F465"/>
      <c r="G465"/>
      <c r="H465"/>
    </row>
    <row r="466" spans="1:8" x14ac:dyDescent="0.25">
      <c r="A466"/>
      <c r="B466"/>
      <c r="C466"/>
      <c r="D466"/>
      <c r="E466"/>
      <c r="F466"/>
      <c r="G466"/>
      <c r="H466"/>
    </row>
    <row r="467" spans="1:8" x14ac:dyDescent="0.25">
      <c r="A467"/>
      <c r="B467"/>
      <c r="C467"/>
      <c r="D467"/>
      <c r="E467"/>
      <c r="F467"/>
      <c r="G467"/>
      <c r="H467"/>
    </row>
    <row r="468" spans="1:8" x14ac:dyDescent="0.25">
      <c r="A468"/>
      <c r="B468"/>
      <c r="C468"/>
      <c r="D468"/>
      <c r="E468"/>
      <c r="F468"/>
      <c r="G468"/>
      <c r="H468"/>
    </row>
    <row r="469" spans="1:8" x14ac:dyDescent="0.25">
      <c r="A469"/>
      <c r="B469"/>
      <c r="C469"/>
      <c r="D469"/>
      <c r="E469"/>
      <c r="F469"/>
      <c r="G469"/>
      <c r="H469"/>
    </row>
    <row r="470" spans="1:8" x14ac:dyDescent="0.25">
      <c r="A470"/>
      <c r="B470"/>
      <c r="C470"/>
      <c r="D470"/>
      <c r="E470"/>
      <c r="F470"/>
      <c r="G470"/>
      <c r="H470"/>
    </row>
    <row r="471" spans="1:8" x14ac:dyDescent="0.25">
      <c r="A471"/>
      <c r="B471"/>
      <c r="C471"/>
      <c r="D471"/>
      <c r="E471"/>
      <c r="F471"/>
      <c r="G471"/>
      <c r="H471"/>
    </row>
    <row r="472" spans="1:8" x14ac:dyDescent="0.25">
      <c r="A472"/>
      <c r="B472"/>
      <c r="C472"/>
      <c r="D472"/>
      <c r="E472"/>
      <c r="F472"/>
      <c r="G472"/>
      <c r="H472"/>
    </row>
    <row r="473" spans="1:8" x14ac:dyDescent="0.25">
      <c r="A473"/>
      <c r="B473"/>
      <c r="C473"/>
      <c r="D473"/>
      <c r="E473"/>
      <c r="F473"/>
      <c r="G473"/>
      <c r="H473"/>
    </row>
    <row r="474" spans="1:8" x14ac:dyDescent="0.25">
      <c r="A474"/>
      <c r="B474"/>
      <c r="C474"/>
      <c r="D474"/>
      <c r="E474"/>
      <c r="F474"/>
      <c r="G474"/>
      <c r="H474"/>
    </row>
    <row r="475" spans="1:8" x14ac:dyDescent="0.25">
      <c r="A475"/>
      <c r="B475"/>
      <c r="C475"/>
      <c r="D475"/>
      <c r="E475"/>
      <c r="F475"/>
      <c r="G475"/>
      <c r="H475"/>
    </row>
    <row r="476" spans="1:8" x14ac:dyDescent="0.25">
      <c r="A476"/>
      <c r="B476"/>
      <c r="C476"/>
      <c r="D476"/>
      <c r="E476"/>
      <c r="F476"/>
      <c r="G476"/>
      <c r="H476"/>
    </row>
    <row r="477" spans="1:8" x14ac:dyDescent="0.25">
      <c r="A477"/>
      <c r="B477"/>
      <c r="C477"/>
      <c r="D477"/>
      <c r="E477"/>
      <c r="F477"/>
      <c r="G477"/>
      <c r="H477"/>
    </row>
    <row r="478" spans="1:8" x14ac:dyDescent="0.25">
      <c r="A478"/>
      <c r="B478"/>
      <c r="C478"/>
      <c r="D478"/>
      <c r="E478"/>
      <c r="F478"/>
      <c r="G478"/>
      <c r="H478"/>
    </row>
    <row r="479" spans="1:8" x14ac:dyDescent="0.25">
      <c r="A479"/>
      <c r="B479"/>
      <c r="C479"/>
      <c r="D479"/>
      <c r="E479"/>
      <c r="F479"/>
      <c r="G479"/>
      <c r="H479"/>
    </row>
    <row r="480" spans="1:8" x14ac:dyDescent="0.25">
      <c r="A480"/>
      <c r="B480"/>
      <c r="C480"/>
      <c r="D480"/>
      <c r="E480"/>
      <c r="F480"/>
      <c r="G480"/>
      <c r="H480"/>
    </row>
    <row r="481" spans="1:8" x14ac:dyDescent="0.25">
      <c r="A481"/>
      <c r="B481"/>
      <c r="C481"/>
      <c r="D481"/>
      <c r="E481"/>
      <c r="F481"/>
      <c r="G481"/>
      <c r="H481"/>
    </row>
    <row r="482" spans="1:8" x14ac:dyDescent="0.25">
      <c r="A482"/>
      <c r="B482"/>
      <c r="C482"/>
      <c r="D482"/>
      <c r="E482"/>
      <c r="F482"/>
      <c r="G482"/>
      <c r="H482"/>
    </row>
    <row r="483" spans="1:8" x14ac:dyDescent="0.25">
      <c r="A483"/>
      <c r="B483"/>
      <c r="C483"/>
      <c r="D483"/>
      <c r="E483"/>
      <c r="F483"/>
      <c r="G483"/>
      <c r="H483"/>
    </row>
    <row r="484" spans="1:8" x14ac:dyDescent="0.25">
      <c r="A484"/>
      <c r="B484"/>
      <c r="C484"/>
      <c r="D484"/>
      <c r="E484"/>
      <c r="F484"/>
      <c r="G484"/>
      <c r="H484"/>
    </row>
    <row r="485" spans="1:8" x14ac:dyDescent="0.25">
      <c r="A485"/>
      <c r="B485"/>
      <c r="C485"/>
      <c r="D485"/>
      <c r="E485"/>
      <c r="F485"/>
      <c r="G485"/>
      <c r="H485"/>
    </row>
    <row r="486" spans="1:8" x14ac:dyDescent="0.25">
      <c r="A486"/>
      <c r="B486"/>
      <c r="C486"/>
      <c r="D486"/>
      <c r="E486"/>
      <c r="F486"/>
      <c r="G486"/>
      <c r="H486"/>
    </row>
    <row r="487" spans="1:8" x14ac:dyDescent="0.25">
      <c r="A487"/>
      <c r="B487"/>
      <c r="C487"/>
      <c r="D487"/>
      <c r="E487"/>
      <c r="F487"/>
      <c r="G487"/>
      <c r="H487"/>
    </row>
    <row r="488" spans="1:8" x14ac:dyDescent="0.25">
      <c r="A488"/>
      <c r="B488"/>
      <c r="C488"/>
      <c r="D488"/>
      <c r="E488"/>
      <c r="F488"/>
      <c r="G488"/>
      <c r="H488"/>
    </row>
    <row r="489" spans="1:8" x14ac:dyDescent="0.25">
      <c r="A489"/>
      <c r="B489"/>
      <c r="C489"/>
      <c r="D489"/>
      <c r="E489"/>
      <c r="F489"/>
      <c r="G489"/>
      <c r="H489"/>
    </row>
    <row r="490" spans="1:8" x14ac:dyDescent="0.25">
      <c r="A490"/>
      <c r="B490"/>
      <c r="C490"/>
      <c r="D490"/>
      <c r="E490"/>
      <c r="F490"/>
      <c r="G490"/>
      <c r="H490"/>
    </row>
    <row r="491" spans="1:8" x14ac:dyDescent="0.25">
      <c r="A491"/>
      <c r="B491"/>
      <c r="C491"/>
      <c r="D491"/>
      <c r="E491"/>
      <c r="F491"/>
      <c r="G491"/>
      <c r="H491"/>
    </row>
    <row r="492" spans="1:8" x14ac:dyDescent="0.25">
      <c r="A492"/>
      <c r="B492"/>
      <c r="C492"/>
      <c r="D492"/>
      <c r="E492"/>
      <c r="F492"/>
      <c r="G492"/>
      <c r="H492"/>
    </row>
    <row r="493" spans="1:8" x14ac:dyDescent="0.25">
      <c r="A493"/>
      <c r="B493"/>
      <c r="C493"/>
      <c r="D493"/>
      <c r="E493"/>
      <c r="F493"/>
      <c r="G493"/>
      <c r="H493"/>
    </row>
    <row r="494" spans="1:8" x14ac:dyDescent="0.25">
      <c r="A494"/>
      <c r="B494"/>
      <c r="C494"/>
      <c r="D494"/>
      <c r="E494"/>
      <c r="F494"/>
      <c r="G494"/>
      <c r="H494"/>
    </row>
    <row r="495" spans="1:8" x14ac:dyDescent="0.25">
      <c r="A495"/>
      <c r="B495"/>
      <c r="C495"/>
      <c r="D495"/>
      <c r="E495"/>
      <c r="F495"/>
      <c r="G495"/>
      <c r="H495"/>
    </row>
    <row r="496" spans="1:8" x14ac:dyDescent="0.25">
      <c r="A496"/>
      <c r="B496"/>
      <c r="C496"/>
      <c r="D496"/>
      <c r="E496"/>
      <c r="F496"/>
      <c r="G496"/>
      <c r="H496"/>
    </row>
    <row r="497" spans="1:8" x14ac:dyDescent="0.25">
      <c r="A497"/>
      <c r="B497"/>
      <c r="C497"/>
      <c r="D497"/>
      <c r="E497"/>
      <c r="F497"/>
      <c r="G497"/>
      <c r="H497"/>
    </row>
    <row r="498" spans="1:8" x14ac:dyDescent="0.25">
      <c r="A498"/>
      <c r="B498"/>
      <c r="C498"/>
      <c r="D498"/>
      <c r="E498"/>
      <c r="F498"/>
      <c r="G498"/>
      <c r="H498"/>
    </row>
    <row r="499" spans="1:8" x14ac:dyDescent="0.25">
      <c r="A499"/>
      <c r="B499"/>
      <c r="C499"/>
      <c r="D499"/>
      <c r="E499"/>
      <c r="F499"/>
      <c r="G499"/>
      <c r="H499"/>
    </row>
    <row r="500" spans="1:8" x14ac:dyDescent="0.25">
      <c r="A500"/>
      <c r="B500"/>
      <c r="C500"/>
      <c r="D500"/>
      <c r="E500"/>
      <c r="F500"/>
      <c r="G500"/>
      <c r="H500"/>
    </row>
    <row r="501" spans="1:8" x14ac:dyDescent="0.25">
      <c r="A501"/>
      <c r="B501"/>
      <c r="C501"/>
      <c r="D501"/>
      <c r="E501"/>
      <c r="F501"/>
      <c r="G501"/>
      <c r="H501"/>
    </row>
    <row r="502" spans="1:8" x14ac:dyDescent="0.25">
      <c r="A502"/>
      <c r="B502"/>
      <c r="C502"/>
      <c r="D502"/>
      <c r="E502"/>
      <c r="F502"/>
      <c r="G502"/>
      <c r="H502"/>
    </row>
    <row r="503" spans="1:8" x14ac:dyDescent="0.25">
      <c r="A503"/>
      <c r="B503"/>
      <c r="C503"/>
      <c r="D503"/>
      <c r="E503"/>
      <c r="F503"/>
      <c r="G503"/>
      <c r="H503"/>
    </row>
    <row r="504" spans="1:8" x14ac:dyDescent="0.25">
      <c r="A504"/>
      <c r="B504"/>
      <c r="C504"/>
      <c r="D504"/>
      <c r="E504"/>
      <c r="F504"/>
      <c r="G504"/>
      <c r="H504"/>
    </row>
    <row r="505" spans="1:8" x14ac:dyDescent="0.25">
      <c r="A505"/>
      <c r="B505"/>
      <c r="C505"/>
      <c r="D505"/>
      <c r="E505"/>
      <c r="F505"/>
      <c r="G505"/>
      <c r="H505"/>
    </row>
    <row r="506" spans="1:8" x14ac:dyDescent="0.25">
      <c r="A506"/>
      <c r="B506"/>
      <c r="C506"/>
      <c r="D506"/>
      <c r="E506"/>
      <c r="F506"/>
      <c r="G506"/>
      <c r="H506"/>
    </row>
    <row r="507" spans="1:8" x14ac:dyDescent="0.25">
      <c r="A507"/>
      <c r="B507"/>
      <c r="C507"/>
      <c r="D507"/>
      <c r="E507"/>
      <c r="F507"/>
      <c r="G507"/>
      <c r="H507"/>
    </row>
    <row r="508" spans="1:8" x14ac:dyDescent="0.25">
      <c r="A508"/>
      <c r="B508"/>
      <c r="C508"/>
      <c r="D508"/>
      <c r="E508"/>
      <c r="F508"/>
      <c r="G508"/>
      <c r="H508"/>
    </row>
    <row r="509" spans="1:8" x14ac:dyDescent="0.25">
      <c r="A509"/>
      <c r="B509"/>
      <c r="C509"/>
      <c r="D509"/>
      <c r="E509"/>
      <c r="F509"/>
      <c r="G509"/>
      <c r="H509"/>
    </row>
    <row r="510" spans="1:8" x14ac:dyDescent="0.25">
      <c r="A510"/>
      <c r="B510"/>
      <c r="C510"/>
      <c r="D510"/>
      <c r="E510"/>
      <c r="F510"/>
      <c r="G510"/>
      <c r="H510"/>
    </row>
    <row r="511" spans="1:8" x14ac:dyDescent="0.25">
      <c r="A511"/>
      <c r="B511"/>
      <c r="C511"/>
      <c r="D511"/>
      <c r="E511"/>
      <c r="F511"/>
      <c r="G511"/>
      <c r="H511"/>
    </row>
    <row r="512" spans="1:8" x14ac:dyDescent="0.25">
      <c r="A512"/>
      <c r="B512"/>
      <c r="C512"/>
      <c r="D512"/>
      <c r="E512"/>
      <c r="F512"/>
      <c r="G512"/>
      <c r="H512"/>
    </row>
    <row r="513" spans="1:8" x14ac:dyDescent="0.25">
      <c r="A513"/>
      <c r="B513"/>
      <c r="C513"/>
      <c r="D513"/>
      <c r="E513"/>
      <c r="F513"/>
      <c r="G513"/>
      <c r="H513"/>
    </row>
    <row r="514" spans="1:8" x14ac:dyDescent="0.25">
      <c r="A514"/>
      <c r="B514"/>
      <c r="C514"/>
      <c r="D514"/>
      <c r="E514"/>
      <c r="F514"/>
      <c r="G514"/>
      <c r="H514"/>
    </row>
    <row r="515" spans="1:8" x14ac:dyDescent="0.25">
      <c r="A515"/>
      <c r="B515"/>
      <c r="C515"/>
      <c r="D515"/>
      <c r="E515"/>
      <c r="F515"/>
      <c r="G515"/>
      <c r="H515"/>
    </row>
    <row r="516" spans="1:8" x14ac:dyDescent="0.25">
      <c r="A516"/>
      <c r="B516"/>
      <c r="C516"/>
      <c r="D516"/>
      <c r="E516"/>
      <c r="F516"/>
      <c r="G516"/>
      <c r="H516"/>
    </row>
    <row r="517" spans="1:8" x14ac:dyDescent="0.25">
      <c r="A517"/>
      <c r="B517"/>
      <c r="C517"/>
      <c r="D517"/>
      <c r="E517"/>
      <c r="F517"/>
      <c r="G517"/>
      <c r="H517"/>
    </row>
    <row r="518" spans="1:8" x14ac:dyDescent="0.25">
      <c r="A518"/>
      <c r="B518"/>
      <c r="C518"/>
      <c r="D518"/>
      <c r="E518"/>
      <c r="F518"/>
      <c r="G518"/>
      <c r="H518"/>
    </row>
    <row r="519" spans="1:8" x14ac:dyDescent="0.25">
      <c r="A519"/>
      <c r="B519"/>
      <c r="C519"/>
      <c r="D519"/>
      <c r="E519"/>
      <c r="F519"/>
      <c r="G519"/>
      <c r="H519"/>
    </row>
    <row r="520" spans="1:8" x14ac:dyDescent="0.25">
      <c r="A520"/>
      <c r="B520"/>
      <c r="C520"/>
      <c r="D520"/>
      <c r="E520"/>
      <c r="F520"/>
      <c r="G520"/>
      <c r="H520"/>
    </row>
    <row r="521" spans="1:8" x14ac:dyDescent="0.25">
      <c r="A521"/>
      <c r="B521"/>
      <c r="C521"/>
      <c r="D521"/>
      <c r="E521"/>
      <c r="F521"/>
      <c r="G521"/>
      <c r="H521"/>
    </row>
    <row r="522" spans="1:8" x14ac:dyDescent="0.25">
      <c r="A522"/>
      <c r="B522"/>
      <c r="C522"/>
      <c r="D522"/>
      <c r="E522"/>
      <c r="F522"/>
      <c r="G522"/>
      <c r="H522"/>
    </row>
    <row r="523" spans="1:8" x14ac:dyDescent="0.25">
      <c r="A523"/>
      <c r="B523"/>
      <c r="C523"/>
      <c r="D523"/>
      <c r="E523"/>
      <c r="F523"/>
      <c r="G523"/>
      <c r="H523"/>
    </row>
    <row r="524" spans="1:8" x14ac:dyDescent="0.25">
      <c r="A524"/>
      <c r="B524"/>
      <c r="C524"/>
      <c r="D524"/>
      <c r="E524"/>
      <c r="F524"/>
      <c r="G524"/>
      <c r="H524"/>
    </row>
    <row r="525" spans="1:8" x14ac:dyDescent="0.25">
      <c r="A525"/>
      <c r="B525"/>
      <c r="C525"/>
      <c r="D525"/>
      <c r="E525"/>
      <c r="F525"/>
      <c r="G525"/>
      <c r="H525"/>
    </row>
    <row r="526" spans="1:8" x14ac:dyDescent="0.25">
      <c r="A526"/>
      <c r="B526"/>
      <c r="C526"/>
      <c r="D526"/>
      <c r="E526"/>
      <c r="F526"/>
      <c r="G526"/>
      <c r="H526"/>
    </row>
    <row r="527" spans="1:8" x14ac:dyDescent="0.25">
      <c r="A527"/>
      <c r="B527"/>
      <c r="C527"/>
      <c r="D527"/>
      <c r="E527"/>
      <c r="F527"/>
      <c r="G527"/>
      <c r="H527"/>
    </row>
    <row r="528" spans="1:8" x14ac:dyDescent="0.25">
      <c r="A528"/>
      <c r="B528"/>
      <c r="C528"/>
      <c r="D528"/>
      <c r="E528"/>
      <c r="F528"/>
      <c r="G528"/>
      <c r="H528"/>
    </row>
    <row r="529" spans="1:8" x14ac:dyDescent="0.25">
      <c r="A529"/>
      <c r="B529"/>
      <c r="C529"/>
      <c r="D529"/>
      <c r="E529"/>
      <c r="F529"/>
      <c r="G529"/>
      <c r="H529"/>
    </row>
    <row r="530" spans="1:8" x14ac:dyDescent="0.25">
      <c r="A530"/>
      <c r="B530"/>
      <c r="C530"/>
      <c r="D530"/>
      <c r="E530"/>
      <c r="F530"/>
      <c r="G530"/>
      <c r="H530"/>
    </row>
    <row r="531" spans="1:8" x14ac:dyDescent="0.25">
      <c r="A531"/>
      <c r="B531"/>
      <c r="C531"/>
      <c r="D531"/>
      <c r="E531"/>
      <c r="F531"/>
      <c r="G531"/>
      <c r="H531"/>
    </row>
    <row r="532" spans="1:8" x14ac:dyDescent="0.25">
      <c r="A532"/>
      <c r="B532"/>
      <c r="C532"/>
      <c r="D532"/>
      <c r="E532"/>
      <c r="F532"/>
      <c r="G532"/>
      <c r="H532"/>
    </row>
    <row r="533" spans="1:8" x14ac:dyDescent="0.25">
      <c r="A533"/>
      <c r="B533"/>
      <c r="C533"/>
      <c r="D533"/>
      <c r="E533"/>
      <c r="F533"/>
      <c r="G533"/>
      <c r="H533"/>
    </row>
    <row r="534" spans="1:8" x14ac:dyDescent="0.25">
      <c r="A534"/>
      <c r="B534"/>
      <c r="C534"/>
      <c r="D534"/>
      <c r="E534"/>
      <c r="F534"/>
      <c r="G534"/>
      <c r="H534"/>
    </row>
    <row r="535" spans="1:8" x14ac:dyDescent="0.25">
      <c r="A535"/>
      <c r="B535"/>
      <c r="C535"/>
      <c r="D535"/>
      <c r="E535"/>
      <c r="F535"/>
      <c r="G535"/>
      <c r="H535"/>
    </row>
    <row r="536" spans="1:8" x14ac:dyDescent="0.25">
      <c r="A536"/>
      <c r="B536"/>
      <c r="C536"/>
      <c r="D536"/>
      <c r="E536"/>
      <c r="F536"/>
      <c r="G536"/>
      <c r="H536"/>
    </row>
    <row r="537" spans="1:8" x14ac:dyDescent="0.25">
      <c r="A537"/>
      <c r="B537"/>
      <c r="C537"/>
      <c r="D537"/>
      <c r="E537"/>
      <c r="F537"/>
      <c r="G537"/>
      <c r="H537"/>
    </row>
    <row r="538" spans="1:8" x14ac:dyDescent="0.25">
      <c r="A538"/>
      <c r="B538"/>
      <c r="C538"/>
      <c r="D538"/>
      <c r="E538"/>
      <c r="F538"/>
      <c r="G538"/>
      <c r="H538"/>
    </row>
    <row r="539" spans="1:8" x14ac:dyDescent="0.25">
      <c r="A539"/>
      <c r="B539"/>
      <c r="C539"/>
      <c r="D539"/>
      <c r="E539"/>
      <c r="F539"/>
      <c r="G539"/>
      <c r="H539"/>
    </row>
    <row r="540" spans="1:8" x14ac:dyDescent="0.25">
      <c r="A540"/>
      <c r="B540"/>
      <c r="C540"/>
      <c r="D540"/>
      <c r="E540"/>
      <c r="F540"/>
      <c r="G540"/>
      <c r="H540"/>
    </row>
    <row r="541" spans="1:8" x14ac:dyDescent="0.25">
      <c r="A541"/>
      <c r="B541"/>
      <c r="C541"/>
      <c r="D541"/>
      <c r="E541"/>
      <c r="F541"/>
      <c r="G541"/>
      <c r="H541"/>
    </row>
    <row r="542" spans="1:8" x14ac:dyDescent="0.25">
      <c r="A542"/>
      <c r="B542"/>
      <c r="C542"/>
      <c r="D542"/>
      <c r="E542"/>
      <c r="F542"/>
      <c r="G542"/>
      <c r="H542"/>
    </row>
    <row r="543" spans="1:8" x14ac:dyDescent="0.25">
      <c r="A543"/>
      <c r="B543"/>
      <c r="C543"/>
      <c r="D543"/>
      <c r="E543"/>
      <c r="F543"/>
      <c r="G543"/>
      <c r="H543"/>
    </row>
    <row r="544" spans="1:8" x14ac:dyDescent="0.25">
      <c r="A544"/>
      <c r="B544"/>
      <c r="C544"/>
      <c r="D544"/>
      <c r="E544"/>
      <c r="F544"/>
      <c r="G544"/>
      <c r="H544"/>
    </row>
    <row r="545" spans="1:8" x14ac:dyDescent="0.25">
      <c r="A545"/>
      <c r="B545"/>
      <c r="C545"/>
      <c r="D545"/>
      <c r="E545"/>
      <c r="F545"/>
      <c r="G545"/>
      <c r="H545"/>
    </row>
    <row r="546" spans="1:8" x14ac:dyDescent="0.25">
      <c r="A546"/>
      <c r="B546"/>
      <c r="C546"/>
      <c r="D546"/>
      <c r="E546"/>
      <c r="F546"/>
      <c r="G546"/>
      <c r="H546"/>
    </row>
    <row r="547" spans="1:8" x14ac:dyDescent="0.25">
      <c r="A547"/>
      <c r="B547"/>
      <c r="C547"/>
      <c r="D547"/>
      <c r="E547"/>
      <c r="F547"/>
      <c r="G547"/>
      <c r="H547"/>
    </row>
    <row r="548" spans="1:8" x14ac:dyDescent="0.25">
      <c r="A548"/>
      <c r="B548"/>
      <c r="C548"/>
      <c r="D548"/>
      <c r="E548"/>
      <c r="F548"/>
      <c r="G548"/>
      <c r="H548"/>
    </row>
    <row r="549" spans="1:8" x14ac:dyDescent="0.25">
      <c r="A549"/>
      <c r="B549"/>
      <c r="C549"/>
      <c r="D549"/>
      <c r="E549"/>
      <c r="F549"/>
      <c r="G549"/>
      <c r="H549"/>
    </row>
    <row r="550" spans="1:8" x14ac:dyDescent="0.25">
      <c r="A550"/>
      <c r="B550"/>
      <c r="C550"/>
      <c r="D550"/>
      <c r="E550"/>
      <c r="F550"/>
      <c r="G550"/>
      <c r="H550"/>
    </row>
    <row r="551" spans="1:8" x14ac:dyDescent="0.25">
      <c r="A551"/>
      <c r="B551"/>
      <c r="C551"/>
      <c r="D551"/>
      <c r="E551"/>
      <c r="F551"/>
      <c r="G551"/>
      <c r="H551"/>
    </row>
    <row r="552" spans="1:8" x14ac:dyDescent="0.25">
      <c r="A552"/>
      <c r="B552"/>
      <c r="C552"/>
      <c r="D552"/>
      <c r="E552"/>
      <c r="F552"/>
      <c r="G552"/>
      <c r="H552"/>
    </row>
    <row r="553" spans="1:8" x14ac:dyDescent="0.25">
      <c r="A553"/>
      <c r="B553"/>
      <c r="C553"/>
      <c r="D553"/>
      <c r="E553"/>
      <c r="F553"/>
      <c r="G553"/>
      <c r="H553"/>
    </row>
    <row r="554" spans="1:8" x14ac:dyDescent="0.25">
      <c r="A554"/>
      <c r="B554"/>
      <c r="C554"/>
      <c r="D554"/>
      <c r="E554"/>
      <c r="F554"/>
      <c r="G554"/>
      <c r="H554"/>
    </row>
    <row r="555" spans="1:8" x14ac:dyDescent="0.25">
      <c r="A555"/>
      <c r="B555"/>
      <c r="C555"/>
      <c r="D555"/>
      <c r="E555"/>
      <c r="F555"/>
      <c r="G555"/>
      <c r="H555"/>
    </row>
    <row r="556" spans="1:8" x14ac:dyDescent="0.25">
      <c r="A556"/>
      <c r="B556"/>
      <c r="C556"/>
      <c r="D556"/>
      <c r="E556"/>
      <c r="F556"/>
      <c r="G556"/>
      <c r="H556"/>
    </row>
    <row r="557" spans="1:8" x14ac:dyDescent="0.25">
      <c r="A557"/>
      <c r="B557"/>
      <c r="C557"/>
      <c r="D557"/>
      <c r="E557"/>
      <c r="F557"/>
      <c r="G557"/>
      <c r="H557"/>
    </row>
    <row r="558" spans="1:8" x14ac:dyDescent="0.25">
      <c r="A558"/>
      <c r="B558"/>
      <c r="C558"/>
      <c r="D558"/>
      <c r="E558"/>
      <c r="F558"/>
      <c r="G558"/>
      <c r="H558"/>
    </row>
    <row r="559" spans="1:8" x14ac:dyDescent="0.25">
      <c r="A559"/>
      <c r="B559"/>
      <c r="C559"/>
      <c r="D559"/>
      <c r="E559"/>
      <c r="F559"/>
      <c r="G559"/>
      <c r="H559"/>
    </row>
    <row r="560" spans="1:8" x14ac:dyDescent="0.25">
      <c r="A560"/>
      <c r="B560"/>
      <c r="C560"/>
      <c r="D560"/>
      <c r="E560"/>
      <c r="F560"/>
      <c r="G560"/>
      <c r="H560"/>
    </row>
    <row r="561" spans="1:8" x14ac:dyDescent="0.25">
      <c r="A561"/>
      <c r="B561"/>
      <c r="C561"/>
      <c r="D561"/>
      <c r="E561"/>
      <c r="F561"/>
      <c r="G561"/>
      <c r="H561"/>
    </row>
    <row r="562" spans="1:8" x14ac:dyDescent="0.25">
      <c r="A562"/>
      <c r="B562"/>
      <c r="C562"/>
      <c r="D562"/>
      <c r="E562"/>
      <c r="F562"/>
      <c r="G562"/>
      <c r="H562"/>
    </row>
    <row r="563" spans="1:8" x14ac:dyDescent="0.25">
      <c r="A563"/>
      <c r="B563"/>
      <c r="C563"/>
      <c r="D563"/>
      <c r="E563"/>
      <c r="F563"/>
      <c r="G563"/>
      <c r="H563"/>
    </row>
    <row r="564" spans="1:8" x14ac:dyDescent="0.25">
      <c r="A564"/>
      <c r="B564"/>
      <c r="C564"/>
      <c r="D564"/>
      <c r="E564"/>
      <c r="F564"/>
      <c r="G564"/>
      <c r="H564"/>
    </row>
    <row r="565" spans="1:8" x14ac:dyDescent="0.25">
      <c r="A565"/>
      <c r="B565"/>
      <c r="C565"/>
      <c r="D565"/>
      <c r="E565"/>
      <c r="F565"/>
      <c r="G565"/>
      <c r="H565"/>
    </row>
    <row r="566" spans="1:8" x14ac:dyDescent="0.25">
      <c r="A566"/>
      <c r="B566"/>
      <c r="C566"/>
      <c r="D566"/>
      <c r="E566"/>
      <c r="F566"/>
      <c r="G566"/>
      <c r="H566"/>
    </row>
    <row r="567" spans="1:8" x14ac:dyDescent="0.25">
      <c r="A567"/>
      <c r="B567"/>
      <c r="C567"/>
      <c r="D567"/>
      <c r="E567"/>
      <c r="F567"/>
      <c r="G567"/>
      <c r="H567"/>
    </row>
    <row r="568" spans="1:8" x14ac:dyDescent="0.25">
      <c r="A568"/>
      <c r="B568"/>
      <c r="C568"/>
      <c r="D568"/>
      <c r="E568"/>
      <c r="F568"/>
      <c r="G568"/>
      <c r="H568"/>
    </row>
    <row r="569" spans="1:8" x14ac:dyDescent="0.25">
      <c r="A569"/>
      <c r="B569"/>
      <c r="C569"/>
      <c r="D569"/>
      <c r="E569"/>
      <c r="F569"/>
      <c r="G569"/>
      <c r="H569"/>
    </row>
    <row r="570" spans="1:8" x14ac:dyDescent="0.25">
      <c r="A570"/>
      <c r="B570"/>
      <c r="C570"/>
      <c r="D570"/>
      <c r="E570"/>
      <c r="F570"/>
      <c r="G570"/>
      <c r="H570"/>
    </row>
    <row r="571" spans="1:8" x14ac:dyDescent="0.25">
      <c r="A571"/>
      <c r="B571"/>
      <c r="C571"/>
      <c r="D571"/>
      <c r="E571"/>
      <c r="F571"/>
      <c r="G571"/>
      <c r="H571"/>
    </row>
    <row r="572" spans="1:8" x14ac:dyDescent="0.25">
      <c r="A572"/>
      <c r="B572"/>
      <c r="C572"/>
      <c r="D572"/>
      <c r="E572"/>
      <c r="F572"/>
      <c r="G572"/>
      <c r="H572"/>
    </row>
    <row r="573" spans="1:8" x14ac:dyDescent="0.25">
      <c r="A573"/>
      <c r="B573"/>
      <c r="C573"/>
      <c r="D573"/>
      <c r="E573"/>
      <c r="F573"/>
      <c r="G573"/>
      <c r="H573"/>
    </row>
    <row r="574" spans="1:8" x14ac:dyDescent="0.25">
      <c r="A574"/>
      <c r="B574"/>
      <c r="C574"/>
      <c r="D574"/>
      <c r="E574"/>
      <c r="F574"/>
      <c r="G574"/>
      <c r="H574"/>
    </row>
    <row r="575" spans="1:8" x14ac:dyDescent="0.25">
      <c r="A575"/>
      <c r="B575"/>
      <c r="C575"/>
      <c r="D575"/>
      <c r="E575"/>
      <c r="F575"/>
      <c r="G575"/>
      <c r="H575"/>
    </row>
    <row r="576" spans="1:8" x14ac:dyDescent="0.25">
      <c r="A576"/>
      <c r="B576"/>
      <c r="C576"/>
      <c r="D576"/>
      <c r="E576"/>
      <c r="F576"/>
      <c r="G576"/>
      <c r="H576"/>
    </row>
    <row r="577" spans="1:8" x14ac:dyDescent="0.25">
      <c r="A577"/>
      <c r="B577"/>
      <c r="C577"/>
      <c r="D577"/>
      <c r="E577"/>
      <c r="F577"/>
      <c r="G577"/>
      <c r="H577"/>
    </row>
    <row r="578" spans="1:8" x14ac:dyDescent="0.25">
      <c r="A578"/>
      <c r="B578"/>
      <c r="C578"/>
      <c r="D578"/>
      <c r="E578"/>
      <c r="F578"/>
      <c r="G578"/>
      <c r="H578"/>
    </row>
    <row r="579" spans="1:8" x14ac:dyDescent="0.25">
      <c r="A579"/>
      <c r="B579"/>
      <c r="C579"/>
      <c r="D579"/>
      <c r="E579"/>
      <c r="F579"/>
      <c r="G579"/>
      <c r="H579"/>
    </row>
    <row r="580" spans="1:8" x14ac:dyDescent="0.25">
      <c r="A580"/>
      <c r="B580"/>
      <c r="C580"/>
      <c r="D580"/>
      <c r="E580"/>
      <c r="F580"/>
      <c r="G580"/>
      <c r="H580"/>
    </row>
    <row r="581" spans="1:8" x14ac:dyDescent="0.25">
      <c r="A581"/>
      <c r="B581"/>
      <c r="C581"/>
      <c r="D581"/>
      <c r="E581"/>
      <c r="F581"/>
      <c r="G581"/>
      <c r="H581"/>
    </row>
    <row r="582" spans="1:8" x14ac:dyDescent="0.25">
      <c r="A582"/>
      <c r="B582"/>
      <c r="C582"/>
      <c r="D582"/>
      <c r="E582"/>
      <c r="F582"/>
      <c r="G582"/>
      <c r="H582"/>
    </row>
    <row r="583" spans="1:8" x14ac:dyDescent="0.25">
      <c r="A583"/>
      <c r="B583"/>
      <c r="C583"/>
      <c r="D583"/>
      <c r="E583"/>
      <c r="F583"/>
      <c r="G583"/>
      <c r="H583"/>
    </row>
    <row r="584" spans="1:8" x14ac:dyDescent="0.25">
      <c r="A584"/>
      <c r="B584"/>
      <c r="C584"/>
      <c r="D584"/>
      <c r="E584"/>
      <c r="F584"/>
      <c r="G584"/>
      <c r="H584"/>
    </row>
    <row r="585" spans="1:8" x14ac:dyDescent="0.25">
      <c r="A585"/>
      <c r="B585"/>
      <c r="C585"/>
      <c r="D585"/>
      <c r="E585"/>
      <c r="F585"/>
      <c r="G585"/>
      <c r="H585"/>
    </row>
    <row r="586" spans="1:8" x14ac:dyDescent="0.25">
      <c r="A586"/>
      <c r="B586"/>
      <c r="C586"/>
      <c r="D586"/>
      <c r="E586"/>
      <c r="F586"/>
      <c r="G586"/>
      <c r="H586"/>
    </row>
    <row r="587" spans="1:8" x14ac:dyDescent="0.25">
      <c r="A587"/>
      <c r="B587"/>
      <c r="C587"/>
      <c r="D587"/>
      <c r="E587"/>
      <c r="F587"/>
      <c r="G587"/>
      <c r="H587"/>
    </row>
    <row r="588" spans="1:8" x14ac:dyDescent="0.25">
      <c r="A588"/>
      <c r="B588"/>
      <c r="C588"/>
      <c r="D588"/>
      <c r="E588"/>
      <c r="F588"/>
      <c r="G588"/>
      <c r="H588"/>
    </row>
    <row r="589" spans="1:8" x14ac:dyDescent="0.25">
      <c r="A589"/>
      <c r="B589"/>
      <c r="C589"/>
      <c r="D589"/>
      <c r="E589"/>
      <c r="F589"/>
      <c r="G589"/>
      <c r="H589"/>
    </row>
    <row r="590" spans="1:8" x14ac:dyDescent="0.25">
      <c r="A590"/>
      <c r="B590"/>
      <c r="C590"/>
      <c r="D590"/>
      <c r="E590"/>
      <c r="F590"/>
      <c r="G590"/>
      <c r="H590"/>
    </row>
    <row r="591" spans="1:8" x14ac:dyDescent="0.25">
      <c r="A591"/>
      <c r="B591"/>
      <c r="C591"/>
      <c r="D591"/>
      <c r="E591"/>
      <c r="F591"/>
      <c r="G591"/>
      <c r="H591"/>
    </row>
    <row r="592" spans="1:8" x14ac:dyDescent="0.25">
      <c r="A592"/>
      <c r="B592"/>
      <c r="C592"/>
      <c r="D592"/>
      <c r="E592"/>
      <c r="F592"/>
      <c r="G592"/>
      <c r="H592"/>
    </row>
    <row r="593" spans="1:8" x14ac:dyDescent="0.25">
      <c r="A593"/>
      <c r="B593"/>
      <c r="C593"/>
      <c r="D593"/>
      <c r="E593"/>
      <c r="F593"/>
      <c r="G593"/>
      <c r="H593"/>
    </row>
    <row r="594" spans="1:8" x14ac:dyDescent="0.25">
      <c r="A594"/>
      <c r="B594"/>
      <c r="C594"/>
      <c r="D594"/>
      <c r="E594"/>
      <c r="F594"/>
      <c r="G594"/>
      <c r="H594"/>
    </row>
    <row r="595" spans="1:8" x14ac:dyDescent="0.25">
      <c r="A595"/>
      <c r="B595"/>
      <c r="C595"/>
      <c r="D595"/>
      <c r="E595"/>
      <c r="F595"/>
      <c r="G595"/>
      <c r="H595"/>
    </row>
    <row r="596" spans="1:8" x14ac:dyDescent="0.25">
      <c r="A596"/>
      <c r="B596"/>
      <c r="C596"/>
      <c r="D596"/>
      <c r="E596"/>
      <c r="F596"/>
      <c r="G596"/>
      <c r="H596"/>
    </row>
    <row r="597" spans="1:8" x14ac:dyDescent="0.25">
      <c r="A597"/>
      <c r="B597"/>
      <c r="C597"/>
      <c r="D597"/>
      <c r="E597"/>
      <c r="F597"/>
      <c r="G597"/>
      <c r="H597"/>
    </row>
    <row r="598" spans="1:8" x14ac:dyDescent="0.25">
      <c r="A598"/>
      <c r="B598"/>
      <c r="C598"/>
      <c r="D598"/>
      <c r="E598"/>
      <c r="F598"/>
      <c r="G598"/>
      <c r="H598"/>
    </row>
    <row r="599" spans="1:8" x14ac:dyDescent="0.25">
      <c r="A599"/>
      <c r="B599"/>
      <c r="C599"/>
      <c r="D599"/>
      <c r="E599"/>
      <c r="F599"/>
      <c r="G599"/>
      <c r="H599"/>
    </row>
    <row r="600" spans="1:8" x14ac:dyDescent="0.25">
      <c r="A600"/>
      <c r="B600"/>
      <c r="C600"/>
      <c r="D600"/>
      <c r="E600"/>
      <c r="F600"/>
      <c r="G600"/>
      <c r="H600"/>
    </row>
    <row r="601" spans="1:8" x14ac:dyDescent="0.25">
      <c r="A601"/>
      <c r="B601"/>
      <c r="C601"/>
      <c r="D601"/>
      <c r="E601"/>
      <c r="F601"/>
      <c r="G601"/>
      <c r="H601"/>
    </row>
    <row r="602" spans="1:8" x14ac:dyDescent="0.25">
      <c r="A602"/>
      <c r="B602"/>
      <c r="C602"/>
      <c r="D602"/>
      <c r="E602"/>
      <c r="F602"/>
      <c r="G602"/>
      <c r="H602"/>
    </row>
    <row r="603" spans="1:8" x14ac:dyDescent="0.25">
      <c r="A603"/>
      <c r="B603"/>
      <c r="C603"/>
      <c r="D603"/>
      <c r="E603"/>
      <c r="F603"/>
      <c r="G603"/>
      <c r="H603"/>
    </row>
    <row r="604" spans="1:8" x14ac:dyDescent="0.25">
      <c r="A604"/>
      <c r="B604"/>
      <c r="C604"/>
      <c r="D604"/>
      <c r="E604"/>
      <c r="F604"/>
      <c r="G604"/>
      <c r="H604"/>
    </row>
    <row r="605" spans="1:8" x14ac:dyDescent="0.25">
      <c r="A605"/>
      <c r="B605"/>
      <c r="C605"/>
      <c r="D605"/>
      <c r="E605"/>
      <c r="F605"/>
      <c r="G605"/>
      <c r="H605"/>
    </row>
    <row r="606" spans="1:8" x14ac:dyDescent="0.25">
      <c r="A606"/>
      <c r="B606"/>
      <c r="C606"/>
      <c r="D606"/>
      <c r="E606"/>
      <c r="F606"/>
      <c r="G606"/>
      <c r="H606"/>
    </row>
    <row r="607" spans="1:8" x14ac:dyDescent="0.25">
      <c r="A607"/>
      <c r="B607"/>
      <c r="C607"/>
      <c r="D607"/>
      <c r="E607"/>
      <c r="F607"/>
      <c r="G607"/>
      <c r="H607"/>
    </row>
    <row r="608" spans="1:8" x14ac:dyDescent="0.25">
      <c r="A608"/>
      <c r="B608"/>
      <c r="C608"/>
      <c r="D608"/>
      <c r="E608"/>
      <c r="F608"/>
      <c r="G608"/>
      <c r="H608"/>
    </row>
    <row r="609" spans="1:8" x14ac:dyDescent="0.25">
      <c r="A609"/>
      <c r="B609"/>
      <c r="C609"/>
      <c r="D609"/>
      <c r="E609"/>
      <c r="F609"/>
      <c r="G609"/>
      <c r="H609"/>
    </row>
    <row r="610" spans="1:8" x14ac:dyDescent="0.25">
      <c r="A610"/>
      <c r="B610"/>
      <c r="C610"/>
      <c r="D610"/>
      <c r="E610"/>
      <c r="F610"/>
      <c r="G610"/>
      <c r="H610"/>
    </row>
    <row r="611" spans="1:8" x14ac:dyDescent="0.25">
      <c r="A611"/>
      <c r="B611"/>
      <c r="C611"/>
      <c r="D611"/>
      <c r="E611"/>
      <c r="F611"/>
      <c r="G611"/>
      <c r="H611"/>
    </row>
    <row r="612" spans="1:8" x14ac:dyDescent="0.25">
      <c r="A612"/>
      <c r="B612"/>
      <c r="C612"/>
      <c r="D612"/>
      <c r="E612"/>
      <c r="F612"/>
      <c r="G612"/>
      <c r="H612"/>
    </row>
    <row r="613" spans="1:8" x14ac:dyDescent="0.25">
      <c r="A613"/>
      <c r="B613"/>
      <c r="C613"/>
      <c r="D613"/>
      <c r="E613"/>
      <c r="F613"/>
      <c r="G613"/>
      <c r="H613"/>
    </row>
    <row r="614" spans="1:8" x14ac:dyDescent="0.25">
      <c r="A614"/>
      <c r="B614"/>
      <c r="C614"/>
      <c r="D614"/>
      <c r="E614"/>
      <c r="F614"/>
      <c r="G614"/>
      <c r="H614"/>
    </row>
    <row r="615" spans="1:8" x14ac:dyDescent="0.25">
      <c r="A615"/>
      <c r="B615"/>
      <c r="C615"/>
      <c r="D615"/>
      <c r="E615"/>
      <c r="F615"/>
      <c r="G615"/>
      <c r="H615"/>
    </row>
    <row r="616" spans="1:8" x14ac:dyDescent="0.25">
      <c r="A616"/>
      <c r="B616"/>
      <c r="C616"/>
      <c r="D616"/>
      <c r="E616"/>
      <c r="F616"/>
      <c r="G616"/>
      <c r="H616"/>
    </row>
    <row r="617" spans="1:8" x14ac:dyDescent="0.25">
      <c r="A617"/>
      <c r="B617"/>
      <c r="C617"/>
      <c r="D617"/>
      <c r="E617"/>
      <c r="F617"/>
      <c r="G617"/>
      <c r="H617"/>
    </row>
    <row r="618" spans="1:8" x14ac:dyDescent="0.25">
      <c r="A618"/>
      <c r="B618"/>
      <c r="C618"/>
      <c r="D618"/>
      <c r="E618"/>
      <c r="F618"/>
      <c r="G618"/>
      <c r="H618"/>
    </row>
    <row r="619" spans="1:8" x14ac:dyDescent="0.25">
      <c r="A619"/>
      <c r="B619"/>
      <c r="C619"/>
      <c r="D619"/>
      <c r="E619"/>
      <c r="F619"/>
      <c r="G619"/>
      <c r="H619"/>
    </row>
    <row r="620" spans="1:8" x14ac:dyDescent="0.25">
      <c r="A620"/>
      <c r="B620"/>
      <c r="C620"/>
      <c r="D620"/>
      <c r="E620"/>
      <c r="F620"/>
      <c r="G620"/>
      <c r="H620"/>
    </row>
    <row r="621" spans="1:8" x14ac:dyDescent="0.25">
      <c r="A621"/>
      <c r="B621"/>
      <c r="C621"/>
      <c r="D621"/>
      <c r="E621"/>
      <c r="F621"/>
      <c r="G621"/>
      <c r="H621"/>
    </row>
    <row r="622" spans="1:8" x14ac:dyDescent="0.25">
      <c r="A622"/>
      <c r="B622"/>
      <c r="C622"/>
      <c r="D622"/>
      <c r="E622"/>
      <c r="F622"/>
      <c r="G622"/>
      <c r="H622"/>
    </row>
    <row r="623" spans="1:8" x14ac:dyDescent="0.25">
      <c r="A623"/>
      <c r="B623"/>
      <c r="C623"/>
      <c r="D623"/>
      <c r="E623"/>
      <c r="F623"/>
      <c r="G623"/>
      <c r="H623"/>
    </row>
    <row r="624" spans="1:8" x14ac:dyDescent="0.25">
      <c r="A624"/>
      <c r="B624"/>
      <c r="C624"/>
      <c r="D624"/>
      <c r="E624"/>
      <c r="F624"/>
      <c r="G624"/>
      <c r="H624"/>
    </row>
    <row r="625" spans="1:8" x14ac:dyDescent="0.25">
      <c r="A625"/>
      <c r="B625"/>
      <c r="C625"/>
      <c r="D625"/>
      <c r="E625"/>
      <c r="F625"/>
      <c r="G625"/>
      <c r="H625"/>
    </row>
    <row r="626" spans="1:8" x14ac:dyDescent="0.25">
      <c r="A626"/>
      <c r="B626"/>
      <c r="C626"/>
      <c r="D626"/>
      <c r="E626"/>
      <c r="F626"/>
      <c r="G626"/>
      <c r="H626"/>
    </row>
    <row r="627" spans="1:8" x14ac:dyDescent="0.25">
      <c r="A627"/>
      <c r="B627"/>
      <c r="C627"/>
      <c r="D627"/>
      <c r="E627"/>
      <c r="F627"/>
      <c r="G627"/>
      <c r="H627"/>
    </row>
    <row r="628" spans="1:8" x14ac:dyDescent="0.25">
      <c r="A628"/>
      <c r="B628"/>
      <c r="C628"/>
      <c r="D628"/>
      <c r="E628"/>
      <c r="F628"/>
      <c r="G628"/>
      <c r="H628"/>
    </row>
    <row r="629" spans="1:8" x14ac:dyDescent="0.25">
      <c r="A629"/>
      <c r="B629"/>
      <c r="C629"/>
      <c r="D629"/>
      <c r="E629"/>
      <c r="F629"/>
      <c r="G629"/>
      <c r="H629"/>
    </row>
    <row r="630" spans="1:8" x14ac:dyDescent="0.25">
      <c r="A630"/>
      <c r="B630"/>
      <c r="C630"/>
      <c r="D630"/>
      <c r="E630"/>
      <c r="F630"/>
      <c r="G630"/>
      <c r="H630"/>
    </row>
    <row r="631" spans="1:8" x14ac:dyDescent="0.25">
      <c r="A631"/>
      <c r="B631"/>
      <c r="C631"/>
      <c r="D631"/>
      <c r="E631"/>
      <c r="F631"/>
      <c r="G631"/>
      <c r="H631"/>
    </row>
    <row r="632" spans="1:8" x14ac:dyDescent="0.25">
      <c r="A632"/>
      <c r="B632"/>
      <c r="C632"/>
      <c r="D632"/>
      <c r="E632"/>
      <c r="F632"/>
      <c r="G632"/>
      <c r="H632"/>
    </row>
    <row r="633" spans="1:8" x14ac:dyDescent="0.25">
      <c r="A633"/>
      <c r="B633"/>
      <c r="C633"/>
      <c r="D633"/>
      <c r="E633"/>
      <c r="F633"/>
      <c r="G633"/>
      <c r="H633"/>
    </row>
    <row r="634" spans="1:8" x14ac:dyDescent="0.25">
      <c r="A634"/>
      <c r="B634"/>
      <c r="C634"/>
      <c r="D634"/>
      <c r="E634"/>
      <c r="F634"/>
      <c r="G634"/>
      <c r="H634"/>
    </row>
    <row r="635" spans="1:8" x14ac:dyDescent="0.25">
      <c r="A635"/>
      <c r="B635"/>
      <c r="C635"/>
      <c r="D635"/>
      <c r="E635"/>
      <c r="F635"/>
      <c r="G635"/>
      <c r="H635"/>
    </row>
    <row r="636" spans="1:8" x14ac:dyDescent="0.25">
      <c r="A636"/>
      <c r="B636"/>
      <c r="C636"/>
      <c r="D636"/>
      <c r="E636"/>
      <c r="F636"/>
      <c r="G636"/>
      <c r="H636"/>
    </row>
    <row r="637" spans="1:8" x14ac:dyDescent="0.25">
      <c r="A637"/>
      <c r="B637"/>
      <c r="C637"/>
      <c r="D637"/>
      <c r="E637"/>
      <c r="F637"/>
      <c r="G637"/>
      <c r="H637"/>
    </row>
    <row r="638" spans="1:8" x14ac:dyDescent="0.25">
      <c r="A638"/>
      <c r="B638"/>
      <c r="C638"/>
      <c r="D638"/>
      <c r="E638"/>
      <c r="F638"/>
      <c r="G638"/>
      <c r="H638"/>
    </row>
    <row r="639" spans="1:8" x14ac:dyDescent="0.25">
      <c r="A639"/>
      <c r="B639"/>
      <c r="C639"/>
      <c r="D639"/>
      <c r="E639"/>
      <c r="F639"/>
      <c r="G639"/>
      <c r="H639"/>
    </row>
    <row r="640" spans="1:8" x14ac:dyDescent="0.25">
      <c r="A640"/>
      <c r="B640"/>
      <c r="C640"/>
      <c r="D640"/>
      <c r="E640"/>
      <c r="F640"/>
      <c r="G640"/>
      <c r="H640"/>
    </row>
    <row r="641" spans="1:8" x14ac:dyDescent="0.25">
      <c r="A641"/>
      <c r="B641"/>
      <c r="C641"/>
      <c r="D641"/>
      <c r="E641"/>
      <c r="F641"/>
      <c r="G641"/>
      <c r="H641"/>
    </row>
    <row r="642" spans="1:8" x14ac:dyDescent="0.25">
      <c r="A642"/>
      <c r="B642"/>
      <c r="C642"/>
      <c r="D642"/>
      <c r="E642"/>
      <c r="F642"/>
      <c r="G642"/>
      <c r="H642"/>
    </row>
    <row r="643" spans="1:8" x14ac:dyDescent="0.25">
      <c r="A643"/>
      <c r="B643"/>
      <c r="C643"/>
      <c r="D643"/>
      <c r="E643"/>
      <c r="F643"/>
      <c r="G643"/>
      <c r="H643"/>
    </row>
    <row r="644" spans="1:8" x14ac:dyDescent="0.25">
      <c r="A644"/>
      <c r="B644"/>
      <c r="C644"/>
      <c r="D644"/>
      <c r="E644"/>
      <c r="F644"/>
      <c r="G644"/>
      <c r="H644"/>
    </row>
    <row r="645" spans="1:8" x14ac:dyDescent="0.25">
      <c r="A645"/>
      <c r="B645"/>
      <c r="C645"/>
      <c r="D645"/>
      <c r="E645"/>
      <c r="F645"/>
      <c r="G645"/>
      <c r="H645"/>
    </row>
    <row r="646" spans="1:8" x14ac:dyDescent="0.25">
      <c r="A646"/>
      <c r="B646"/>
      <c r="C646"/>
      <c r="D646"/>
      <c r="E646"/>
      <c r="F646"/>
      <c r="G646"/>
      <c r="H646"/>
    </row>
    <row r="647" spans="1:8" x14ac:dyDescent="0.25">
      <c r="A647"/>
      <c r="B647"/>
      <c r="C647"/>
      <c r="D647"/>
      <c r="E647"/>
      <c r="F647"/>
      <c r="G647"/>
      <c r="H647"/>
    </row>
    <row r="648" spans="1:8" x14ac:dyDescent="0.25">
      <c r="A648"/>
      <c r="B648"/>
      <c r="C648"/>
      <c r="D648"/>
      <c r="E648"/>
      <c r="F648"/>
      <c r="G648"/>
      <c r="H648"/>
    </row>
    <row r="649" spans="1:8" x14ac:dyDescent="0.25">
      <c r="A649"/>
      <c r="B649"/>
      <c r="C649"/>
      <c r="D649"/>
      <c r="E649"/>
      <c r="F649"/>
      <c r="G649"/>
      <c r="H649"/>
    </row>
    <row r="650" spans="1:8" x14ac:dyDescent="0.25">
      <c r="A650"/>
      <c r="B650"/>
      <c r="C650"/>
      <c r="D650"/>
      <c r="E650"/>
      <c r="F650"/>
      <c r="G650"/>
      <c r="H650"/>
    </row>
    <row r="651" spans="1:8" x14ac:dyDescent="0.25">
      <c r="A651"/>
      <c r="B651"/>
      <c r="C651"/>
      <c r="D651"/>
      <c r="E651"/>
      <c r="F651"/>
      <c r="G651"/>
      <c r="H651"/>
    </row>
    <row r="652" spans="1:8" x14ac:dyDescent="0.25">
      <c r="A652"/>
      <c r="B652"/>
      <c r="C652"/>
      <c r="D652"/>
      <c r="E652"/>
      <c r="F652"/>
      <c r="G652"/>
      <c r="H652"/>
    </row>
    <row r="653" spans="1:8" x14ac:dyDescent="0.25">
      <c r="A653"/>
      <c r="B653"/>
      <c r="C653"/>
      <c r="D653"/>
      <c r="E653"/>
      <c r="F653"/>
      <c r="G653"/>
      <c r="H653"/>
    </row>
    <row r="654" spans="1:8" x14ac:dyDescent="0.25">
      <c r="A654"/>
      <c r="B654"/>
      <c r="C654"/>
      <c r="D654"/>
      <c r="E654"/>
      <c r="F654"/>
      <c r="G654"/>
      <c r="H654"/>
    </row>
    <row r="655" spans="1:8" x14ac:dyDescent="0.25">
      <c r="A655"/>
      <c r="B655"/>
      <c r="C655"/>
      <c r="D655"/>
      <c r="E655"/>
      <c r="F655"/>
      <c r="G655"/>
      <c r="H655"/>
    </row>
    <row r="656" spans="1:8" x14ac:dyDescent="0.25">
      <c r="A656"/>
      <c r="B656"/>
      <c r="C656"/>
      <c r="D656"/>
      <c r="E656"/>
      <c r="F656"/>
      <c r="G656"/>
      <c r="H656"/>
    </row>
    <row r="657" spans="1:8" x14ac:dyDescent="0.25">
      <c r="A657"/>
      <c r="B657"/>
      <c r="C657"/>
      <c r="D657"/>
      <c r="E657"/>
      <c r="F657"/>
      <c r="G657"/>
      <c r="H657"/>
    </row>
    <row r="658" spans="1:8" x14ac:dyDescent="0.25">
      <c r="A658"/>
      <c r="B658"/>
      <c r="C658"/>
      <c r="D658"/>
      <c r="E658"/>
      <c r="F658"/>
      <c r="G658"/>
      <c r="H658"/>
    </row>
    <row r="659" spans="1:8" x14ac:dyDescent="0.25">
      <c r="A659"/>
      <c r="B659"/>
      <c r="C659"/>
      <c r="D659"/>
      <c r="E659"/>
      <c r="F659"/>
      <c r="G659"/>
      <c r="H659"/>
    </row>
    <row r="660" spans="1:8" x14ac:dyDescent="0.25">
      <c r="A660"/>
      <c r="B660"/>
      <c r="C660"/>
      <c r="D660"/>
      <c r="E660"/>
      <c r="F660"/>
      <c r="G660"/>
      <c r="H660"/>
    </row>
    <row r="661" spans="1:8" x14ac:dyDescent="0.25">
      <c r="A661"/>
      <c r="B661"/>
      <c r="C661"/>
      <c r="D661"/>
      <c r="E661"/>
      <c r="F661"/>
      <c r="G661"/>
      <c r="H661"/>
    </row>
    <row r="662" spans="1:8" x14ac:dyDescent="0.25">
      <c r="A662"/>
      <c r="B662"/>
      <c r="C662"/>
      <c r="D662"/>
      <c r="E662"/>
      <c r="F662"/>
      <c r="G662"/>
      <c r="H662"/>
    </row>
    <row r="663" spans="1:8" x14ac:dyDescent="0.25">
      <c r="A663"/>
      <c r="B663"/>
      <c r="C663"/>
      <c r="D663"/>
      <c r="E663"/>
      <c r="F663"/>
      <c r="G663"/>
      <c r="H663"/>
    </row>
    <row r="664" spans="1:8" x14ac:dyDescent="0.25">
      <c r="A664"/>
      <c r="B664"/>
      <c r="C664"/>
      <c r="D664"/>
      <c r="E664"/>
      <c r="F664"/>
      <c r="G664"/>
      <c r="H664"/>
    </row>
    <row r="665" spans="1:8" x14ac:dyDescent="0.25">
      <c r="A665"/>
      <c r="B665"/>
      <c r="C665"/>
      <c r="D665"/>
      <c r="E665"/>
      <c r="F665"/>
      <c r="G665"/>
      <c r="H665"/>
    </row>
    <row r="666" spans="1:8" x14ac:dyDescent="0.25">
      <c r="A666"/>
      <c r="B666"/>
      <c r="C666"/>
      <c r="D666"/>
      <c r="E666"/>
      <c r="F666"/>
      <c r="G666"/>
      <c r="H666"/>
    </row>
    <row r="667" spans="1:8" x14ac:dyDescent="0.25">
      <c r="A667"/>
      <c r="B667"/>
      <c r="C667"/>
      <c r="D667"/>
      <c r="E667"/>
      <c r="F667"/>
      <c r="G667"/>
      <c r="H667"/>
    </row>
    <row r="668" spans="1:8" x14ac:dyDescent="0.25">
      <c r="A668"/>
      <c r="B668"/>
      <c r="C668"/>
      <c r="D668"/>
      <c r="E668"/>
      <c r="F668"/>
      <c r="G668"/>
      <c r="H668"/>
    </row>
    <row r="669" spans="1:8" x14ac:dyDescent="0.25">
      <c r="A669"/>
      <c r="B669"/>
      <c r="C669"/>
      <c r="D669"/>
      <c r="E669"/>
      <c r="F669"/>
      <c r="G669"/>
      <c r="H669"/>
    </row>
    <row r="670" spans="1:8" x14ac:dyDescent="0.25">
      <c r="A670"/>
      <c r="B670"/>
      <c r="C670"/>
      <c r="D670"/>
      <c r="E670"/>
      <c r="F670"/>
      <c r="G670"/>
      <c r="H670"/>
    </row>
    <row r="671" spans="1:8" x14ac:dyDescent="0.25">
      <c r="A671"/>
      <c r="B671"/>
      <c r="C671"/>
      <c r="D671"/>
      <c r="E671"/>
      <c r="F671"/>
      <c r="G671"/>
      <c r="H671"/>
    </row>
    <row r="672" spans="1:8" x14ac:dyDescent="0.25">
      <c r="A672"/>
      <c r="B672"/>
      <c r="C672"/>
      <c r="D672"/>
      <c r="E672"/>
      <c r="F672"/>
      <c r="G672"/>
      <c r="H672"/>
    </row>
    <row r="673" spans="1:8" x14ac:dyDescent="0.25">
      <c r="A673"/>
      <c r="B673"/>
      <c r="C673"/>
      <c r="D673"/>
      <c r="E673"/>
      <c r="F673"/>
      <c r="G673"/>
      <c r="H673"/>
    </row>
    <row r="674" spans="1:8" x14ac:dyDescent="0.25">
      <c r="A674"/>
      <c r="B674"/>
      <c r="C674"/>
      <c r="D674"/>
      <c r="E674"/>
      <c r="F674"/>
      <c r="G674"/>
      <c r="H674"/>
    </row>
    <row r="675" spans="1:8" x14ac:dyDescent="0.25">
      <c r="A675"/>
      <c r="B675"/>
      <c r="C675"/>
      <c r="D675"/>
      <c r="E675"/>
      <c r="F675"/>
      <c r="G675"/>
      <c r="H675"/>
    </row>
    <row r="676" spans="1:8" x14ac:dyDescent="0.25">
      <c r="A676"/>
      <c r="B676"/>
      <c r="C676"/>
      <c r="D676"/>
      <c r="E676"/>
      <c r="F676"/>
      <c r="G676"/>
      <c r="H676"/>
    </row>
    <row r="677" spans="1:8" x14ac:dyDescent="0.25">
      <c r="A677"/>
      <c r="B677"/>
      <c r="C677"/>
      <c r="D677"/>
      <c r="E677"/>
      <c r="F677"/>
      <c r="G677"/>
      <c r="H677"/>
    </row>
    <row r="678" spans="1:8" x14ac:dyDescent="0.25">
      <c r="A678"/>
      <c r="B678"/>
      <c r="C678"/>
      <c r="D678"/>
      <c r="E678"/>
      <c r="F678"/>
      <c r="G678"/>
      <c r="H678"/>
    </row>
    <row r="679" spans="1:8" x14ac:dyDescent="0.25">
      <c r="A679"/>
      <c r="B679"/>
      <c r="C679"/>
      <c r="D679"/>
      <c r="E679"/>
      <c r="F679"/>
      <c r="G679"/>
      <c r="H679"/>
    </row>
    <row r="680" spans="1:8" x14ac:dyDescent="0.25">
      <c r="A680"/>
      <c r="B680"/>
      <c r="C680"/>
      <c r="D680"/>
      <c r="E680"/>
      <c r="F680"/>
      <c r="G680"/>
      <c r="H680"/>
    </row>
    <row r="681" spans="1:8" x14ac:dyDescent="0.25">
      <c r="A681"/>
      <c r="B681"/>
      <c r="C681"/>
      <c r="D681"/>
      <c r="E681"/>
      <c r="F681"/>
      <c r="G681"/>
      <c r="H681"/>
    </row>
    <row r="682" spans="1:8" x14ac:dyDescent="0.25">
      <c r="A682"/>
      <c r="B682"/>
      <c r="C682"/>
      <c r="D682"/>
      <c r="E682"/>
      <c r="F682"/>
      <c r="G682"/>
      <c r="H682"/>
    </row>
    <row r="683" spans="1:8" x14ac:dyDescent="0.25">
      <c r="A683"/>
      <c r="B683"/>
      <c r="C683"/>
      <c r="D683"/>
      <c r="E683"/>
      <c r="F683"/>
      <c r="G683"/>
      <c r="H683"/>
    </row>
    <row r="684" spans="1:8" x14ac:dyDescent="0.25">
      <c r="A684"/>
      <c r="B684"/>
      <c r="C684"/>
      <c r="D684"/>
      <c r="E684"/>
      <c r="F684"/>
      <c r="G684"/>
      <c r="H684"/>
    </row>
    <row r="685" spans="1:8" x14ac:dyDescent="0.25">
      <c r="A685"/>
      <c r="B685"/>
      <c r="C685"/>
      <c r="D685"/>
      <c r="E685"/>
      <c r="F685"/>
      <c r="G685"/>
      <c r="H685"/>
    </row>
    <row r="686" spans="1:8" x14ac:dyDescent="0.25">
      <c r="A686"/>
      <c r="B686"/>
      <c r="C686"/>
      <c r="D686"/>
      <c r="E686"/>
      <c r="F686"/>
      <c r="G686"/>
      <c r="H686"/>
    </row>
    <row r="687" spans="1:8" x14ac:dyDescent="0.25">
      <c r="A687"/>
      <c r="B687"/>
      <c r="C687"/>
      <c r="D687"/>
      <c r="E687"/>
      <c r="F687"/>
      <c r="G687"/>
      <c r="H687"/>
    </row>
    <row r="688" spans="1:8" x14ac:dyDescent="0.25">
      <c r="A688"/>
      <c r="B688"/>
      <c r="C688"/>
      <c r="D688"/>
      <c r="E688"/>
      <c r="F688"/>
      <c r="G688"/>
      <c r="H688"/>
    </row>
    <row r="689" spans="1:8" x14ac:dyDescent="0.25">
      <c r="A689"/>
      <c r="B689"/>
      <c r="C689"/>
      <c r="D689"/>
      <c r="E689"/>
      <c r="F689"/>
      <c r="G689"/>
      <c r="H689"/>
    </row>
    <row r="690" spans="1:8" x14ac:dyDescent="0.25">
      <c r="A690"/>
      <c r="B690"/>
      <c r="C690"/>
      <c r="D690"/>
      <c r="E690"/>
      <c r="F690"/>
      <c r="G690"/>
      <c r="H690"/>
    </row>
    <row r="691" spans="1:8" x14ac:dyDescent="0.25">
      <c r="A691"/>
      <c r="B691"/>
      <c r="C691"/>
      <c r="D691"/>
      <c r="E691"/>
      <c r="F691"/>
      <c r="G691"/>
      <c r="H691"/>
    </row>
    <row r="692" spans="1:8" x14ac:dyDescent="0.25">
      <c r="A692"/>
      <c r="B692"/>
      <c r="C692"/>
      <c r="D692"/>
      <c r="E692"/>
      <c r="F692"/>
      <c r="G692"/>
      <c r="H692"/>
    </row>
    <row r="693" spans="1:8" x14ac:dyDescent="0.25">
      <c r="A693"/>
      <c r="B693"/>
      <c r="C693"/>
      <c r="D693"/>
      <c r="E693"/>
      <c r="F693"/>
      <c r="G693"/>
      <c r="H693"/>
    </row>
    <row r="694" spans="1:8" x14ac:dyDescent="0.25">
      <c r="A694"/>
      <c r="B694"/>
      <c r="C694"/>
      <c r="D694"/>
      <c r="E694"/>
      <c r="F694"/>
      <c r="G694"/>
      <c r="H694"/>
    </row>
    <row r="695" spans="1:8" x14ac:dyDescent="0.25">
      <c r="A695"/>
      <c r="B695"/>
      <c r="C695"/>
      <c r="D695"/>
      <c r="E695"/>
      <c r="F695"/>
      <c r="G695"/>
      <c r="H695"/>
    </row>
    <row r="696" spans="1:8" x14ac:dyDescent="0.25">
      <c r="A696"/>
      <c r="B696"/>
      <c r="C696"/>
      <c r="D696"/>
      <c r="E696"/>
      <c r="F696"/>
      <c r="G696"/>
      <c r="H696"/>
    </row>
    <row r="697" spans="1:8" x14ac:dyDescent="0.25">
      <c r="A697"/>
      <c r="B697"/>
      <c r="C697"/>
      <c r="D697"/>
      <c r="E697"/>
      <c r="F697"/>
      <c r="G697"/>
      <c r="H697"/>
    </row>
    <row r="698" spans="1:8" x14ac:dyDescent="0.25">
      <c r="A698"/>
      <c r="B698"/>
      <c r="C698"/>
      <c r="D698"/>
      <c r="E698"/>
      <c r="F698"/>
      <c r="G698"/>
      <c r="H698"/>
    </row>
    <row r="699" spans="1:8" x14ac:dyDescent="0.25">
      <c r="A699"/>
      <c r="B699"/>
      <c r="C699"/>
      <c r="D699"/>
      <c r="E699"/>
      <c r="F699"/>
      <c r="G699"/>
      <c r="H699"/>
    </row>
    <row r="700" spans="1:8" x14ac:dyDescent="0.25">
      <c r="A700"/>
      <c r="B700"/>
      <c r="C700"/>
      <c r="D700"/>
      <c r="E700"/>
      <c r="F700"/>
      <c r="G700"/>
      <c r="H700"/>
    </row>
    <row r="701" spans="1:8" x14ac:dyDescent="0.25">
      <c r="A701"/>
      <c r="B701"/>
      <c r="C701"/>
      <c r="D701"/>
      <c r="E701"/>
      <c r="F701"/>
      <c r="G701"/>
      <c r="H701"/>
    </row>
    <row r="702" spans="1:8" x14ac:dyDescent="0.25">
      <c r="A702"/>
      <c r="B702"/>
      <c r="C702"/>
      <c r="D702"/>
      <c r="E702"/>
      <c r="F702"/>
      <c r="G702"/>
      <c r="H702"/>
    </row>
    <row r="703" spans="1:8" x14ac:dyDescent="0.25">
      <c r="A703"/>
      <c r="B703"/>
      <c r="C703"/>
      <c r="D703"/>
      <c r="E703"/>
      <c r="F703"/>
      <c r="G703"/>
      <c r="H703"/>
    </row>
    <row r="704" spans="1:8" x14ac:dyDescent="0.25">
      <c r="A704"/>
      <c r="B704"/>
      <c r="C704"/>
      <c r="D704"/>
      <c r="E704"/>
      <c r="F704"/>
      <c r="G704"/>
      <c r="H704"/>
    </row>
    <row r="705" spans="1:8" x14ac:dyDescent="0.25">
      <c r="A705"/>
      <c r="B705"/>
      <c r="C705"/>
      <c r="D705"/>
      <c r="E705"/>
      <c r="F705"/>
      <c r="G705"/>
      <c r="H705"/>
    </row>
    <row r="706" spans="1:8" x14ac:dyDescent="0.25">
      <c r="A706"/>
      <c r="B706"/>
      <c r="C706"/>
      <c r="D706"/>
      <c r="E706"/>
      <c r="F706"/>
      <c r="G706"/>
      <c r="H706"/>
    </row>
    <row r="707" spans="1:8" x14ac:dyDescent="0.25">
      <c r="A707"/>
      <c r="B707"/>
      <c r="C707"/>
      <c r="D707"/>
      <c r="E707"/>
      <c r="F707"/>
      <c r="G707"/>
      <c r="H707"/>
    </row>
    <row r="708" spans="1:8" x14ac:dyDescent="0.25">
      <c r="A708"/>
      <c r="B708"/>
      <c r="C708"/>
      <c r="D708"/>
      <c r="E708"/>
      <c r="F708"/>
      <c r="G708"/>
      <c r="H708"/>
    </row>
    <row r="709" spans="1:8" x14ac:dyDescent="0.25">
      <c r="A709"/>
      <c r="B709"/>
      <c r="C709"/>
      <c r="D709"/>
      <c r="E709"/>
      <c r="F709"/>
      <c r="G709"/>
      <c r="H709"/>
    </row>
    <row r="710" spans="1:8" x14ac:dyDescent="0.25">
      <c r="A710"/>
      <c r="B710"/>
      <c r="C710"/>
      <c r="D710"/>
      <c r="E710"/>
      <c r="F710"/>
      <c r="G710"/>
      <c r="H710"/>
    </row>
    <row r="711" spans="1:8" x14ac:dyDescent="0.25">
      <c r="A711"/>
      <c r="B711"/>
      <c r="C711"/>
      <c r="D711"/>
      <c r="E711"/>
      <c r="F711"/>
      <c r="G711"/>
      <c r="H711"/>
    </row>
    <row r="712" spans="1:8" x14ac:dyDescent="0.25">
      <c r="A712"/>
      <c r="B712"/>
      <c r="C712"/>
      <c r="D712"/>
      <c r="E712"/>
      <c r="F712"/>
      <c r="G712"/>
      <c r="H712"/>
    </row>
    <row r="713" spans="1:8" x14ac:dyDescent="0.25">
      <c r="A713"/>
      <c r="B713"/>
      <c r="C713"/>
      <c r="D713"/>
      <c r="E713"/>
      <c r="F713"/>
      <c r="G713"/>
      <c r="H713"/>
    </row>
    <row r="714" spans="1:8" x14ac:dyDescent="0.25">
      <c r="A714"/>
      <c r="B714"/>
      <c r="C714"/>
      <c r="D714"/>
      <c r="E714"/>
      <c r="F714"/>
      <c r="G714"/>
      <c r="H714"/>
    </row>
    <row r="715" spans="1:8" x14ac:dyDescent="0.25">
      <c r="A715"/>
      <c r="B715"/>
      <c r="C715"/>
      <c r="D715"/>
      <c r="E715"/>
      <c r="F715"/>
      <c r="G715"/>
      <c r="H715"/>
    </row>
    <row r="716" spans="1:8" x14ac:dyDescent="0.25">
      <c r="A716"/>
      <c r="B716"/>
      <c r="C716"/>
      <c r="D716"/>
      <c r="E716"/>
      <c r="F716"/>
      <c r="G716"/>
      <c r="H716"/>
    </row>
    <row r="717" spans="1:8" x14ac:dyDescent="0.25">
      <c r="A717"/>
      <c r="B717"/>
      <c r="C717"/>
      <c r="D717"/>
      <c r="E717"/>
      <c r="F717"/>
      <c r="G717"/>
      <c r="H717"/>
    </row>
    <row r="718" spans="1:8" x14ac:dyDescent="0.25">
      <c r="A718"/>
      <c r="B718"/>
      <c r="C718"/>
      <c r="D718"/>
      <c r="E718"/>
      <c r="F718"/>
      <c r="G718"/>
      <c r="H718"/>
    </row>
    <row r="719" spans="1:8" x14ac:dyDescent="0.25">
      <c r="A719"/>
      <c r="B719"/>
      <c r="C719"/>
      <c r="D719"/>
      <c r="E719"/>
      <c r="F719"/>
      <c r="G719"/>
      <c r="H719"/>
    </row>
    <row r="720" spans="1:8" x14ac:dyDescent="0.25">
      <c r="A720"/>
      <c r="B720"/>
      <c r="C720"/>
      <c r="D720"/>
      <c r="E720"/>
      <c r="F720"/>
      <c r="G720"/>
      <c r="H720"/>
    </row>
    <row r="721" spans="1:8" x14ac:dyDescent="0.25">
      <c r="A721"/>
      <c r="B721"/>
      <c r="C721"/>
      <c r="D721"/>
      <c r="E721"/>
      <c r="F721"/>
      <c r="G721"/>
      <c r="H721"/>
    </row>
    <row r="722" spans="1:8" x14ac:dyDescent="0.25">
      <c r="A722"/>
      <c r="B722"/>
      <c r="C722"/>
      <c r="D722"/>
      <c r="E722"/>
      <c r="F722"/>
      <c r="G722"/>
      <c r="H722"/>
    </row>
    <row r="723" spans="1:8" x14ac:dyDescent="0.25">
      <c r="A723"/>
      <c r="B723"/>
      <c r="C723"/>
      <c r="D723"/>
      <c r="E723"/>
      <c r="F723"/>
      <c r="G723"/>
      <c r="H723"/>
    </row>
    <row r="724" spans="1:8" x14ac:dyDescent="0.25">
      <c r="A724"/>
      <c r="B724"/>
      <c r="C724"/>
      <c r="D724"/>
      <c r="E724"/>
      <c r="F724"/>
      <c r="G724"/>
      <c r="H724"/>
    </row>
    <row r="725" spans="1:8" x14ac:dyDescent="0.25">
      <c r="A725"/>
      <c r="B725"/>
      <c r="C725"/>
      <c r="D725"/>
      <c r="E725"/>
      <c r="F725"/>
      <c r="G725"/>
      <c r="H725"/>
    </row>
    <row r="726" spans="1:8" x14ac:dyDescent="0.25">
      <c r="A726"/>
      <c r="B726"/>
      <c r="C726"/>
      <c r="D726"/>
      <c r="E726"/>
      <c r="F726"/>
      <c r="G726"/>
      <c r="H726"/>
    </row>
    <row r="727" spans="1:8" x14ac:dyDescent="0.25">
      <c r="A727"/>
      <c r="B727"/>
      <c r="C727"/>
      <c r="D727"/>
      <c r="E727"/>
      <c r="F727"/>
      <c r="G727"/>
      <c r="H727"/>
    </row>
    <row r="728" spans="1:8" x14ac:dyDescent="0.25">
      <c r="A728"/>
      <c r="B728"/>
      <c r="C728"/>
      <c r="D728"/>
      <c r="E728"/>
      <c r="F728"/>
      <c r="G728"/>
      <c r="H728"/>
    </row>
    <row r="729" spans="1:8" x14ac:dyDescent="0.25">
      <c r="A729"/>
      <c r="B729"/>
      <c r="C729"/>
      <c r="D729"/>
      <c r="E729"/>
      <c r="F729"/>
      <c r="G729"/>
      <c r="H729"/>
    </row>
    <row r="730" spans="1:8" x14ac:dyDescent="0.25">
      <c r="A730"/>
      <c r="B730"/>
      <c r="C730"/>
      <c r="D730"/>
      <c r="E730"/>
      <c r="F730"/>
      <c r="G730"/>
      <c r="H730"/>
    </row>
    <row r="731" spans="1:8" x14ac:dyDescent="0.25">
      <c r="A731"/>
      <c r="B731"/>
      <c r="C731"/>
      <c r="D731"/>
      <c r="E731"/>
      <c r="F731"/>
      <c r="G731"/>
      <c r="H731"/>
    </row>
    <row r="732" spans="1:8" x14ac:dyDescent="0.25">
      <c r="A732"/>
      <c r="B732"/>
      <c r="C732"/>
      <c r="D732"/>
      <c r="E732"/>
      <c r="F732"/>
      <c r="G732"/>
      <c r="H732"/>
    </row>
    <row r="733" spans="1:8" x14ac:dyDescent="0.25">
      <c r="A733"/>
      <c r="B733"/>
      <c r="C733"/>
      <c r="D733"/>
      <c r="E733"/>
      <c r="F733"/>
      <c r="G733"/>
      <c r="H733"/>
    </row>
    <row r="734" spans="1:8" x14ac:dyDescent="0.25">
      <c r="A734"/>
      <c r="B734"/>
      <c r="C734"/>
      <c r="D734"/>
      <c r="E734"/>
      <c r="F734"/>
      <c r="G734"/>
      <c r="H734"/>
    </row>
    <row r="735" spans="1:8" x14ac:dyDescent="0.25">
      <c r="A735"/>
      <c r="B735"/>
      <c r="C735"/>
      <c r="D735"/>
      <c r="E735"/>
      <c r="F735"/>
      <c r="G735"/>
      <c r="H735"/>
    </row>
    <row r="736" spans="1:8" x14ac:dyDescent="0.25">
      <c r="A736"/>
      <c r="B736"/>
      <c r="C736"/>
      <c r="D736"/>
      <c r="E736"/>
      <c r="F736"/>
      <c r="G736"/>
      <c r="H736"/>
    </row>
    <row r="737" spans="1:8" x14ac:dyDescent="0.25">
      <c r="A737"/>
      <c r="B737"/>
      <c r="C737"/>
      <c r="D737"/>
      <c r="E737"/>
      <c r="F737"/>
      <c r="G737"/>
      <c r="H737"/>
    </row>
    <row r="738" spans="1:8" x14ac:dyDescent="0.25">
      <c r="A738"/>
      <c r="B738"/>
      <c r="C738"/>
      <c r="D738"/>
      <c r="E738"/>
      <c r="F738"/>
      <c r="G738"/>
      <c r="H738"/>
    </row>
    <row r="739" spans="1:8" x14ac:dyDescent="0.25">
      <c r="A739"/>
      <c r="B739"/>
      <c r="C739"/>
      <c r="D739"/>
      <c r="E739"/>
      <c r="F739"/>
      <c r="G739"/>
      <c r="H739"/>
    </row>
    <row r="740" spans="1:8" x14ac:dyDescent="0.25">
      <c r="A740"/>
      <c r="B740"/>
      <c r="C740"/>
      <c r="D740"/>
      <c r="E740"/>
      <c r="F740"/>
      <c r="G740"/>
      <c r="H740"/>
    </row>
    <row r="741" spans="1:8" x14ac:dyDescent="0.25">
      <c r="A741"/>
      <c r="B741"/>
      <c r="C741"/>
      <c r="D741"/>
      <c r="E741"/>
      <c r="F741"/>
      <c r="G741"/>
      <c r="H741"/>
    </row>
    <row r="742" spans="1:8" x14ac:dyDescent="0.25">
      <c r="A742"/>
      <c r="B742"/>
      <c r="C742"/>
      <c r="D742"/>
      <c r="E742"/>
      <c r="F742"/>
      <c r="G742"/>
      <c r="H742"/>
    </row>
    <row r="743" spans="1:8" x14ac:dyDescent="0.25">
      <c r="A743"/>
      <c r="B743"/>
      <c r="C743"/>
      <c r="D743"/>
      <c r="E743"/>
      <c r="F743"/>
      <c r="G743"/>
      <c r="H743"/>
    </row>
    <row r="744" spans="1:8" x14ac:dyDescent="0.25">
      <c r="A744"/>
      <c r="B744"/>
      <c r="C744"/>
      <c r="D744"/>
      <c r="E744"/>
      <c r="F744"/>
      <c r="G744"/>
      <c r="H744"/>
    </row>
    <row r="745" spans="1:8" x14ac:dyDescent="0.25">
      <c r="A745"/>
      <c r="B745"/>
      <c r="C745"/>
      <c r="D745"/>
      <c r="E745"/>
      <c r="F745"/>
      <c r="G745"/>
      <c r="H745"/>
    </row>
    <row r="746" spans="1:8" x14ac:dyDescent="0.25">
      <c r="A746"/>
      <c r="B746"/>
      <c r="C746"/>
      <c r="D746"/>
      <c r="E746"/>
      <c r="F746"/>
      <c r="G746"/>
      <c r="H746"/>
    </row>
    <row r="747" spans="1:8" x14ac:dyDescent="0.25">
      <c r="A747"/>
      <c r="B747"/>
      <c r="C747"/>
      <c r="D747"/>
      <c r="E747"/>
      <c r="F747"/>
      <c r="G747"/>
      <c r="H747"/>
    </row>
    <row r="748" spans="1:8" x14ac:dyDescent="0.25">
      <c r="A748"/>
      <c r="B748"/>
      <c r="C748"/>
      <c r="D748"/>
      <c r="E748"/>
      <c r="F748"/>
      <c r="G748"/>
      <c r="H748"/>
    </row>
    <row r="749" spans="1:8" x14ac:dyDescent="0.25">
      <c r="A749"/>
      <c r="B749"/>
      <c r="C749"/>
      <c r="D749"/>
      <c r="E749"/>
      <c r="F749"/>
      <c r="G749"/>
      <c r="H749"/>
    </row>
    <row r="750" spans="1:8" x14ac:dyDescent="0.25">
      <c r="A750"/>
      <c r="B750"/>
      <c r="C750"/>
      <c r="D750"/>
      <c r="E750"/>
      <c r="F750"/>
      <c r="G750"/>
      <c r="H750"/>
    </row>
    <row r="751" spans="1:8" x14ac:dyDescent="0.25">
      <c r="A751"/>
      <c r="B751"/>
      <c r="C751"/>
      <c r="D751"/>
      <c r="E751"/>
      <c r="F751"/>
      <c r="G751"/>
      <c r="H751"/>
    </row>
    <row r="752" spans="1:8" x14ac:dyDescent="0.25">
      <c r="A752"/>
      <c r="B752"/>
      <c r="C752"/>
      <c r="D752"/>
      <c r="E752"/>
      <c r="F752"/>
      <c r="G752"/>
      <c r="H752"/>
    </row>
    <row r="753" spans="1:8" x14ac:dyDescent="0.25">
      <c r="A753"/>
      <c r="B753"/>
      <c r="C753"/>
      <c r="D753"/>
      <c r="E753"/>
      <c r="F753"/>
      <c r="G753"/>
      <c r="H753"/>
    </row>
    <row r="754" spans="1:8" x14ac:dyDescent="0.25">
      <c r="A754"/>
      <c r="B754"/>
      <c r="C754"/>
      <c r="D754"/>
      <c r="E754"/>
      <c r="F754"/>
      <c r="G754"/>
      <c r="H754"/>
    </row>
    <row r="755" spans="1:8" x14ac:dyDescent="0.25">
      <c r="A755"/>
      <c r="B755"/>
      <c r="C755"/>
      <c r="D755"/>
      <c r="E755"/>
      <c r="F755"/>
      <c r="G755"/>
      <c r="H755"/>
    </row>
    <row r="756" spans="1:8" x14ac:dyDescent="0.25">
      <c r="A756"/>
      <c r="B756"/>
      <c r="C756"/>
      <c r="D756"/>
      <c r="E756"/>
      <c r="F756"/>
      <c r="G756"/>
      <c r="H756"/>
    </row>
    <row r="757" spans="1:8" x14ac:dyDescent="0.25">
      <c r="A757"/>
      <c r="B757"/>
      <c r="C757"/>
      <c r="D757"/>
      <c r="E757"/>
      <c r="F757"/>
      <c r="G757"/>
      <c r="H757"/>
    </row>
    <row r="758" spans="1:8" x14ac:dyDescent="0.25">
      <c r="A758"/>
      <c r="B758"/>
      <c r="C758"/>
      <c r="D758"/>
      <c r="E758"/>
      <c r="F758"/>
      <c r="G758"/>
      <c r="H758"/>
    </row>
    <row r="759" spans="1:8" x14ac:dyDescent="0.25">
      <c r="A759"/>
      <c r="B759"/>
      <c r="C759"/>
      <c r="D759"/>
      <c r="E759"/>
      <c r="F759"/>
      <c r="G759"/>
      <c r="H759"/>
    </row>
    <row r="760" spans="1:8" x14ac:dyDescent="0.25">
      <c r="A760"/>
      <c r="B760"/>
      <c r="C760"/>
      <c r="D760"/>
      <c r="E760"/>
      <c r="F760"/>
      <c r="G760"/>
      <c r="H760"/>
    </row>
    <row r="761" spans="1:8" x14ac:dyDescent="0.25">
      <c r="A761"/>
      <c r="B761"/>
      <c r="C761"/>
      <c r="D761"/>
      <c r="E761"/>
      <c r="F761"/>
      <c r="G761"/>
      <c r="H761"/>
    </row>
    <row r="762" spans="1:8" x14ac:dyDescent="0.25">
      <c r="A762"/>
      <c r="B762"/>
      <c r="C762"/>
      <c r="D762"/>
      <c r="E762"/>
      <c r="F762"/>
      <c r="G762"/>
      <c r="H762"/>
    </row>
    <row r="763" spans="1:8" x14ac:dyDescent="0.25">
      <c r="A763"/>
      <c r="B763"/>
      <c r="C763"/>
      <c r="D763"/>
      <c r="E763"/>
      <c r="F763"/>
      <c r="G763"/>
      <c r="H763"/>
    </row>
    <row r="764" spans="1:8" x14ac:dyDescent="0.25">
      <c r="A764"/>
      <c r="B764"/>
      <c r="C764"/>
      <c r="D764"/>
      <c r="E764"/>
      <c r="F764"/>
      <c r="G764"/>
      <c r="H764"/>
    </row>
    <row r="765" spans="1:8" x14ac:dyDescent="0.25">
      <c r="A765"/>
      <c r="B765"/>
      <c r="C765"/>
      <c r="D765"/>
      <c r="E765"/>
      <c r="F765"/>
      <c r="G765"/>
      <c r="H765"/>
    </row>
    <row r="766" spans="1:8" x14ac:dyDescent="0.25">
      <c r="A766"/>
      <c r="B766"/>
      <c r="C766"/>
      <c r="D766"/>
      <c r="E766"/>
      <c r="F766"/>
      <c r="G766"/>
      <c r="H766"/>
    </row>
    <row r="767" spans="1:8" x14ac:dyDescent="0.25">
      <c r="A767"/>
      <c r="B767"/>
      <c r="C767"/>
      <c r="D767"/>
      <c r="E767"/>
      <c r="F767"/>
      <c r="G767"/>
      <c r="H767"/>
    </row>
    <row r="768" spans="1:8" x14ac:dyDescent="0.25">
      <c r="A768"/>
      <c r="B768"/>
      <c r="C768"/>
      <c r="D768"/>
      <c r="E768"/>
      <c r="F768"/>
      <c r="G768"/>
      <c r="H768"/>
    </row>
    <row r="769" spans="1:8" x14ac:dyDescent="0.25">
      <c r="A769"/>
      <c r="B769"/>
      <c r="C769"/>
      <c r="D769"/>
      <c r="E769"/>
      <c r="F769"/>
      <c r="G769"/>
      <c r="H769"/>
    </row>
    <row r="770" spans="1:8" x14ac:dyDescent="0.25">
      <c r="A770"/>
      <c r="B770"/>
      <c r="C770"/>
      <c r="D770"/>
      <c r="E770"/>
      <c r="F770"/>
      <c r="G770"/>
      <c r="H770"/>
    </row>
    <row r="771" spans="1:8" x14ac:dyDescent="0.25">
      <c r="A771"/>
      <c r="B771"/>
      <c r="C771"/>
      <c r="D771"/>
      <c r="E771"/>
      <c r="F771"/>
      <c r="G771"/>
      <c r="H771"/>
    </row>
    <row r="772" spans="1:8" x14ac:dyDescent="0.25">
      <c r="A772"/>
      <c r="B772"/>
      <c r="C772"/>
      <c r="D772"/>
      <c r="E772"/>
      <c r="F772"/>
      <c r="G772"/>
      <c r="H772"/>
    </row>
    <row r="773" spans="1:8" x14ac:dyDescent="0.25">
      <c r="A773"/>
      <c r="B773"/>
      <c r="C773"/>
      <c r="D773"/>
      <c r="E773"/>
      <c r="F773"/>
      <c r="G773"/>
      <c r="H773"/>
    </row>
    <row r="774" spans="1:8" x14ac:dyDescent="0.25">
      <c r="A774"/>
      <c r="B774"/>
      <c r="C774"/>
      <c r="D774"/>
      <c r="E774"/>
      <c r="F774"/>
      <c r="G774"/>
      <c r="H774"/>
    </row>
    <row r="775" spans="1:8" x14ac:dyDescent="0.25">
      <c r="A775"/>
      <c r="B775"/>
      <c r="C775"/>
      <c r="D775"/>
      <c r="E775"/>
      <c r="F775"/>
      <c r="G775"/>
      <c r="H775"/>
    </row>
    <row r="776" spans="1:8" x14ac:dyDescent="0.25">
      <c r="A776"/>
      <c r="B776"/>
      <c r="C776"/>
      <c r="D776"/>
      <c r="E776"/>
      <c r="F776"/>
      <c r="G776"/>
      <c r="H776"/>
    </row>
    <row r="777" spans="1:8" x14ac:dyDescent="0.25">
      <c r="A777"/>
      <c r="B777"/>
      <c r="C777"/>
      <c r="D777"/>
      <c r="E777"/>
      <c r="F777"/>
      <c r="G777"/>
      <c r="H777"/>
    </row>
    <row r="778" spans="1:8" x14ac:dyDescent="0.25">
      <c r="A778"/>
      <c r="B778"/>
      <c r="C778"/>
      <c r="D778"/>
      <c r="E778"/>
      <c r="F778"/>
      <c r="G778"/>
      <c r="H778"/>
    </row>
    <row r="779" spans="1:8" x14ac:dyDescent="0.25">
      <c r="A779"/>
      <c r="B779"/>
      <c r="C779"/>
      <c r="D779"/>
      <c r="E779"/>
      <c r="F779"/>
      <c r="G779"/>
      <c r="H779"/>
    </row>
    <row r="780" spans="1:8" x14ac:dyDescent="0.25">
      <c r="A780"/>
      <c r="B780"/>
      <c r="C780"/>
      <c r="D780"/>
      <c r="E780"/>
      <c r="F780"/>
      <c r="G780"/>
      <c r="H780"/>
    </row>
    <row r="781" spans="1:8" x14ac:dyDescent="0.25">
      <c r="A781"/>
      <c r="B781"/>
      <c r="C781"/>
      <c r="D781"/>
      <c r="E781"/>
      <c r="F781"/>
      <c r="G781"/>
      <c r="H781"/>
    </row>
    <row r="782" spans="1:8" x14ac:dyDescent="0.25">
      <c r="A782"/>
      <c r="B782"/>
      <c r="C782"/>
      <c r="D782"/>
      <c r="E782"/>
      <c r="F782"/>
      <c r="G782"/>
      <c r="H782"/>
    </row>
    <row r="783" spans="1:8" x14ac:dyDescent="0.25">
      <c r="A783"/>
      <c r="B783"/>
      <c r="C783"/>
      <c r="D783"/>
      <c r="E783"/>
      <c r="F783"/>
      <c r="G783"/>
      <c r="H783"/>
    </row>
    <row r="784" spans="1:8" x14ac:dyDescent="0.25">
      <c r="A784"/>
      <c r="B784"/>
      <c r="C784"/>
      <c r="D784"/>
      <c r="E784"/>
      <c r="F784"/>
      <c r="G784"/>
      <c r="H784"/>
    </row>
    <row r="785" spans="1:8" x14ac:dyDescent="0.25">
      <c r="A785"/>
      <c r="B785"/>
      <c r="C785"/>
      <c r="D785"/>
      <c r="E785"/>
      <c r="F785"/>
      <c r="G785"/>
      <c r="H785"/>
    </row>
    <row r="786" spans="1:8" x14ac:dyDescent="0.25">
      <c r="A786"/>
      <c r="B786"/>
      <c r="C786"/>
      <c r="D786"/>
      <c r="E786"/>
      <c r="F786"/>
      <c r="G786"/>
      <c r="H786"/>
    </row>
    <row r="787" spans="1:8" x14ac:dyDescent="0.25">
      <c r="A787"/>
      <c r="B787"/>
      <c r="C787"/>
      <c r="D787"/>
      <c r="E787"/>
      <c r="F787"/>
      <c r="G787"/>
      <c r="H787"/>
    </row>
    <row r="788" spans="1:8" x14ac:dyDescent="0.25">
      <c r="A788"/>
      <c r="B788"/>
      <c r="C788"/>
      <c r="D788"/>
      <c r="E788"/>
      <c r="F788"/>
      <c r="G788"/>
      <c r="H788"/>
    </row>
    <row r="789" spans="1:8" x14ac:dyDescent="0.25">
      <c r="A789"/>
      <c r="B789"/>
      <c r="C789"/>
      <c r="D789"/>
      <c r="E789"/>
      <c r="F789"/>
      <c r="G789"/>
      <c r="H789"/>
    </row>
    <row r="790" spans="1:8" x14ac:dyDescent="0.25">
      <c r="A790"/>
      <c r="B790"/>
      <c r="C790"/>
      <c r="D790"/>
      <c r="E790"/>
      <c r="F790"/>
      <c r="G790"/>
      <c r="H790"/>
    </row>
    <row r="791" spans="1:8" x14ac:dyDescent="0.25">
      <c r="A791"/>
      <c r="B791"/>
      <c r="C791"/>
      <c r="D791"/>
      <c r="E791"/>
      <c r="F791"/>
      <c r="G791"/>
      <c r="H791"/>
    </row>
    <row r="792" spans="1:8" x14ac:dyDescent="0.25">
      <c r="A792"/>
      <c r="B792"/>
      <c r="C792"/>
      <c r="D792"/>
      <c r="E792"/>
      <c r="F792"/>
      <c r="G792"/>
      <c r="H792"/>
    </row>
    <row r="793" spans="1:8" x14ac:dyDescent="0.25">
      <c r="A793"/>
      <c r="B793"/>
      <c r="C793"/>
      <c r="D793"/>
      <c r="E793"/>
      <c r="F793"/>
      <c r="G793"/>
      <c r="H793"/>
    </row>
    <row r="794" spans="1:8" x14ac:dyDescent="0.25">
      <c r="A794"/>
      <c r="B794"/>
      <c r="C794"/>
      <c r="D794"/>
      <c r="E794"/>
      <c r="F794"/>
      <c r="G794"/>
      <c r="H794"/>
    </row>
  </sheetData>
  <phoneticPr fontId="23" type="noConversion"/>
  <conditionalFormatting sqref="A795:A1048576 A1:A269">
    <cfRule type="duplicateValues" dxfId="1" priority="1"/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54E7-FC54-47BB-B46A-38CE9B4D6C96}">
  <dimension ref="A1:F388"/>
  <sheetViews>
    <sheetView topLeftCell="A56" workbookViewId="0">
      <selection activeCell="E16" sqref="E16"/>
    </sheetView>
  </sheetViews>
  <sheetFormatPr defaultRowHeight="12.75" x14ac:dyDescent="0.2"/>
  <cols>
    <col min="1" max="1" width="26.85546875" bestFit="1" customWidth="1"/>
    <col min="2" max="2" width="43.5703125" bestFit="1" customWidth="1"/>
    <col min="3" max="3" width="29.85546875" bestFit="1" customWidth="1"/>
    <col min="4" max="4" width="48.42578125" bestFit="1" customWidth="1"/>
    <col min="5" max="5" width="16.140625" bestFit="1" customWidth="1"/>
    <col min="6" max="6" width="14.7109375" style="89" bestFit="1" customWidth="1"/>
  </cols>
  <sheetData>
    <row r="1" spans="1:6" x14ac:dyDescent="0.2">
      <c r="A1" s="2" t="s">
        <v>354</v>
      </c>
      <c r="B1" s="2" t="s">
        <v>355</v>
      </c>
      <c r="C1" s="2" t="s">
        <v>356</v>
      </c>
      <c r="D1" s="71" t="s">
        <v>357</v>
      </c>
      <c r="E1" s="4" t="s">
        <v>5</v>
      </c>
      <c r="F1" s="76" t="s">
        <v>6</v>
      </c>
    </row>
    <row r="2" spans="1:6" x14ac:dyDescent="0.2">
      <c r="A2" s="1" t="s">
        <v>7</v>
      </c>
      <c r="B2" s="1" t="s">
        <v>3959</v>
      </c>
      <c r="C2" s="1" t="s">
        <v>176</v>
      </c>
      <c r="D2" s="68"/>
      <c r="E2" s="83"/>
      <c r="F2" s="69"/>
    </row>
    <row r="3" spans="1:6" x14ac:dyDescent="0.2">
      <c r="A3" s="1" t="s">
        <v>10</v>
      </c>
      <c r="B3" s="1" t="s">
        <v>3960</v>
      </c>
      <c r="C3" s="1" t="s">
        <v>176</v>
      </c>
      <c r="D3" s="68"/>
      <c r="E3" s="83"/>
      <c r="F3" s="69"/>
    </row>
    <row r="4" spans="1:6" ht="15" x14ac:dyDescent="0.25">
      <c r="A4" s="1" t="s">
        <v>13</v>
      </c>
      <c r="B4" s="1" t="s">
        <v>3961</v>
      </c>
      <c r="C4" s="1" t="s">
        <v>176</v>
      </c>
      <c r="D4" s="72" t="s">
        <v>904</v>
      </c>
      <c r="E4" s="83"/>
      <c r="F4" s="78" t="s">
        <v>905</v>
      </c>
    </row>
    <row r="5" spans="1:6" ht="15" x14ac:dyDescent="0.25">
      <c r="A5" s="1" t="s">
        <v>7</v>
      </c>
      <c r="B5" s="1" t="s">
        <v>3962</v>
      </c>
      <c r="C5" s="1" t="s">
        <v>189</v>
      </c>
      <c r="D5" s="72" t="s">
        <v>943</v>
      </c>
      <c r="E5" s="72"/>
      <c r="F5" s="78" t="s">
        <v>944</v>
      </c>
    </row>
    <row r="6" spans="1:6" ht="15" x14ac:dyDescent="0.25">
      <c r="A6" s="1" t="s">
        <v>13</v>
      </c>
      <c r="B6" s="1" t="s">
        <v>3963</v>
      </c>
      <c r="C6" s="1" t="s">
        <v>189</v>
      </c>
      <c r="D6" s="72" t="s">
        <v>943</v>
      </c>
      <c r="E6" s="72"/>
      <c r="F6" s="78" t="s">
        <v>944</v>
      </c>
    </row>
    <row r="7" spans="1:6" ht="15" x14ac:dyDescent="0.25">
      <c r="A7" s="3" t="s">
        <v>10</v>
      </c>
      <c r="B7" s="1" t="s">
        <v>3964</v>
      </c>
      <c r="C7" s="1" t="s">
        <v>197</v>
      </c>
      <c r="D7" s="79" t="s">
        <v>969</v>
      </c>
      <c r="E7" s="84"/>
      <c r="F7" s="69"/>
    </row>
    <row r="8" spans="1:6" ht="15" x14ac:dyDescent="0.25">
      <c r="A8" s="3" t="s">
        <v>13</v>
      </c>
      <c r="B8" s="1" t="s">
        <v>3965</v>
      </c>
      <c r="C8" s="1" t="s">
        <v>197</v>
      </c>
      <c r="D8" s="79" t="s">
        <v>970</v>
      </c>
      <c r="E8" s="84"/>
      <c r="F8" s="90" t="s">
        <v>971</v>
      </c>
    </row>
    <row r="9" spans="1:6" ht="15" x14ac:dyDescent="0.25">
      <c r="A9" s="1" t="s">
        <v>7</v>
      </c>
      <c r="B9" s="1" t="s">
        <v>3966</v>
      </c>
      <c r="C9" s="1" t="s">
        <v>201</v>
      </c>
      <c r="D9" s="74" t="s">
        <v>983</v>
      </c>
      <c r="E9" s="83"/>
      <c r="F9" s="69"/>
    </row>
    <row r="10" spans="1:6" x14ac:dyDescent="0.2">
      <c r="A10" s="1" t="s">
        <v>10</v>
      </c>
      <c r="B10" s="1" t="s">
        <v>3967</v>
      </c>
      <c r="C10" s="1" t="s">
        <v>201</v>
      </c>
      <c r="D10" s="68"/>
      <c r="E10" s="83"/>
      <c r="F10" s="69"/>
    </row>
    <row r="11" spans="1:6" ht="15" x14ac:dyDescent="0.25">
      <c r="A11" s="1" t="s">
        <v>13</v>
      </c>
      <c r="B11" s="1" t="s">
        <v>3968</v>
      </c>
      <c r="C11" s="1" t="s">
        <v>201</v>
      </c>
      <c r="D11" s="74" t="s">
        <v>984</v>
      </c>
      <c r="E11" s="83"/>
      <c r="F11" s="78" t="s">
        <v>985</v>
      </c>
    </row>
    <row r="12" spans="1:6" ht="15" x14ac:dyDescent="0.25">
      <c r="A12" s="10" t="s">
        <v>7</v>
      </c>
      <c r="B12" s="1" t="s">
        <v>3969</v>
      </c>
      <c r="C12" s="1" t="s">
        <v>202</v>
      </c>
      <c r="D12" s="80" t="s">
        <v>986</v>
      </c>
      <c r="E12" s="83"/>
      <c r="F12" s="77"/>
    </row>
    <row r="13" spans="1:6" ht="15" x14ac:dyDescent="0.25">
      <c r="A13" s="1" t="s">
        <v>7</v>
      </c>
      <c r="B13" s="1" t="s">
        <v>3970</v>
      </c>
      <c r="C13" s="1" t="s">
        <v>204</v>
      </c>
      <c r="D13" s="72" t="s">
        <v>378</v>
      </c>
      <c r="E13" s="83"/>
      <c r="F13" s="78" t="s">
        <v>992</v>
      </c>
    </row>
    <row r="14" spans="1:6" x14ac:dyDescent="0.2">
      <c r="A14" s="1" t="s">
        <v>10</v>
      </c>
      <c r="B14" s="1" t="s">
        <v>3971</v>
      </c>
      <c r="C14" s="1" t="s">
        <v>204</v>
      </c>
      <c r="D14" s="68"/>
      <c r="E14" s="83"/>
      <c r="F14" s="69"/>
    </row>
    <row r="15" spans="1:6" x14ac:dyDescent="0.2">
      <c r="A15" s="1" t="s">
        <v>13</v>
      </c>
      <c r="B15" s="1" t="s">
        <v>3972</v>
      </c>
      <c r="C15" s="1" t="s">
        <v>204</v>
      </c>
      <c r="D15" s="68"/>
      <c r="E15" s="83"/>
      <c r="F15" s="69"/>
    </row>
    <row r="16" spans="1:6" ht="15" x14ac:dyDescent="0.25">
      <c r="A16" s="10" t="s">
        <v>7</v>
      </c>
      <c r="B16" s="1" t="s">
        <v>3973</v>
      </c>
      <c r="C16" s="1" t="s">
        <v>205</v>
      </c>
      <c r="D16" s="80" t="s">
        <v>993</v>
      </c>
      <c r="E16" s="83"/>
      <c r="F16" s="91" t="s">
        <v>994</v>
      </c>
    </row>
    <row r="17" spans="1:6" x14ac:dyDescent="0.2">
      <c r="A17" s="10" t="s">
        <v>10</v>
      </c>
      <c r="B17" s="1" t="s">
        <v>3974</v>
      </c>
      <c r="C17" s="1" t="s">
        <v>205</v>
      </c>
      <c r="D17" s="73"/>
      <c r="E17" s="83"/>
      <c r="F17" s="77"/>
    </row>
    <row r="18" spans="1:6" ht="15" x14ac:dyDescent="0.25">
      <c r="A18" s="10" t="s">
        <v>13</v>
      </c>
      <c r="B18" s="1" t="s">
        <v>3975</v>
      </c>
      <c r="C18" s="1" t="s">
        <v>205</v>
      </c>
      <c r="D18" s="80" t="s">
        <v>993</v>
      </c>
      <c r="E18" s="83"/>
      <c r="F18" s="91" t="s">
        <v>994</v>
      </c>
    </row>
    <row r="19" spans="1:6" ht="15" x14ac:dyDescent="0.25">
      <c r="A19" s="10" t="s">
        <v>7</v>
      </c>
      <c r="B19" s="1" t="s">
        <v>3976</v>
      </c>
      <c r="C19" s="1" t="s">
        <v>206</v>
      </c>
      <c r="D19" s="80" t="s">
        <v>995</v>
      </c>
      <c r="E19" s="83"/>
      <c r="F19" s="91" t="s">
        <v>996</v>
      </c>
    </row>
    <row r="20" spans="1:6" x14ac:dyDescent="0.2">
      <c r="A20" s="10" t="s">
        <v>10</v>
      </c>
      <c r="B20" s="1" t="s">
        <v>3977</v>
      </c>
      <c r="C20" s="1" t="s">
        <v>206</v>
      </c>
      <c r="D20" s="73"/>
      <c r="E20" s="83"/>
      <c r="F20" s="77"/>
    </row>
    <row r="21" spans="1:6" ht="15" x14ac:dyDescent="0.25">
      <c r="A21" s="10" t="s">
        <v>14</v>
      </c>
      <c r="B21" s="1" t="s">
        <v>3978</v>
      </c>
      <c r="C21" s="1" t="s">
        <v>206</v>
      </c>
      <c r="D21" s="80" t="s">
        <v>997</v>
      </c>
      <c r="E21" s="83"/>
      <c r="F21" s="91" t="s">
        <v>998</v>
      </c>
    </row>
    <row r="22" spans="1:6" ht="15" x14ac:dyDescent="0.25">
      <c r="A22" s="10" t="s">
        <v>13</v>
      </c>
      <c r="B22" s="1" t="s">
        <v>3979</v>
      </c>
      <c r="C22" s="1" t="s">
        <v>206</v>
      </c>
      <c r="D22" s="80" t="s">
        <v>999</v>
      </c>
      <c r="E22" s="83"/>
      <c r="F22" s="91" t="s">
        <v>1000</v>
      </c>
    </row>
    <row r="23" spans="1:6" ht="15" x14ac:dyDescent="0.25">
      <c r="A23" s="10" t="s">
        <v>7</v>
      </c>
      <c r="B23" s="1" t="s">
        <v>3980</v>
      </c>
      <c r="C23" s="1" t="s">
        <v>207</v>
      </c>
      <c r="D23" s="80" t="s">
        <v>983</v>
      </c>
      <c r="E23" s="83"/>
      <c r="F23" s="91" t="s">
        <v>1001</v>
      </c>
    </row>
    <row r="24" spans="1:6" x14ac:dyDescent="0.2">
      <c r="A24" s="10" t="s">
        <v>10</v>
      </c>
      <c r="B24" s="1" t="s">
        <v>3981</v>
      </c>
      <c r="C24" s="1" t="s">
        <v>207</v>
      </c>
      <c r="D24" s="73"/>
      <c r="E24" s="83"/>
      <c r="F24" s="77"/>
    </row>
    <row r="25" spans="1:6" ht="15" x14ac:dyDescent="0.25">
      <c r="A25" s="10" t="s">
        <v>13</v>
      </c>
      <c r="B25" s="1" t="s">
        <v>3982</v>
      </c>
      <c r="C25" s="1" t="s">
        <v>207</v>
      </c>
      <c r="D25" s="80" t="s">
        <v>1002</v>
      </c>
      <c r="E25" s="83"/>
      <c r="F25" s="91" t="s">
        <v>1003</v>
      </c>
    </row>
    <row r="26" spans="1:6" ht="15" x14ac:dyDescent="0.25">
      <c r="A26" s="10" t="s">
        <v>7</v>
      </c>
      <c r="B26" s="1" t="s">
        <v>3983</v>
      </c>
      <c r="C26" s="1" t="s">
        <v>208</v>
      </c>
      <c r="D26" s="80" t="s">
        <v>1004</v>
      </c>
      <c r="E26" s="83"/>
      <c r="F26" s="77"/>
    </row>
    <row r="27" spans="1:6" x14ac:dyDescent="0.2">
      <c r="A27" s="10" t="s">
        <v>10</v>
      </c>
      <c r="B27" s="1" t="s">
        <v>3984</v>
      </c>
      <c r="C27" s="1" t="s">
        <v>208</v>
      </c>
      <c r="D27" s="73" t="s">
        <v>1005</v>
      </c>
      <c r="E27" s="83"/>
      <c r="F27" s="77"/>
    </row>
    <row r="28" spans="1:6" ht="15" x14ac:dyDescent="0.25">
      <c r="A28" s="10" t="s">
        <v>13</v>
      </c>
      <c r="B28" s="1" t="s">
        <v>3985</v>
      </c>
      <c r="C28" s="1" t="s">
        <v>208</v>
      </c>
      <c r="D28" s="81" t="s">
        <v>1006</v>
      </c>
      <c r="E28" s="83"/>
      <c r="F28" s="77"/>
    </row>
    <row r="29" spans="1:6" x14ac:dyDescent="0.2">
      <c r="A29" s="10" t="s">
        <v>7</v>
      </c>
      <c r="B29" s="1" t="s">
        <v>3986</v>
      </c>
      <c r="C29" s="1" t="s">
        <v>209</v>
      </c>
      <c r="D29" s="73" t="s">
        <v>1007</v>
      </c>
      <c r="E29" s="83"/>
      <c r="F29" s="77"/>
    </row>
    <row r="30" spans="1:6" x14ac:dyDescent="0.2">
      <c r="A30" s="10" t="s">
        <v>10</v>
      </c>
      <c r="B30" s="1" t="s">
        <v>3987</v>
      </c>
      <c r="C30" s="1" t="s">
        <v>209</v>
      </c>
      <c r="D30" s="73" t="s">
        <v>969</v>
      </c>
      <c r="E30" s="83"/>
      <c r="F30" s="77"/>
    </row>
    <row r="31" spans="1:6" x14ac:dyDescent="0.2">
      <c r="A31" s="10" t="s">
        <v>13</v>
      </c>
      <c r="B31" s="1" t="s">
        <v>3988</v>
      </c>
      <c r="C31" s="1" t="s">
        <v>209</v>
      </c>
      <c r="D31" s="73" t="s">
        <v>1007</v>
      </c>
      <c r="E31" s="83"/>
      <c r="F31" s="77"/>
    </row>
    <row r="32" spans="1:6" ht="15" x14ac:dyDescent="0.25">
      <c r="A32" s="1" t="s">
        <v>7</v>
      </c>
      <c r="B32" s="1" t="s">
        <v>3989</v>
      </c>
      <c r="C32" s="1" t="s">
        <v>210</v>
      </c>
      <c r="D32" s="72" t="s">
        <v>1008</v>
      </c>
      <c r="E32" s="83"/>
      <c r="F32" s="78" t="s">
        <v>1009</v>
      </c>
    </row>
    <row r="33" spans="1:6" x14ac:dyDescent="0.2">
      <c r="A33" s="1" t="s">
        <v>10</v>
      </c>
      <c r="B33" s="1" t="s">
        <v>3990</v>
      </c>
      <c r="C33" s="1" t="s">
        <v>210</v>
      </c>
      <c r="D33" s="68"/>
      <c r="E33" s="83"/>
      <c r="F33" s="69"/>
    </row>
    <row r="34" spans="1:6" ht="15" x14ac:dyDescent="0.25">
      <c r="A34" s="1" t="s">
        <v>13</v>
      </c>
      <c r="B34" s="1" t="s">
        <v>3991</v>
      </c>
      <c r="C34" s="1" t="s">
        <v>210</v>
      </c>
      <c r="D34" s="72" t="s">
        <v>1008</v>
      </c>
      <c r="E34" s="83"/>
      <c r="F34" s="78" t="s">
        <v>1009</v>
      </c>
    </row>
    <row r="35" spans="1:6" x14ac:dyDescent="0.2">
      <c r="A35" s="10" t="s">
        <v>10</v>
      </c>
      <c r="B35" s="1" t="s">
        <v>3992</v>
      </c>
      <c r="C35" s="1" t="s">
        <v>216</v>
      </c>
      <c r="D35" s="73"/>
      <c r="E35" s="83"/>
      <c r="F35" s="77"/>
    </row>
    <row r="36" spans="1:6" x14ac:dyDescent="0.2">
      <c r="A36" s="10" t="s">
        <v>10</v>
      </c>
      <c r="B36" s="1" t="s">
        <v>3993</v>
      </c>
      <c r="C36" s="1" t="s">
        <v>218</v>
      </c>
      <c r="D36" s="73"/>
      <c r="E36" s="83"/>
      <c r="F36" s="77"/>
    </row>
    <row r="37" spans="1:6" ht="15" x14ac:dyDescent="0.25">
      <c r="A37" s="10" t="s">
        <v>13</v>
      </c>
      <c r="B37" s="1" t="s">
        <v>3994</v>
      </c>
      <c r="C37" s="1" t="s">
        <v>218</v>
      </c>
      <c r="D37" s="88" t="s">
        <v>1043</v>
      </c>
      <c r="E37" s="83"/>
      <c r="F37" s="87">
        <v>3152554142</v>
      </c>
    </row>
    <row r="38" spans="1:6" ht="15" x14ac:dyDescent="0.25">
      <c r="A38" s="1" t="s">
        <v>7</v>
      </c>
      <c r="B38" s="1" t="s">
        <v>3995</v>
      </c>
      <c r="C38" s="1" t="s">
        <v>222</v>
      </c>
      <c r="D38" s="88" t="s">
        <v>1055</v>
      </c>
      <c r="E38" s="85"/>
      <c r="F38" s="87" t="s">
        <v>1056</v>
      </c>
    </row>
    <row r="39" spans="1:6" x14ac:dyDescent="0.2">
      <c r="A39" s="10" t="s">
        <v>7</v>
      </c>
      <c r="B39" s="1" t="s">
        <v>3996</v>
      </c>
      <c r="C39" s="1" t="s">
        <v>223</v>
      </c>
      <c r="D39" s="73"/>
      <c r="E39" s="83"/>
      <c r="F39" s="77"/>
    </row>
    <row r="40" spans="1:6" x14ac:dyDescent="0.2">
      <c r="A40" s="10" t="s">
        <v>10</v>
      </c>
      <c r="B40" s="1" t="s">
        <v>3997</v>
      </c>
      <c r="C40" s="1" t="s">
        <v>223</v>
      </c>
      <c r="D40" s="73"/>
      <c r="E40" s="83"/>
      <c r="F40" s="77"/>
    </row>
    <row r="41" spans="1:6" x14ac:dyDescent="0.2">
      <c r="A41" s="10" t="s">
        <v>13</v>
      </c>
      <c r="B41" s="1" t="s">
        <v>3998</v>
      </c>
      <c r="C41" s="1" t="s">
        <v>223</v>
      </c>
      <c r="D41" s="73"/>
      <c r="E41" s="83"/>
      <c r="F41" s="77"/>
    </row>
    <row r="42" spans="1:6" ht="15" x14ac:dyDescent="0.25">
      <c r="A42" s="1" t="s">
        <v>7</v>
      </c>
      <c r="B42" s="1" t="s">
        <v>3999</v>
      </c>
      <c r="C42" s="1" t="s">
        <v>224</v>
      </c>
      <c r="D42" s="72" t="s">
        <v>1061</v>
      </c>
      <c r="E42" s="85"/>
      <c r="F42" s="78" t="s">
        <v>1062</v>
      </c>
    </row>
    <row r="43" spans="1:6" ht="15" x14ac:dyDescent="0.25">
      <c r="A43" s="1" t="s">
        <v>13</v>
      </c>
      <c r="B43" s="1" t="s">
        <v>4000</v>
      </c>
      <c r="C43" s="1" t="s">
        <v>224</v>
      </c>
      <c r="D43" s="72" t="s">
        <v>1064</v>
      </c>
      <c r="E43" s="85"/>
      <c r="F43" s="69"/>
    </row>
    <row r="44" spans="1:6" x14ac:dyDescent="0.2">
      <c r="A44" s="10" t="s">
        <v>7</v>
      </c>
      <c r="B44" s="1" t="s">
        <v>4001</v>
      </c>
      <c r="C44" s="1" t="s">
        <v>225</v>
      </c>
      <c r="D44" s="73"/>
      <c r="E44" s="83"/>
      <c r="F44" s="77"/>
    </row>
    <row r="45" spans="1:6" x14ac:dyDescent="0.2">
      <c r="A45" s="10" t="s">
        <v>10</v>
      </c>
      <c r="B45" s="1" t="s">
        <v>4002</v>
      </c>
      <c r="C45" s="1" t="s">
        <v>225</v>
      </c>
      <c r="D45" s="73"/>
      <c r="E45" s="83"/>
      <c r="F45" s="77"/>
    </row>
    <row r="46" spans="1:6" x14ac:dyDescent="0.2">
      <c r="A46" s="10" t="s">
        <v>13</v>
      </c>
      <c r="B46" s="1" t="s">
        <v>4003</v>
      </c>
      <c r="C46" s="1" t="s">
        <v>225</v>
      </c>
      <c r="D46" s="73"/>
      <c r="E46" s="83"/>
      <c r="F46" s="77"/>
    </row>
    <row r="47" spans="1:6" x14ac:dyDescent="0.2">
      <c r="A47" s="10" t="s">
        <v>7</v>
      </c>
      <c r="B47" s="1" t="s">
        <v>4004</v>
      </c>
      <c r="C47" s="1" t="s">
        <v>228</v>
      </c>
      <c r="D47" s="73"/>
      <c r="E47" s="83"/>
      <c r="F47" s="77"/>
    </row>
    <row r="48" spans="1:6" x14ac:dyDescent="0.2">
      <c r="A48" s="10" t="s">
        <v>10</v>
      </c>
      <c r="B48" s="1" t="s">
        <v>4005</v>
      </c>
      <c r="C48" s="1" t="s">
        <v>228</v>
      </c>
      <c r="D48" s="73"/>
      <c r="E48" s="83"/>
      <c r="F48" s="77"/>
    </row>
    <row r="49" spans="1:6" x14ac:dyDescent="0.2">
      <c r="A49" s="10" t="s">
        <v>13</v>
      </c>
      <c r="B49" s="1" t="s">
        <v>4006</v>
      </c>
      <c r="C49" s="1" t="s">
        <v>228</v>
      </c>
      <c r="D49" s="73"/>
      <c r="E49" s="83"/>
      <c r="F49" s="77"/>
    </row>
    <row r="50" spans="1:6" x14ac:dyDescent="0.2">
      <c r="A50" s="1" t="s">
        <v>10</v>
      </c>
      <c r="B50" s="1" t="s">
        <v>4007</v>
      </c>
      <c r="C50" s="1" t="s">
        <v>229</v>
      </c>
      <c r="D50" s="75"/>
      <c r="E50" s="83"/>
      <c r="F50" s="69"/>
    </row>
    <row r="51" spans="1:6" ht="15" x14ac:dyDescent="0.25">
      <c r="A51" s="1" t="s">
        <v>13</v>
      </c>
      <c r="B51" s="1" t="s">
        <v>4008</v>
      </c>
      <c r="C51" s="1" t="s">
        <v>229</v>
      </c>
      <c r="D51" s="72" t="s">
        <v>1076</v>
      </c>
      <c r="E51" s="85"/>
      <c r="F51" s="78" t="s">
        <v>1077</v>
      </c>
    </row>
    <row r="52" spans="1:6" ht="15" x14ac:dyDescent="0.25">
      <c r="A52" s="10" t="s">
        <v>10</v>
      </c>
      <c r="B52" s="1" t="s">
        <v>4009</v>
      </c>
      <c r="C52" s="1" t="s">
        <v>230</v>
      </c>
      <c r="D52" s="80" t="s">
        <v>969</v>
      </c>
      <c r="E52" s="83"/>
      <c r="F52" s="77"/>
    </row>
    <row r="53" spans="1:6" x14ac:dyDescent="0.2">
      <c r="A53" s="10" t="s">
        <v>7</v>
      </c>
      <c r="B53" s="1" t="s">
        <v>4010</v>
      </c>
      <c r="C53" s="1" t="s">
        <v>231</v>
      </c>
      <c r="D53" s="73"/>
      <c r="E53" s="83"/>
      <c r="F53" s="77"/>
    </row>
    <row r="54" spans="1:6" x14ac:dyDescent="0.2">
      <c r="A54" s="10" t="s">
        <v>10</v>
      </c>
      <c r="B54" s="1" t="s">
        <v>4011</v>
      </c>
      <c r="C54" s="1" t="s">
        <v>231</v>
      </c>
      <c r="D54" s="73"/>
      <c r="E54" s="83"/>
      <c r="F54" s="77"/>
    </row>
    <row r="55" spans="1:6" x14ac:dyDescent="0.2">
      <c r="A55" s="10" t="s">
        <v>13</v>
      </c>
      <c r="B55" s="1" t="s">
        <v>4012</v>
      </c>
      <c r="C55" s="1" t="s">
        <v>231</v>
      </c>
      <c r="D55" s="73"/>
      <c r="E55" s="83"/>
      <c r="F55" s="77"/>
    </row>
    <row r="56" spans="1:6" ht="15" x14ac:dyDescent="0.25">
      <c r="A56" s="1" t="s">
        <v>7</v>
      </c>
      <c r="B56" s="1" t="s">
        <v>4013</v>
      </c>
      <c r="C56" s="1" t="s">
        <v>232</v>
      </c>
      <c r="D56" s="72" t="s">
        <v>1082</v>
      </c>
      <c r="E56" s="85"/>
      <c r="F56" s="78" t="s">
        <v>1083</v>
      </c>
    </row>
    <row r="57" spans="1:6" ht="15" x14ac:dyDescent="0.25">
      <c r="A57" s="1" t="s">
        <v>10</v>
      </c>
      <c r="B57" s="1" t="s">
        <v>4014</v>
      </c>
      <c r="C57" s="1" t="s">
        <v>232</v>
      </c>
      <c r="D57" s="72"/>
      <c r="E57" s="83"/>
      <c r="F57" s="69"/>
    </row>
    <row r="58" spans="1:6" ht="15" x14ac:dyDescent="0.25">
      <c r="A58" s="1" t="s">
        <v>13</v>
      </c>
      <c r="B58" s="1" t="s">
        <v>4015</v>
      </c>
      <c r="C58" s="1" t="s">
        <v>232</v>
      </c>
      <c r="D58" s="92" t="s">
        <v>1084</v>
      </c>
      <c r="E58" s="85"/>
      <c r="F58" s="93" t="s">
        <v>1085</v>
      </c>
    </row>
    <row r="59" spans="1:6" ht="15" x14ac:dyDescent="0.25">
      <c r="A59" s="3" t="s">
        <v>14</v>
      </c>
      <c r="B59" s="1" t="s">
        <v>4016</v>
      </c>
      <c r="C59" s="1" t="s">
        <v>232</v>
      </c>
      <c r="D59" s="72" t="s">
        <v>1086</v>
      </c>
      <c r="E59" s="85"/>
      <c r="F59" s="78" t="s">
        <v>1087</v>
      </c>
    </row>
    <row r="60" spans="1:6" ht="15" x14ac:dyDescent="0.25">
      <c r="A60" s="1" t="s">
        <v>7</v>
      </c>
      <c r="B60" s="1" t="s">
        <v>4017</v>
      </c>
      <c r="C60" s="1" t="s">
        <v>233</v>
      </c>
      <c r="D60" s="72" t="s">
        <v>691</v>
      </c>
      <c r="E60" s="85"/>
      <c r="F60" s="78" t="s">
        <v>1088</v>
      </c>
    </row>
    <row r="61" spans="1:6" x14ac:dyDescent="0.2">
      <c r="A61" s="1" t="s">
        <v>10</v>
      </c>
      <c r="B61" s="1" t="s">
        <v>4018</v>
      </c>
      <c r="C61" s="1" t="s">
        <v>233</v>
      </c>
      <c r="D61" s="73"/>
      <c r="E61" s="85"/>
      <c r="F61" s="69"/>
    </row>
    <row r="62" spans="1:6" x14ac:dyDescent="0.2">
      <c r="A62" s="1" t="s">
        <v>13</v>
      </c>
      <c r="B62" s="1" t="s">
        <v>4019</v>
      </c>
      <c r="C62" s="1" t="s">
        <v>233</v>
      </c>
      <c r="D62" s="73"/>
      <c r="E62" s="85"/>
      <c r="F62" s="69"/>
    </row>
    <row r="63" spans="1:6" x14ac:dyDescent="0.2">
      <c r="A63" s="10" t="s">
        <v>7</v>
      </c>
      <c r="B63" s="1" t="s">
        <v>4020</v>
      </c>
      <c r="C63" s="1" t="s">
        <v>235</v>
      </c>
      <c r="D63" s="73"/>
      <c r="E63" s="83"/>
      <c r="F63" s="77"/>
    </row>
    <row r="64" spans="1:6" x14ac:dyDescent="0.2">
      <c r="A64" s="10" t="s">
        <v>10</v>
      </c>
      <c r="B64" s="1" t="s">
        <v>4021</v>
      </c>
      <c r="C64" s="1" t="s">
        <v>235</v>
      </c>
      <c r="D64" s="73"/>
      <c r="E64" s="83"/>
      <c r="F64" s="77"/>
    </row>
    <row r="65" spans="1:6" x14ac:dyDescent="0.2">
      <c r="A65" s="10" t="s">
        <v>13</v>
      </c>
      <c r="B65" s="1" t="s">
        <v>4022</v>
      </c>
      <c r="C65" s="1" t="s">
        <v>235</v>
      </c>
      <c r="D65" s="73"/>
      <c r="E65" s="83"/>
      <c r="F65" s="77"/>
    </row>
    <row r="66" spans="1:6" ht="15" x14ac:dyDescent="0.25">
      <c r="A66" s="1" t="s">
        <v>7</v>
      </c>
      <c r="B66" s="1" t="s">
        <v>4023</v>
      </c>
      <c r="C66" s="1" t="s">
        <v>237</v>
      </c>
      <c r="D66" s="72" t="s">
        <v>1095</v>
      </c>
      <c r="E66" s="85"/>
      <c r="F66" s="69"/>
    </row>
    <row r="67" spans="1:6" ht="15" x14ac:dyDescent="0.25">
      <c r="A67" s="1" t="s">
        <v>10</v>
      </c>
      <c r="B67" s="1" t="s">
        <v>4024</v>
      </c>
      <c r="C67" s="1" t="s">
        <v>237</v>
      </c>
      <c r="D67" s="72" t="s">
        <v>404</v>
      </c>
      <c r="E67" s="85"/>
      <c r="F67" s="69"/>
    </row>
    <row r="68" spans="1:6" ht="15" x14ac:dyDescent="0.25">
      <c r="A68" s="1" t="s">
        <v>13</v>
      </c>
      <c r="B68" s="1" t="s">
        <v>4025</v>
      </c>
      <c r="C68" s="1" t="s">
        <v>237</v>
      </c>
      <c r="D68" s="72" t="s">
        <v>1096</v>
      </c>
      <c r="E68" s="85"/>
      <c r="F68" s="69"/>
    </row>
    <row r="69" spans="1:6" ht="15" x14ac:dyDescent="0.25">
      <c r="A69" s="1" t="s">
        <v>7</v>
      </c>
      <c r="B69" s="1" t="s">
        <v>4026</v>
      </c>
      <c r="C69" s="1" t="s">
        <v>240</v>
      </c>
      <c r="D69" s="74" t="s">
        <v>1105</v>
      </c>
      <c r="E69" s="85"/>
      <c r="F69" s="78" t="s">
        <v>1106</v>
      </c>
    </row>
    <row r="70" spans="1:6" x14ac:dyDescent="0.2">
      <c r="A70" s="1" t="s">
        <v>10</v>
      </c>
      <c r="B70" s="1" t="s">
        <v>4027</v>
      </c>
      <c r="C70" s="1" t="s">
        <v>240</v>
      </c>
      <c r="D70" s="73"/>
      <c r="E70" s="85"/>
      <c r="F70" s="69"/>
    </row>
    <row r="71" spans="1:6" ht="15" x14ac:dyDescent="0.25">
      <c r="A71" s="1" t="s">
        <v>13</v>
      </c>
      <c r="B71" s="1" t="s">
        <v>4028</v>
      </c>
      <c r="C71" s="1" t="s">
        <v>240</v>
      </c>
      <c r="D71" s="74" t="s">
        <v>1107</v>
      </c>
      <c r="E71" s="85"/>
      <c r="F71" s="69"/>
    </row>
    <row r="72" spans="1:6" ht="15" x14ac:dyDescent="0.25">
      <c r="A72" s="1" t="s">
        <v>7</v>
      </c>
      <c r="B72" s="1" t="s">
        <v>4029</v>
      </c>
      <c r="C72" s="1" t="s">
        <v>242</v>
      </c>
      <c r="D72" s="72" t="s">
        <v>1113</v>
      </c>
      <c r="E72" s="85"/>
      <c r="F72" s="78" t="s">
        <v>1114</v>
      </c>
    </row>
    <row r="73" spans="1:6" x14ac:dyDescent="0.2">
      <c r="A73" s="1" t="s">
        <v>10</v>
      </c>
      <c r="B73" s="1" t="s">
        <v>4030</v>
      </c>
      <c r="C73" s="1" t="s">
        <v>242</v>
      </c>
      <c r="D73" s="73"/>
      <c r="E73" s="85"/>
      <c r="F73" s="69"/>
    </row>
    <row r="74" spans="1:6" ht="15" x14ac:dyDescent="0.25">
      <c r="A74" s="1" t="s">
        <v>13</v>
      </c>
      <c r="B74" s="1" t="s">
        <v>4031</v>
      </c>
      <c r="C74" s="1" t="s">
        <v>242</v>
      </c>
      <c r="D74" s="72" t="s">
        <v>1115</v>
      </c>
      <c r="E74" s="85"/>
      <c r="F74" s="78" t="s">
        <v>1116</v>
      </c>
    </row>
    <row r="75" spans="1:6" x14ac:dyDescent="0.2">
      <c r="A75" s="1" t="s">
        <v>7</v>
      </c>
      <c r="B75" s="1" t="s">
        <v>4032</v>
      </c>
      <c r="C75" s="1" t="s">
        <v>243</v>
      </c>
      <c r="D75" s="73"/>
      <c r="E75" s="85"/>
      <c r="F75" s="69"/>
    </row>
    <row r="76" spans="1:6" x14ac:dyDescent="0.2">
      <c r="A76" s="1" t="s">
        <v>10</v>
      </c>
      <c r="B76" s="1" t="s">
        <v>4033</v>
      </c>
      <c r="C76" s="1" t="s">
        <v>243</v>
      </c>
      <c r="D76" s="73"/>
      <c r="E76" s="85"/>
      <c r="F76" s="69"/>
    </row>
    <row r="77" spans="1:6" ht="15" x14ac:dyDescent="0.25">
      <c r="A77" s="1" t="s">
        <v>7</v>
      </c>
      <c r="B77" s="1" t="s">
        <v>4034</v>
      </c>
      <c r="C77" s="1" t="s">
        <v>247</v>
      </c>
      <c r="D77" s="74" t="s">
        <v>1134</v>
      </c>
      <c r="E77" s="85"/>
      <c r="F77" s="78" t="s">
        <v>1135</v>
      </c>
    </row>
    <row r="78" spans="1:6" x14ac:dyDescent="0.2">
      <c r="A78" s="1" t="s">
        <v>10</v>
      </c>
      <c r="B78" s="1" t="s">
        <v>4035</v>
      </c>
      <c r="C78" s="1" t="s">
        <v>247</v>
      </c>
      <c r="D78" s="73" t="s">
        <v>480</v>
      </c>
      <c r="E78" s="85"/>
      <c r="F78" s="69"/>
    </row>
    <row r="79" spans="1:6" ht="15" x14ac:dyDescent="0.25">
      <c r="A79" s="1" t="s">
        <v>13</v>
      </c>
      <c r="B79" s="1" t="s">
        <v>4036</v>
      </c>
      <c r="C79" s="1" t="s">
        <v>247</v>
      </c>
      <c r="D79" s="74" t="s">
        <v>602</v>
      </c>
      <c r="E79" s="85"/>
      <c r="F79" s="78" t="s">
        <v>1136</v>
      </c>
    </row>
    <row r="80" spans="1:6" ht="15" x14ac:dyDescent="0.25">
      <c r="A80" s="1" t="s">
        <v>7</v>
      </c>
      <c r="B80" s="1" t="s">
        <v>4037</v>
      </c>
      <c r="C80" s="1" t="s">
        <v>248</v>
      </c>
      <c r="D80" s="74" t="s">
        <v>378</v>
      </c>
      <c r="E80" s="85"/>
      <c r="F80" s="69"/>
    </row>
    <row r="81" spans="1:6" ht="15" x14ac:dyDescent="0.25">
      <c r="A81" s="1" t="s">
        <v>10</v>
      </c>
      <c r="B81" s="1" t="s">
        <v>4038</v>
      </c>
      <c r="C81" s="1" t="s">
        <v>248</v>
      </c>
      <c r="D81" s="74" t="s">
        <v>480</v>
      </c>
      <c r="E81" s="85"/>
      <c r="F81" s="69"/>
    </row>
    <row r="82" spans="1:6" ht="15" x14ac:dyDescent="0.25">
      <c r="A82" s="1" t="s">
        <v>13</v>
      </c>
      <c r="B82" s="1" t="s">
        <v>4039</v>
      </c>
      <c r="C82" s="1" t="s">
        <v>248</v>
      </c>
      <c r="D82" s="74" t="s">
        <v>602</v>
      </c>
      <c r="E82" s="85"/>
      <c r="F82" s="69"/>
    </row>
    <row r="83" spans="1:6" x14ac:dyDescent="0.2">
      <c r="A83" s="1" t="s">
        <v>7</v>
      </c>
      <c r="B83" s="1" t="s">
        <v>4040</v>
      </c>
      <c r="C83" s="1" t="s">
        <v>249</v>
      </c>
      <c r="D83" s="68"/>
      <c r="E83" s="83"/>
      <c r="F83" s="69"/>
    </row>
    <row r="84" spans="1:6" x14ac:dyDescent="0.2">
      <c r="A84" s="1" t="s">
        <v>10</v>
      </c>
      <c r="B84" s="1" t="s">
        <v>4041</v>
      </c>
      <c r="C84" s="1" t="s">
        <v>249</v>
      </c>
      <c r="D84" s="68"/>
      <c r="E84" s="83"/>
      <c r="F84" s="69"/>
    </row>
    <row r="85" spans="1:6" x14ac:dyDescent="0.2">
      <c r="A85" s="1" t="s">
        <v>13</v>
      </c>
      <c r="B85" s="1" t="s">
        <v>4042</v>
      </c>
      <c r="C85" s="1" t="s">
        <v>249</v>
      </c>
      <c r="D85" s="68"/>
      <c r="E85" s="83"/>
      <c r="F85" s="69"/>
    </row>
    <row r="86" spans="1:6" x14ac:dyDescent="0.2">
      <c r="A86" s="1" t="s">
        <v>7</v>
      </c>
      <c r="B86" s="1" t="s">
        <v>4043</v>
      </c>
      <c r="C86" s="1" t="s">
        <v>251</v>
      </c>
      <c r="D86" s="68"/>
      <c r="E86" s="83"/>
      <c r="F86" s="69"/>
    </row>
    <row r="87" spans="1:6" x14ac:dyDescent="0.2">
      <c r="A87" s="1" t="s">
        <v>10</v>
      </c>
      <c r="B87" s="1" t="s">
        <v>4044</v>
      </c>
      <c r="C87" s="1" t="s">
        <v>251</v>
      </c>
      <c r="D87" s="68"/>
      <c r="E87" s="83"/>
      <c r="F87" s="69"/>
    </row>
    <row r="88" spans="1:6" x14ac:dyDescent="0.2">
      <c r="A88" s="1" t="s">
        <v>13</v>
      </c>
      <c r="B88" s="1" t="s">
        <v>4045</v>
      </c>
      <c r="C88" s="1" t="s">
        <v>251</v>
      </c>
      <c r="D88" s="68"/>
      <c r="E88" s="83"/>
      <c r="F88" s="69"/>
    </row>
    <row r="89" spans="1:6" x14ac:dyDescent="0.2">
      <c r="A89" s="10" t="s">
        <v>7</v>
      </c>
      <c r="B89" s="1" t="s">
        <v>4046</v>
      </c>
      <c r="C89" s="1" t="s">
        <v>252</v>
      </c>
      <c r="D89" s="73"/>
      <c r="E89" s="83"/>
      <c r="F89" s="77"/>
    </row>
    <row r="90" spans="1:6" x14ac:dyDescent="0.2">
      <c r="A90" s="10" t="s">
        <v>10</v>
      </c>
      <c r="B90" s="1" t="s">
        <v>4047</v>
      </c>
      <c r="C90" s="1" t="s">
        <v>252</v>
      </c>
      <c r="D90" s="73"/>
      <c r="E90" s="83"/>
      <c r="F90" s="77"/>
    </row>
    <row r="91" spans="1:6" x14ac:dyDescent="0.2">
      <c r="A91" s="10" t="s">
        <v>13</v>
      </c>
      <c r="B91" s="1" t="s">
        <v>4048</v>
      </c>
      <c r="C91" s="1" t="s">
        <v>252</v>
      </c>
      <c r="D91" s="73"/>
      <c r="E91" s="83"/>
      <c r="F91" s="77"/>
    </row>
    <row r="92" spans="1:6" x14ac:dyDescent="0.2">
      <c r="A92" s="1" t="s">
        <v>7</v>
      </c>
      <c r="B92" s="1" t="s">
        <v>4049</v>
      </c>
      <c r="C92" s="1" t="s">
        <v>253</v>
      </c>
      <c r="D92" s="68"/>
      <c r="E92" s="83"/>
      <c r="F92" s="69"/>
    </row>
    <row r="93" spans="1:6" x14ac:dyDescent="0.2">
      <c r="A93" s="1" t="s">
        <v>10</v>
      </c>
      <c r="B93" s="1" t="s">
        <v>4050</v>
      </c>
      <c r="C93" s="1" t="s">
        <v>253</v>
      </c>
      <c r="D93" s="68"/>
      <c r="E93" s="83"/>
      <c r="F93" s="69"/>
    </row>
    <row r="94" spans="1:6" x14ac:dyDescent="0.2">
      <c r="A94" s="1" t="s">
        <v>13</v>
      </c>
      <c r="B94" s="1" t="s">
        <v>4051</v>
      </c>
      <c r="C94" s="1" t="s">
        <v>253</v>
      </c>
      <c r="D94" s="68"/>
      <c r="E94" s="83"/>
      <c r="F94" s="69"/>
    </row>
    <row r="95" spans="1:6" x14ac:dyDescent="0.2">
      <c r="A95" s="10" t="s">
        <v>7</v>
      </c>
      <c r="B95" s="1" t="s">
        <v>4052</v>
      </c>
      <c r="C95" s="1" t="s">
        <v>254</v>
      </c>
      <c r="D95" s="73"/>
      <c r="E95" s="83"/>
      <c r="F95" s="77"/>
    </row>
    <row r="96" spans="1:6" x14ac:dyDescent="0.2">
      <c r="A96" s="10" t="s">
        <v>10</v>
      </c>
      <c r="B96" s="1" t="s">
        <v>4053</v>
      </c>
      <c r="C96" s="1" t="s">
        <v>254</v>
      </c>
      <c r="D96" s="73"/>
      <c r="E96" s="83"/>
      <c r="F96" s="77"/>
    </row>
    <row r="97" spans="1:6" x14ac:dyDescent="0.2">
      <c r="A97" s="10" t="s">
        <v>13</v>
      </c>
      <c r="B97" s="1" t="s">
        <v>4054</v>
      </c>
      <c r="C97" s="1" t="s">
        <v>254</v>
      </c>
      <c r="D97" s="73"/>
      <c r="E97" s="83"/>
      <c r="F97" s="77"/>
    </row>
    <row r="98" spans="1:6" x14ac:dyDescent="0.2">
      <c r="A98" s="1" t="s">
        <v>7</v>
      </c>
      <c r="B98" s="1" t="s">
        <v>4055</v>
      </c>
      <c r="C98" s="1" t="s">
        <v>255</v>
      </c>
      <c r="D98" s="68"/>
      <c r="E98" s="83"/>
      <c r="F98" s="69"/>
    </row>
    <row r="99" spans="1:6" x14ac:dyDescent="0.2">
      <c r="A99" s="1" t="s">
        <v>10</v>
      </c>
      <c r="B99" s="1" t="s">
        <v>4056</v>
      </c>
      <c r="C99" s="1" t="s">
        <v>255</v>
      </c>
      <c r="D99" s="68"/>
      <c r="E99" s="83"/>
      <c r="F99" s="69"/>
    </row>
    <row r="100" spans="1:6" x14ac:dyDescent="0.2">
      <c r="A100" s="1" t="s">
        <v>13</v>
      </c>
      <c r="B100" s="1" t="s">
        <v>4057</v>
      </c>
      <c r="C100" s="1" t="s">
        <v>255</v>
      </c>
      <c r="D100" s="68"/>
      <c r="E100" s="83"/>
      <c r="F100" s="69"/>
    </row>
    <row r="101" spans="1:6" x14ac:dyDescent="0.2">
      <c r="A101" s="10" t="s">
        <v>7</v>
      </c>
      <c r="B101" s="1" t="s">
        <v>4058</v>
      </c>
      <c r="C101" s="82" t="s">
        <v>256</v>
      </c>
      <c r="D101" s="73"/>
      <c r="E101" s="83"/>
      <c r="F101" s="77"/>
    </row>
    <row r="102" spans="1:6" x14ac:dyDescent="0.2">
      <c r="A102" s="10" t="s">
        <v>10</v>
      </c>
      <c r="B102" s="1" t="s">
        <v>4059</v>
      </c>
      <c r="C102" s="82" t="s">
        <v>256</v>
      </c>
      <c r="D102" s="73"/>
      <c r="E102" s="83"/>
      <c r="F102" s="77"/>
    </row>
    <row r="103" spans="1:6" x14ac:dyDescent="0.2">
      <c r="A103" s="10" t="s">
        <v>13</v>
      </c>
      <c r="B103" s="1" t="s">
        <v>4060</v>
      </c>
      <c r="C103" s="82" t="s">
        <v>256</v>
      </c>
      <c r="D103" s="73"/>
      <c r="E103" s="83"/>
      <c r="F103" s="77"/>
    </row>
    <row r="104" spans="1:6" x14ac:dyDescent="0.2">
      <c r="A104" s="10" t="s">
        <v>7</v>
      </c>
      <c r="B104" s="1" t="s">
        <v>4061</v>
      </c>
      <c r="C104" s="1" t="s">
        <v>257</v>
      </c>
      <c r="D104" s="73"/>
      <c r="E104" s="83"/>
      <c r="F104" s="77"/>
    </row>
    <row r="105" spans="1:6" x14ac:dyDescent="0.2">
      <c r="A105" s="10" t="s">
        <v>10</v>
      </c>
      <c r="B105" s="1" t="s">
        <v>4062</v>
      </c>
      <c r="C105" s="1" t="s">
        <v>257</v>
      </c>
      <c r="D105" s="73"/>
      <c r="E105" s="83"/>
      <c r="F105" s="77"/>
    </row>
    <row r="106" spans="1:6" x14ac:dyDescent="0.2">
      <c r="A106" s="10" t="s">
        <v>13</v>
      </c>
      <c r="B106" s="1" t="s">
        <v>4063</v>
      </c>
      <c r="C106" s="1" t="s">
        <v>257</v>
      </c>
      <c r="D106" s="73"/>
      <c r="E106" s="83"/>
      <c r="F106" s="77"/>
    </row>
    <row r="107" spans="1:6" x14ac:dyDescent="0.2">
      <c r="A107" s="1" t="s">
        <v>7</v>
      </c>
      <c r="B107" s="1" t="s">
        <v>4064</v>
      </c>
      <c r="C107" s="1" t="s">
        <v>258</v>
      </c>
      <c r="D107" s="68"/>
      <c r="E107" s="83"/>
      <c r="F107" s="69"/>
    </row>
    <row r="108" spans="1:6" x14ac:dyDescent="0.2">
      <c r="A108" s="1" t="s">
        <v>10</v>
      </c>
      <c r="B108" s="1" t="s">
        <v>4065</v>
      </c>
      <c r="C108" s="1" t="s">
        <v>258</v>
      </c>
      <c r="D108" s="68"/>
      <c r="E108" s="83"/>
      <c r="F108" s="69"/>
    </row>
    <row r="109" spans="1:6" x14ac:dyDescent="0.2">
      <c r="A109" s="1" t="s">
        <v>13</v>
      </c>
      <c r="B109" s="1" t="s">
        <v>4066</v>
      </c>
      <c r="C109" s="1" t="s">
        <v>258</v>
      </c>
      <c r="D109" s="68"/>
      <c r="E109" s="83"/>
      <c r="F109" s="69"/>
    </row>
    <row r="110" spans="1:6" x14ac:dyDescent="0.2">
      <c r="A110" s="1" t="s">
        <v>7</v>
      </c>
      <c r="B110" s="1" t="s">
        <v>4067</v>
      </c>
      <c r="C110" s="1" t="s">
        <v>259</v>
      </c>
      <c r="D110" s="68"/>
      <c r="E110" s="83"/>
      <c r="F110" s="69"/>
    </row>
    <row r="111" spans="1:6" x14ac:dyDescent="0.2">
      <c r="A111" s="1" t="s">
        <v>10</v>
      </c>
      <c r="B111" s="1" t="s">
        <v>4068</v>
      </c>
      <c r="C111" s="1" t="s">
        <v>259</v>
      </c>
      <c r="D111" s="68"/>
      <c r="E111" s="83"/>
      <c r="F111" s="69"/>
    </row>
    <row r="112" spans="1:6" x14ac:dyDescent="0.2">
      <c r="A112" s="1" t="s">
        <v>13</v>
      </c>
      <c r="B112" s="1" t="s">
        <v>4069</v>
      </c>
      <c r="C112" s="1" t="s">
        <v>259</v>
      </c>
      <c r="D112" s="68"/>
      <c r="E112" s="83"/>
      <c r="F112" s="69"/>
    </row>
    <row r="113" spans="1:6" x14ac:dyDescent="0.2">
      <c r="A113" s="1" t="s">
        <v>7</v>
      </c>
      <c r="B113" s="1" t="s">
        <v>4070</v>
      </c>
      <c r="C113" s="1" t="s">
        <v>260</v>
      </c>
      <c r="D113" s="68"/>
      <c r="E113" s="83"/>
      <c r="F113" s="69"/>
    </row>
    <row r="114" spans="1:6" x14ac:dyDescent="0.2">
      <c r="A114" s="1" t="s">
        <v>10</v>
      </c>
      <c r="B114" s="1" t="s">
        <v>4071</v>
      </c>
      <c r="C114" s="1" t="s">
        <v>260</v>
      </c>
      <c r="D114" s="68"/>
      <c r="E114" s="83"/>
      <c r="F114" s="69"/>
    </row>
    <row r="115" spans="1:6" x14ac:dyDescent="0.2">
      <c r="A115" s="1" t="s">
        <v>13</v>
      </c>
      <c r="B115" s="1" t="s">
        <v>4072</v>
      </c>
      <c r="C115" s="1" t="s">
        <v>260</v>
      </c>
      <c r="D115" s="68"/>
      <c r="E115" s="83"/>
      <c r="F115" s="69"/>
    </row>
    <row r="116" spans="1:6" x14ac:dyDescent="0.2">
      <c r="A116" s="1" t="s">
        <v>7</v>
      </c>
      <c r="B116" s="1" t="s">
        <v>4073</v>
      </c>
      <c r="C116" s="1" t="s">
        <v>262</v>
      </c>
      <c r="D116" s="68"/>
      <c r="E116" s="83"/>
      <c r="F116" s="69"/>
    </row>
    <row r="117" spans="1:6" x14ac:dyDescent="0.2">
      <c r="A117" s="1" t="s">
        <v>10</v>
      </c>
      <c r="B117" s="1" t="s">
        <v>4074</v>
      </c>
      <c r="C117" s="1" t="s">
        <v>262</v>
      </c>
      <c r="D117" s="68"/>
      <c r="E117" s="83"/>
      <c r="F117" s="69"/>
    </row>
    <row r="118" spans="1:6" x14ac:dyDescent="0.2">
      <c r="A118" s="1" t="s">
        <v>13</v>
      </c>
      <c r="B118" s="1" t="s">
        <v>4075</v>
      </c>
      <c r="C118" s="1" t="s">
        <v>262</v>
      </c>
      <c r="D118" s="68"/>
      <c r="E118" s="83"/>
      <c r="F118" s="69"/>
    </row>
    <row r="119" spans="1:6" x14ac:dyDescent="0.2">
      <c r="A119" s="10" t="s">
        <v>7</v>
      </c>
      <c r="B119" s="1" t="s">
        <v>4076</v>
      </c>
      <c r="C119" s="1" t="s">
        <v>263</v>
      </c>
      <c r="D119" s="73"/>
      <c r="E119" s="83"/>
      <c r="F119" s="77"/>
    </row>
    <row r="120" spans="1:6" x14ac:dyDescent="0.2">
      <c r="A120" s="10" t="s">
        <v>10</v>
      </c>
      <c r="B120" s="1" t="s">
        <v>4077</v>
      </c>
      <c r="C120" s="1" t="s">
        <v>263</v>
      </c>
      <c r="D120" s="73"/>
      <c r="E120" s="83"/>
      <c r="F120" s="77"/>
    </row>
    <row r="121" spans="1:6" x14ac:dyDescent="0.2">
      <c r="A121" s="10" t="s">
        <v>13</v>
      </c>
      <c r="B121" s="1" t="s">
        <v>4078</v>
      </c>
      <c r="C121" s="1" t="s">
        <v>263</v>
      </c>
      <c r="D121" s="73"/>
      <c r="E121" s="83"/>
      <c r="F121" s="77"/>
    </row>
    <row r="122" spans="1:6" x14ac:dyDescent="0.2">
      <c r="A122" s="10" t="s">
        <v>7</v>
      </c>
      <c r="B122" s="1" t="s">
        <v>4079</v>
      </c>
      <c r="C122" s="1" t="s">
        <v>264</v>
      </c>
      <c r="D122" s="73"/>
      <c r="E122" s="83"/>
      <c r="F122" s="77"/>
    </row>
    <row r="123" spans="1:6" x14ac:dyDescent="0.2">
      <c r="A123" s="10" t="s">
        <v>10</v>
      </c>
      <c r="B123" s="1" t="s">
        <v>4080</v>
      </c>
      <c r="C123" s="1" t="s">
        <v>264</v>
      </c>
      <c r="D123" s="73"/>
      <c r="E123" s="83"/>
      <c r="F123" s="77"/>
    </row>
    <row r="124" spans="1:6" x14ac:dyDescent="0.2">
      <c r="A124" s="10" t="s">
        <v>13</v>
      </c>
      <c r="B124" s="1" t="s">
        <v>4081</v>
      </c>
      <c r="C124" s="1" t="s">
        <v>264</v>
      </c>
      <c r="D124" s="73"/>
      <c r="E124" s="83"/>
      <c r="F124" s="77"/>
    </row>
    <row r="125" spans="1:6" x14ac:dyDescent="0.2">
      <c r="A125" s="10" t="s">
        <v>7</v>
      </c>
      <c r="B125" s="1" t="s">
        <v>4082</v>
      </c>
      <c r="C125" s="1" t="s">
        <v>265</v>
      </c>
      <c r="D125" s="73"/>
      <c r="E125" s="83"/>
      <c r="F125" s="77"/>
    </row>
    <row r="126" spans="1:6" x14ac:dyDescent="0.2">
      <c r="A126" s="10" t="s">
        <v>10</v>
      </c>
      <c r="B126" s="1" t="s">
        <v>4083</v>
      </c>
      <c r="C126" s="1" t="s">
        <v>265</v>
      </c>
      <c r="D126" s="73"/>
      <c r="E126" s="83"/>
      <c r="F126" s="77"/>
    </row>
    <row r="127" spans="1:6" x14ac:dyDescent="0.2">
      <c r="A127" s="10" t="s">
        <v>13</v>
      </c>
      <c r="B127" s="1" t="s">
        <v>4084</v>
      </c>
      <c r="C127" s="1" t="s">
        <v>265</v>
      </c>
      <c r="D127" s="73"/>
      <c r="E127" s="83"/>
      <c r="F127" s="77"/>
    </row>
    <row r="128" spans="1:6" x14ac:dyDescent="0.2">
      <c r="A128" s="10" t="s">
        <v>7</v>
      </c>
      <c r="B128" s="1" t="s">
        <v>4085</v>
      </c>
      <c r="C128" s="1" t="s">
        <v>266</v>
      </c>
      <c r="D128" s="73"/>
      <c r="E128" s="83"/>
      <c r="F128" s="77"/>
    </row>
    <row r="129" spans="1:6" x14ac:dyDescent="0.2">
      <c r="A129" s="10" t="s">
        <v>10</v>
      </c>
      <c r="B129" s="1" t="s">
        <v>4086</v>
      </c>
      <c r="C129" s="1" t="s">
        <v>266</v>
      </c>
      <c r="D129" s="73"/>
      <c r="E129" s="83"/>
      <c r="F129" s="77"/>
    </row>
    <row r="130" spans="1:6" x14ac:dyDescent="0.2">
      <c r="A130" s="10" t="s">
        <v>13</v>
      </c>
      <c r="B130" s="1" t="s">
        <v>4087</v>
      </c>
      <c r="C130" s="1" t="s">
        <v>266</v>
      </c>
      <c r="D130" s="73"/>
      <c r="E130" s="83"/>
      <c r="F130" s="77"/>
    </row>
    <row r="131" spans="1:6" x14ac:dyDescent="0.2">
      <c r="A131" s="10" t="s">
        <v>7</v>
      </c>
      <c r="B131" s="1" t="s">
        <v>4088</v>
      </c>
      <c r="C131" s="1" t="s">
        <v>267</v>
      </c>
      <c r="D131" s="73"/>
      <c r="E131" s="83"/>
      <c r="F131" s="77"/>
    </row>
    <row r="132" spans="1:6" x14ac:dyDescent="0.2">
      <c r="A132" s="10" t="s">
        <v>10</v>
      </c>
      <c r="B132" s="1" t="s">
        <v>4089</v>
      </c>
      <c r="C132" s="1" t="s">
        <v>267</v>
      </c>
      <c r="D132" s="73"/>
      <c r="E132" s="83"/>
      <c r="F132" s="77"/>
    </row>
    <row r="133" spans="1:6" x14ac:dyDescent="0.2">
      <c r="A133" s="10" t="s">
        <v>13</v>
      </c>
      <c r="B133" s="1" t="s">
        <v>4090</v>
      </c>
      <c r="C133" s="1" t="s">
        <v>267</v>
      </c>
      <c r="D133" s="73"/>
      <c r="E133" s="83"/>
      <c r="F133" s="77"/>
    </row>
    <row r="134" spans="1:6" x14ac:dyDescent="0.2">
      <c r="A134" s="10" t="s">
        <v>7</v>
      </c>
      <c r="B134" s="1" t="s">
        <v>4091</v>
      </c>
      <c r="C134" s="1" t="s">
        <v>268</v>
      </c>
      <c r="D134" s="73"/>
      <c r="E134" s="83"/>
      <c r="F134" s="77"/>
    </row>
    <row r="135" spans="1:6" x14ac:dyDescent="0.2">
      <c r="A135" s="10" t="s">
        <v>10</v>
      </c>
      <c r="B135" s="1" t="s">
        <v>4092</v>
      </c>
      <c r="C135" s="1" t="s">
        <v>268</v>
      </c>
      <c r="D135" s="73"/>
      <c r="E135" s="83"/>
      <c r="F135" s="77"/>
    </row>
    <row r="136" spans="1:6" x14ac:dyDescent="0.2">
      <c r="A136" s="10" t="s">
        <v>13</v>
      </c>
      <c r="B136" s="1" t="s">
        <v>4093</v>
      </c>
      <c r="C136" s="1" t="s">
        <v>268</v>
      </c>
      <c r="D136" s="73"/>
      <c r="E136" s="83"/>
      <c r="F136" s="77"/>
    </row>
    <row r="137" spans="1:6" x14ac:dyDescent="0.2">
      <c r="A137" s="1" t="s">
        <v>7</v>
      </c>
      <c r="B137" s="1" t="s">
        <v>4094</v>
      </c>
      <c r="C137" s="1" t="s">
        <v>269</v>
      </c>
      <c r="D137" s="68"/>
      <c r="E137" s="83"/>
      <c r="F137" s="69"/>
    </row>
    <row r="138" spans="1:6" x14ac:dyDescent="0.2">
      <c r="A138" s="1" t="s">
        <v>10</v>
      </c>
      <c r="B138" s="1" t="s">
        <v>4095</v>
      </c>
      <c r="C138" s="1" t="s">
        <v>269</v>
      </c>
      <c r="D138" s="68"/>
      <c r="E138" s="83"/>
      <c r="F138" s="69"/>
    </row>
    <row r="139" spans="1:6" x14ac:dyDescent="0.2">
      <c r="A139" s="1" t="s">
        <v>13</v>
      </c>
      <c r="B139" s="1" t="s">
        <v>4096</v>
      </c>
      <c r="C139" s="1" t="s">
        <v>269</v>
      </c>
      <c r="D139" s="68"/>
      <c r="E139" s="83"/>
      <c r="F139" s="69"/>
    </row>
    <row r="140" spans="1:6" x14ac:dyDescent="0.2">
      <c r="A140" s="1" t="s">
        <v>7</v>
      </c>
      <c r="B140" s="1" t="s">
        <v>4097</v>
      </c>
      <c r="C140" s="1" t="s">
        <v>270</v>
      </c>
      <c r="D140" s="68"/>
      <c r="E140" s="83"/>
      <c r="F140" s="69"/>
    </row>
    <row r="141" spans="1:6" x14ac:dyDescent="0.2">
      <c r="A141" s="1" t="s">
        <v>10</v>
      </c>
      <c r="B141" s="1" t="s">
        <v>4098</v>
      </c>
      <c r="C141" s="1" t="s">
        <v>270</v>
      </c>
      <c r="D141" s="68"/>
      <c r="E141" s="83"/>
      <c r="F141" s="69"/>
    </row>
    <row r="142" spans="1:6" x14ac:dyDescent="0.2">
      <c r="A142" s="1" t="s">
        <v>13</v>
      </c>
      <c r="B142" s="1" t="s">
        <v>4099</v>
      </c>
      <c r="C142" s="1" t="s">
        <v>270</v>
      </c>
      <c r="D142" s="68"/>
      <c r="E142" s="83"/>
      <c r="F142" s="69"/>
    </row>
    <row r="143" spans="1:6" x14ac:dyDescent="0.2">
      <c r="A143" t="s">
        <v>7</v>
      </c>
      <c r="B143" s="1" t="s">
        <v>4100</v>
      </c>
      <c r="C143" s="1" t="s">
        <v>271</v>
      </c>
      <c r="D143" s="68"/>
      <c r="E143" s="83"/>
      <c r="F143" s="69"/>
    </row>
    <row r="144" spans="1:6" x14ac:dyDescent="0.2">
      <c r="A144" t="s">
        <v>10</v>
      </c>
      <c r="B144" s="1" t="s">
        <v>4101</v>
      </c>
      <c r="C144" s="1" t="s">
        <v>271</v>
      </c>
      <c r="D144" s="68"/>
      <c r="E144" s="83"/>
      <c r="F144" s="69"/>
    </row>
    <row r="145" spans="1:6" x14ac:dyDescent="0.2">
      <c r="A145" t="s">
        <v>13</v>
      </c>
      <c r="B145" s="1" t="s">
        <v>4102</v>
      </c>
      <c r="C145" s="1" t="s">
        <v>271</v>
      </c>
      <c r="D145" s="68"/>
      <c r="E145" s="83"/>
      <c r="F145" s="69"/>
    </row>
    <row r="146" spans="1:6" x14ac:dyDescent="0.2">
      <c r="A146" s="1" t="s">
        <v>7</v>
      </c>
      <c r="B146" s="1" t="s">
        <v>4103</v>
      </c>
      <c r="C146" s="1" t="s">
        <v>272</v>
      </c>
      <c r="D146" s="68"/>
      <c r="E146" s="83"/>
      <c r="F146" s="69"/>
    </row>
    <row r="147" spans="1:6" x14ac:dyDescent="0.2">
      <c r="A147" s="1" t="s">
        <v>10</v>
      </c>
      <c r="B147" s="1" t="s">
        <v>4104</v>
      </c>
      <c r="C147" s="1" t="s">
        <v>272</v>
      </c>
      <c r="D147" s="68"/>
      <c r="E147" s="83"/>
      <c r="F147" s="69"/>
    </row>
    <row r="148" spans="1:6" x14ac:dyDescent="0.2">
      <c r="A148" s="1" t="s">
        <v>13</v>
      </c>
      <c r="B148" s="1" t="s">
        <v>4105</v>
      </c>
      <c r="C148" s="1" t="s">
        <v>272</v>
      </c>
      <c r="D148" s="68"/>
      <c r="E148" s="83"/>
      <c r="F148" s="69"/>
    </row>
    <row r="149" spans="1:6" x14ac:dyDescent="0.2">
      <c r="A149" s="10" t="s">
        <v>7</v>
      </c>
      <c r="B149" s="1" t="s">
        <v>4106</v>
      </c>
      <c r="C149" s="1" t="s">
        <v>273</v>
      </c>
      <c r="D149" s="73"/>
      <c r="E149" s="83"/>
      <c r="F149" s="77"/>
    </row>
    <row r="150" spans="1:6" x14ac:dyDescent="0.2">
      <c r="A150" s="10" t="s">
        <v>10</v>
      </c>
      <c r="B150" s="1" t="s">
        <v>4107</v>
      </c>
      <c r="C150" s="1" t="s">
        <v>273</v>
      </c>
      <c r="D150" s="73"/>
      <c r="E150" s="83"/>
      <c r="F150" s="77"/>
    </row>
    <row r="151" spans="1:6" x14ac:dyDescent="0.2">
      <c r="A151" s="10" t="s">
        <v>13</v>
      </c>
      <c r="B151" s="1" t="s">
        <v>4108</v>
      </c>
      <c r="C151" s="1" t="s">
        <v>273</v>
      </c>
      <c r="D151" s="73"/>
      <c r="E151" s="83"/>
      <c r="F151" s="77"/>
    </row>
    <row r="152" spans="1:6" x14ac:dyDescent="0.2">
      <c r="A152" s="1" t="s">
        <v>10</v>
      </c>
      <c r="B152" s="1" t="s">
        <v>4109</v>
      </c>
      <c r="C152" s="1" t="s">
        <v>274</v>
      </c>
      <c r="D152" s="68"/>
      <c r="E152" s="83"/>
      <c r="F152" s="69"/>
    </row>
    <row r="153" spans="1:6" x14ac:dyDescent="0.2">
      <c r="A153" s="1" t="s">
        <v>13</v>
      </c>
      <c r="B153" s="1" t="s">
        <v>4110</v>
      </c>
      <c r="C153" s="1" t="s">
        <v>274</v>
      </c>
      <c r="D153" s="68"/>
      <c r="E153" s="83"/>
      <c r="F153" s="69"/>
    </row>
    <row r="154" spans="1:6" x14ac:dyDescent="0.2">
      <c r="A154" s="1" t="s">
        <v>7</v>
      </c>
      <c r="B154" s="1" t="s">
        <v>4111</v>
      </c>
      <c r="C154" s="1" t="s">
        <v>275</v>
      </c>
      <c r="D154" s="68"/>
      <c r="E154" s="83"/>
      <c r="F154" s="69"/>
    </row>
    <row r="155" spans="1:6" x14ac:dyDescent="0.2">
      <c r="A155" s="1" t="s">
        <v>10</v>
      </c>
      <c r="B155" s="1" t="s">
        <v>4112</v>
      </c>
      <c r="C155" s="1" t="s">
        <v>275</v>
      </c>
      <c r="D155" s="68"/>
      <c r="E155" s="83"/>
      <c r="F155" s="69"/>
    </row>
    <row r="156" spans="1:6" x14ac:dyDescent="0.2">
      <c r="A156" s="1" t="s">
        <v>13</v>
      </c>
      <c r="B156" s="1" t="s">
        <v>4113</v>
      </c>
      <c r="C156" s="1" t="s">
        <v>275</v>
      </c>
      <c r="D156" s="68"/>
      <c r="E156" s="83"/>
      <c r="F156" s="69"/>
    </row>
    <row r="157" spans="1:6" x14ac:dyDescent="0.2">
      <c r="A157" s="10" t="s">
        <v>7</v>
      </c>
      <c r="B157" s="1" t="s">
        <v>4114</v>
      </c>
      <c r="C157" s="1" t="s">
        <v>276</v>
      </c>
      <c r="D157" s="73"/>
      <c r="E157" s="83"/>
      <c r="F157" s="77"/>
    </row>
    <row r="158" spans="1:6" x14ac:dyDescent="0.2">
      <c r="A158" s="10" t="s">
        <v>10</v>
      </c>
      <c r="B158" s="1" t="s">
        <v>4115</v>
      </c>
      <c r="C158" s="1" t="s">
        <v>276</v>
      </c>
      <c r="D158" s="73"/>
      <c r="E158" s="83"/>
      <c r="F158" s="77"/>
    </row>
    <row r="159" spans="1:6" x14ac:dyDescent="0.2">
      <c r="A159" s="10" t="s">
        <v>13</v>
      </c>
      <c r="B159" s="1" t="s">
        <v>4116</v>
      </c>
      <c r="C159" s="1" t="s">
        <v>276</v>
      </c>
      <c r="D159" s="73"/>
      <c r="E159" s="83"/>
      <c r="F159" s="77"/>
    </row>
    <row r="160" spans="1:6" x14ac:dyDescent="0.2">
      <c r="A160" s="10" t="s">
        <v>7</v>
      </c>
      <c r="B160" s="1" t="s">
        <v>4117</v>
      </c>
      <c r="C160" s="1" t="s">
        <v>277</v>
      </c>
      <c r="D160" s="73"/>
      <c r="E160" s="83"/>
      <c r="F160" s="77"/>
    </row>
    <row r="161" spans="1:6" x14ac:dyDescent="0.2">
      <c r="A161" s="10" t="s">
        <v>10</v>
      </c>
      <c r="B161" s="1" t="s">
        <v>4118</v>
      </c>
      <c r="C161" s="1" t="s">
        <v>277</v>
      </c>
      <c r="D161" s="73"/>
      <c r="E161" s="83"/>
      <c r="F161" s="77"/>
    </row>
    <row r="162" spans="1:6" x14ac:dyDescent="0.2">
      <c r="A162" s="10" t="s">
        <v>13</v>
      </c>
      <c r="B162" s="1" t="s">
        <v>4119</v>
      </c>
      <c r="C162" s="1" t="s">
        <v>277</v>
      </c>
      <c r="D162" s="73"/>
      <c r="E162" s="83"/>
      <c r="F162" s="77"/>
    </row>
    <row r="163" spans="1:6" x14ac:dyDescent="0.2">
      <c r="A163" t="s">
        <v>7</v>
      </c>
      <c r="B163" s="1" t="s">
        <v>4120</v>
      </c>
      <c r="C163" s="1" t="s">
        <v>278</v>
      </c>
      <c r="D163" s="68"/>
      <c r="E163" s="83"/>
      <c r="F163" s="69"/>
    </row>
    <row r="164" spans="1:6" x14ac:dyDescent="0.2">
      <c r="A164" t="s">
        <v>10</v>
      </c>
      <c r="B164" s="1" t="s">
        <v>4121</v>
      </c>
      <c r="C164" s="1" t="s">
        <v>278</v>
      </c>
      <c r="D164" s="68"/>
      <c r="E164" s="83"/>
      <c r="F164" s="69"/>
    </row>
    <row r="165" spans="1:6" x14ac:dyDescent="0.2">
      <c r="A165" t="s">
        <v>13</v>
      </c>
      <c r="B165" s="1" t="s">
        <v>4122</v>
      </c>
      <c r="C165" s="1" t="s">
        <v>278</v>
      </c>
      <c r="D165" s="68"/>
      <c r="E165" s="83"/>
      <c r="F165" s="69"/>
    </row>
    <row r="166" spans="1:6" x14ac:dyDescent="0.2">
      <c r="A166" s="10" t="s">
        <v>7</v>
      </c>
      <c r="B166" s="1" t="s">
        <v>4123</v>
      </c>
      <c r="C166" s="1" t="s">
        <v>279</v>
      </c>
      <c r="D166" s="73"/>
      <c r="E166" s="83"/>
      <c r="F166" s="77"/>
    </row>
    <row r="167" spans="1:6" x14ac:dyDescent="0.2">
      <c r="A167" s="10" t="s">
        <v>10</v>
      </c>
      <c r="B167" s="1" t="s">
        <v>4124</v>
      </c>
      <c r="C167" s="1" t="s">
        <v>279</v>
      </c>
      <c r="D167" s="73"/>
      <c r="E167" s="83"/>
      <c r="F167" s="77"/>
    </row>
    <row r="168" spans="1:6" x14ac:dyDescent="0.2">
      <c r="A168" s="10" t="s">
        <v>13</v>
      </c>
      <c r="B168" s="1" t="s">
        <v>4125</v>
      </c>
      <c r="C168" s="1" t="s">
        <v>279</v>
      </c>
      <c r="D168" s="73"/>
      <c r="E168" s="83"/>
      <c r="F168" s="77"/>
    </row>
    <row r="169" spans="1:6" x14ac:dyDescent="0.2">
      <c r="A169" s="10" t="s">
        <v>7</v>
      </c>
      <c r="B169" s="1" t="s">
        <v>4126</v>
      </c>
      <c r="C169" s="1" t="s">
        <v>280</v>
      </c>
      <c r="D169" s="73"/>
      <c r="E169" s="83"/>
      <c r="F169" s="77"/>
    </row>
    <row r="170" spans="1:6" x14ac:dyDescent="0.2">
      <c r="A170" s="10" t="s">
        <v>10</v>
      </c>
      <c r="B170" s="1" t="s">
        <v>4127</v>
      </c>
      <c r="C170" s="1" t="s">
        <v>280</v>
      </c>
      <c r="D170" s="73"/>
      <c r="E170" s="83"/>
      <c r="F170" s="77"/>
    </row>
    <row r="171" spans="1:6" x14ac:dyDescent="0.2">
      <c r="A171" s="10" t="s">
        <v>13</v>
      </c>
      <c r="B171" s="1" t="s">
        <v>4128</v>
      </c>
      <c r="C171" s="1" t="s">
        <v>280</v>
      </c>
      <c r="D171" s="73"/>
      <c r="E171" s="83"/>
      <c r="F171" s="77"/>
    </row>
    <row r="172" spans="1:6" x14ac:dyDescent="0.2">
      <c r="A172" s="1" t="s">
        <v>7</v>
      </c>
      <c r="B172" s="1" t="s">
        <v>4129</v>
      </c>
      <c r="C172" s="1" t="s">
        <v>281</v>
      </c>
      <c r="D172" s="75"/>
      <c r="E172" s="83"/>
      <c r="F172" s="69"/>
    </row>
    <row r="173" spans="1:6" x14ac:dyDescent="0.2">
      <c r="A173" s="1" t="s">
        <v>10</v>
      </c>
      <c r="B173" s="1" t="s">
        <v>4130</v>
      </c>
      <c r="C173" s="1" t="s">
        <v>281</v>
      </c>
      <c r="D173" s="75"/>
      <c r="E173" s="83"/>
      <c r="F173" s="69"/>
    </row>
    <row r="174" spans="1:6" x14ac:dyDescent="0.2">
      <c r="A174" s="1" t="s">
        <v>7</v>
      </c>
      <c r="B174" s="1" t="s">
        <v>4131</v>
      </c>
      <c r="C174" s="1" t="s">
        <v>282</v>
      </c>
      <c r="D174" s="75"/>
      <c r="E174" s="83"/>
      <c r="F174" s="69"/>
    </row>
    <row r="175" spans="1:6" x14ac:dyDescent="0.2">
      <c r="A175" s="1" t="s">
        <v>13</v>
      </c>
      <c r="B175" s="1" t="s">
        <v>4132</v>
      </c>
      <c r="C175" s="1" t="s">
        <v>282</v>
      </c>
      <c r="D175" s="75"/>
      <c r="E175" s="83"/>
      <c r="F175" s="69"/>
    </row>
    <row r="176" spans="1:6" x14ac:dyDescent="0.2">
      <c r="A176" t="s">
        <v>7</v>
      </c>
      <c r="B176" s="1" t="s">
        <v>4133</v>
      </c>
      <c r="C176" s="1" t="s">
        <v>283</v>
      </c>
      <c r="D176" s="68"/>
      <c r="E176" s="83"/>
      <c r="F176" s="69"/>
    </row>
    <row r="177" spans="1:6" x14ac:dyDescent="0.2">
      <c r="A177" t="s">
        <v>10</v>
      </c>
      <c r="B177" s="1" t="s">
        <v>4134</v>
      </c>
      <c r="C177" s="1" t="s">
        <v>283</v>
      </c>
      <c r="D177" s="68"/>
      <c r="E177" s="83"/>
      <c r="F177" s="69"/>
    </row>
    <row r="178" spans="1:6" x14ac:dyDescent="0.2">
      <c r="A178" t="s">
        <v>13</v>
      </c>
      <c r="B178" s="1" t="s">
        <v>4135</v>
      </c>
      <c r="C178" s="1" t="s">
        <v>283</v>
      </c>
      <c r="D178" s="68"/>
      <c r="E178" s="83"/>
      <c r="F178" s="69"/>
    </row>
    <row r="179" spans="1:6" x14ac:dyDescent="0.2">
      <c r="A179" s="1" t="s">
        <v>7</v>
      </c>
      <c r="B179" s="1" t="s">
        <v>4136</v>
      </c>
      <c r="C179" s="1" t="s">
        <v>284</v>
      </c>
      <c r="D179" s="68"/>
      <c r="E179" s="83"/>
      <c r="F179" s="69"/>
    </row>
    <row r="180" spans="1:6" x14ac:dyDescent="0.2">
      <c r="A180" s="1" t="s">
        <v>10</v>
      </c>
      <c r="B180" s="1" t="s">
        <v>4137</v>
      </c>
      <c r="C180" s="1" t="s">
        <v>284</v>
      </c>
      <c r="D180" s="68"/>
      <c r="E180" s="83"/>
      <c r="F180" s="69"/>
    </row>
    <row r="181" spans="1:6" x14ac:dyDescent="0.2">
      <c r="A181" s="1" t="s">
        <v>13</v>
      </c>
      <c r="B181" s="1" t="s">
        <v>4138</v>
      </c>
      <c r="C181" s="1" t="s">
        <v>284</v>
      </c>
      <c r="D181" s="68"/>
      <c r="E181" s="83"/>
      <c r="F181" s="69"/>
    </row>
    <row r="182" spans="1:6" x14ac:dyDescent="0.2">
      <c r="A182" s="10" t="s">
        <v>7</v>
      </c>
      <c r="B182" s="1" t="s">
        <v>4139</v>
      </c>
      <c r="C182" s="1" t="s">
        <v>285</v>
      </c>
      <c r="D182" s="73"/>
      <c r="E182" s="83"/>
      <c r="F182" s="77"/>
    </row>
    <row r="183" spans="1:6" x14ac:dyDescent="0.2">
      <c r="A183" s="10" t="s">
        <v>10</v>
      </c>
      <c r="B183" s="1" t="s">
        <v>4140</v>
      </c>
      <c r="C183" s="1" t="s">
        <v>285</v>
      </c>
      <c r="D183" s="73"/>
      <c r="E183" s="83"/>
      <c r="F183" s="77"/>
    </row>
    <row r="184" spans="1:6" x14ac:dyDescent="0.2">
      <c r="A184" s="10" t="s">
        <v>13</v>
      </c>
      <c r="B184" s="1" t="s">
        <v>4141</v>
      </c>
      <c r="C184" s="1" t="s">
        <v>285</v>
      </c>
      <c r="D184" s="73"/>
      <c r="E184" s="83"/>
      <c r="F184" s="77"/>
    </row>
    <row r="185" spans="1:6" x14ac:dyDescent="0.2">
      <c r="A185" s="10" t="s">
        <v>7</v>
      </c>
      <c r="B185" s="1" t="s">
        <v>4142</v>
      </c>
      <c r="C185" s="1" t="s">
        <v>286</v>
      </c>
      <c r="D185" s="73"/>
      <c r="E185" s="83"/>
      <c r="F185" s="77"/>
    </row>
    <row r="186" spans="1:6" x14ac:dyDescent="0.2">
      <c r="A186" s="10" t="s">
        <v>10</v>
      </c>
      <c r="B186" s="1" t="s">
        <v>4143</v>
      </c>
      <c r="C186" s="1" t="s">
        <v>286</v>
      </c>
      <c r="D186" s="73"/>
      <c r="E186" s="83"/>
      <c r="F186" s="77"/>
    </row>
    <row r="187" spans="1:6" x14ac:dyDescent="0.2">
      <c r="A187" s="10" t="s">
        <v>13</v>
      </c>
      <c r="B187" s="1" t="s">
        <v>4144</v>
      </c>
      <c r="C187" s="1" t="s">
        <v>286</v>
      </c>
      <c r="D187" s="73"/>
      <c r="E187" s="83"/>
      <c r="F187" s="77"/>
    </row>
    <row r="188" spans="1:6" x14ac:dyDescent="0.2">
      <c r="A188" s="10" t="s">
        <v>7</v>
      </c>
      <c r="B188" s="1" t="s">
        <v>4145</v>
      </c>
      <c r="C188" s="1" t="s">
        <v>287</v>
      </c>
      <c r="D188" s="73"/>
      <c r="E188" s="83"/>
      <c r="F188" s="77"/>
    </row>
    <row r="189" spans="1:6" x14ac:dyDescent="0.2">
      <c r="A189" s="10" t="s">
        <v>10</v>
      </c>
      <c r="B189" s="1" t="s">
        <v>4146</v>
      </c>
      <c r="C189" s="1" t="s">
        <v>287</v>
      </c>
      <c r="D189" s="73"/>
      <c r="E189" s="83"/>
      <c r="F189" s="77"/>
    </row>
    <row r="190" spans="1:6" x14ac:dyDescent="0.2">
      <c r="A190" s="10" t="s">
        <v>13</v>
      </c>
      <c r="B190" s="1" t="s">
        <v>4147</v>
      </c>
      <c r="C190" s="1" t="s">
        <v>287</v>
      </c>
      <c r="D190" s="73"/>
      <c r="E190" s="83"/>
      <c r="F190" s="77"/>
    </row>
    <row r="191" spans="1:6" x14ac:dyDescent="0.2">
      <c r="A191" s="1" t="s">
        <v>7</v>
      </c>
      <c r="B191" s="1" t="s">
        <v>4148</v>
      </c>
      <c r="C191" s="1" t="s">
        <v>288</v>
      </c>
      <c r="D191" s="68"/>
      <c r="E191" s="83"/>
      <c r="F191" s="69"/>
    </row>
    <row r="192" spans="1:6" x14ac:dyDescent="0.2">
      <c r="A192" s="1" t="s">
        <v>10</v>
      </c>
      <c r="B192" s="1" t="s">
        <v>4149</v>
      </c>
      <c r="C192" s="1" t="s">
        <v>288</v>
      </c>
      <c r="D192" s="68"/>
      <c r="E192" s="83"/>
      <c r="F192" s="69"/>
    </row>
    <row r="193" spans="1:6" x14ac:dyDescent="0.2">
      <c r="A193" s="1" t="s">
        <v>13</v>
      </c>
      <c r="B193" s="1" t="s">
        <v>4150</v>
      </c>
      <c r="C193" s="1" t="s">
        <v>288</v>
      </c>
      <c r="D193" s="68"/>
      <c r="E193" s="83"/>
      <c r="F193" s="69"/>
    </row>
    <row r="194" spans="1:6" x14ac:dyDescent="0.2">
      <c r="A194" s="1" t="s">
        <v>7</v>
      </c>
      <c r="B194" s="1" t="s">
        <v>4151</v>
      </c>
      <c r="C194" s="1" t="s">
        <v>289</v>
      </c>
      <c r="D194" s="68"/>
      <c r="E194" s="83"/>
      <c r="F194" s="69"/>
    </row>
    <row r="195" spans="1:6" x14ac:dyDescent="0.2">
      <c r="A195" s="1" t="s">
        <v>10</v>
      </c>
      <c r="B195" s="1" t="s">
        <v>4152</v>
      </c>
      <c r="C195" s="1" t="s">
        <v>289</v>
      </c>
      <c r="D195" s="68"/>
      <c r="E195" s="83"/>
      <c r="F195" s="69"/>
    </row>
    <row r="196" spans="1:6" x14ac:dyDescent="0.2">
      <c r="A196" s="1" t="s">
        <v>13</v>
      </c>
      <c r="B196" s="1" t="s">
        <v>4153</v>
      </c>
      <c r="C196" s="1" t="s">
        <v>289</v>
      </c>
      <c r="D196" s="68"/>
      <c r="E196" s="83"/>
      <c r="F196" s="69"/>
    </row>
    <row r="197" spans="1:6" x14ac:dyDescent="0.2">
      <c r="A197" s="1" t="s">
        <v>7</v>
      </c>
      <c r="B197" s="1" t="s">
        <v>4154</v>
      </c>
      <c r="C197" s="1" t="s">
        <v>290</v>
      </c>
      <c r="D197" s="68"/>
      <c r="E197" s="83"/>
      <c r="F197" s="69"/>
    </row>
    <row r="198" spans="1:6" x14ac:dyDescent="0.2">
      <c r="A198" s="1" t="s">
        <v>10</v>
      </c>
      <c r="B198" s="1" t="s">
        <v>4155</v>
      </c>
      <c r="C198" s="1" t="s">
        <v>290</v>
      </c>
      <c r="D198" s="68"/>
      <c r="E198" s="83"/>
      <c r="F198" s="69"/>
    </row>
    <row r="199" spans="1:6" x14ac:dyDescent="0.2">
      <c r="A199" s="1" t="s">
        <v>13</v>
      </c>
      <c r="B199" s="1" t="s">
        <v>4156</v>
      </c>
      <c r="C199" s="1" t="s">
        <v>290</v>
      </c>
      <c r="D199" s="68"/>
      <c r="E199" s="83"/>
      <c r="F199" s="69"/>
    </row>
    <row r="200" spans="1:6" x14ac:dyDescent="0.2">
      <c r="A200" s="10" t="s">
        <v>7</v>
      </c>
      <c r="B200" s="1" t="s">
        <v>4157</v>
      </c>
      <c r="C200" s="1" t="s">
        <v>291</v>
      </c>
      <c r="D200" s="73"/>
      <c r="E200" s="83"/>
      <c r="F200" s="77"/>
    </row>
    <row r="201" spans="1:6" x14ac:dyDescent="0.2">
      <c r="A201" s="10" t="s">
        <v>10</v>
      </c>
      <c r="B201" s="1" t="s">
        <v>4158</v>
      </c>
      <c r="C201" s="1" t="s">
        <v>291</v>
      </c>
      <c r="D201" s="73"/>
      <c r="E201" s="83"/>
      <c r="F201" s="77"/>
    </row>
    <row r="202" spans="1:6" x14ac:dyDescent="0.2">
      <c r="A202" s="10" t="s">
        <v>13</v>
      </c>
      <c r="B202" s="1" t="s">
        <v>4159</v>
      </c>
      <c r="C202" s="1" t="s">
        <v>291</v>
      </c>
      <c r="D202" s="73"/>
      <c r="E202" s="83"/>
      <c r="F202" s="77"/>
    </row>
    <row r="203" spans="1:6" x14ac:dyDescent="0.2">
      <c r="A203" s="10" t="s">
        <v>7</v>
      </c>
      <c r="B203" s="1" t="s">
        <v>4160</v>
      </c>
      <c r="C203" s="1" t="s">
        <v>292</v>
      </c>
      <c r="D203" s="73"/>
      <c r="E203" s="83"/>
      <c r="F203" s="77"/>
    </row>
    <row r="204" spans="1:6" x14ac:dyDescent="0.2">
      <c r="A204" s="10" t="s">
        <v>10</v>
      </c>
      <c r="B204" s="1" t="s">
        <v>4161</v>
      </c>
      <c r="C204" s="1" t="s">
        <v>292</v>
      </c>
      <c r="D204" s="73"/>
      <c r="E204" s="83"/>
      <c r="F204" s="77"/>
    </row>
    <row r="205" spans="1:6" x14ac:dyDescent="0.2">
      <c r="A205" s="10" t="s">
        <v>13</v>
      </c>
      <c r="B205" s="1" t="s">
        <v>4162</v>
      </c>
      <c r="C205" s="1" t="s">
        <v>292</v>
      </c>
      <c r="D205" s="73"/>
      <c r="E205" s="83"/>
      <c r="F205" s="77"/>
    </row>
    <row r="206" spans="1:6" x14ac:dyDescent="0.2">
      <c r="A206" s="10" t="s">
        <v>7</v>
      </c>
      <c r="B206" s="1" t="s">
        <v>4163</v>
      </c>
      <c r="C206" s="1" t="s">
        <v>293</v>
      </c>
      <c r="D206" s="73"/>
      <c r="E206" s="83"/>
      <c r="F206" s="77"/>
    </row>
    <row r="207" spans="1:6" x14ac:dyDescent="0.2">
      <c r="A207" s="10" t="s">
        <v>10</v>
      </c>
      <c r="B207" s="1" t="s">
        <v>4164</v>
      </c>
      <c r="C207" s="1" t="s">
        <v>293</v>
      </c>
      <c r="D207" s="73"/>
      <c r="E207" s="83"/>
      <c r="F207" s="77"/>
    </row>
    <row r="208" spans="1:6" x14ac:dyDescent="0.2">
      <c r="A208" s="10" t="s">
        <v>13</v>
      </c>
      <c r="B208" s="1" t="s">
        <v>4165</v>
      </c>
      <c r="C208" s="1" t="s">
        <v>293</v>
      </c>
      <c r="D208" s="73"/>
      <c r="E208" s="83"/>
      <c r="F208" s="77"/>
    </row>
    <row r="209" spans="1:6" x14ac:dyDescent="0.2">
      <c r="A209" s="10" t="s">
        <v>7</v>
      </c>
      <c r="B209" s="1" t="s">
        <v>4166</v>
      </c>
      <c r="C209" s="1" t="s">
        <v>294</v>
      </c>
      <c r="D209" s="73"/>
      <c r="E209" s="83"/>
      <c r="F209" s="77"/>
    </row>
    <row r="210" spans="1:6" x14ac:dyDescent="0.2">
      <c r="A210" s="10" t="s">
        <v>10</v>
      </c>
      <c r="B210" s="1" t="s">
        <v>4167</v>
      </c>
      <c r="C210" s="1" t="s">
        <v>294</v>
      </c>
      <c r="D210" s="73"/>
      <c r="E210" s="83"/>
      <c r="F210" s="77"/>
    </row>
    <row r="211" spans="1:6" x14ac:dyDescent="0.2">
      <c r="A211" s="10" t="s">
        <v>13</v>
      </c>
      <c r="B211" s="1" t="s">
        <v>4168</v>
      </c>
      <c r="C211" s="1" t="s">
        <v>294</v>
      </c>
      <c r="D211" s="73"/>
      <c r="E211" s="83"/>
      <c r="F211" s="77"/>
    </row>
    <row r="212" spans="1:6" x14ac:dyDescent="0.2">
      <c r="A212" s="10" t="s">
        <v>7</v>
      </c>
      <c r="B212" s="1" t="s">
        <v>4169</v>
      </c>
      <c r="C212" s="1" t="s">
        <v>295</v>
      </c>
      <c r="D212" s="73"/>
      <c r="E212" s="83"/>
      <c r="F212" s="77"/>
    </row>
    <row r="213" spans="1:6" x14ac:dyDescent="0.2">
      <c r="A213" s="10" t="s">
        <v>10</v>
      </c>
      <c r="B213" s="1" t="s">
        <v>4170</v>
      </c>
      <c r="C213" s="1" t="s">
        <v>295</v>
      </c>
      <c r="D213" s="73"/>
      <c r="E213" s="83"/>
      <c r="F213" s="77"/>
    </row>
    <row r="214" spans="1:6" x14ac:dyDescent="0.2">
      <c r="A214" s="10" t="s">
        <v>13</v>
      </c>
      <c r="B214" s="1" t="s">
        <v>4171</v>
      </c>
      <c r="C214" s="1" t="s">
        <v>295</v>
      </c>
      <c r="D214" s="73"/>
      <c r="E214" s="83"/>
      <c r="F214" s="77"/>
    </row>
    <row r="215" spans="1:6" x14ac:dyDescent="0.2">
      <c r="A215" s="10" t="s">
        <v>7</v>
      </c>
      <c r="B215" s="1" t="s">
        <v>4172</v>
      </c>
      <c r="C215" s="1" t="s">
        <v>296</v>
      </c>
      <c r="D215" s="73"/>
      <c r="E215" s="83"/>
      <c r="F215" s="77"/>
    </row>
    <row r="216" spans="1:6" x14ac:dyDescent="0.2">
      <c r="A216" s="10" t="s">
        <v>10</v>
      </c>
      <c r="B216" s="1" t="s">
        <v>4173</v>
      </c>
      <c r="C216" s="1" t="s">
        <v>296</v>
      </c>
      <c r="D216" s="73"/>
      <c r="E216" s="83"/>
      <c r="F216" s="77"/>
    </row>
    <row r="217" spans="1:6" x14ac:dyDescent="0.2">
      <c r="A217" s="10" t="s">
        <v>13</v>
      </c>
      <c r="B217" s="1" t="s">
        <v>4174</v>
      </c>
      <c r="C217" s="1" t="s">
        <v>296</v>
      </c>
      <c r="D217" s="73"/>
      <c r="E217" s="83"/>
      <c r="F217" s="77"/>
    </row>
    <row r="218" spans="1:6" x14ac:dyDescent="0.2">
      <c r="A218" s="10" t="s">
        <v>7</v>
      </c>
      <c r="B218" s="1" t="s">
        <v>4175</v>
      </c>
      <c r="C218" s="82" t="s">
        <v>297</v>
      </c>
      <c r="D218" s="73"/>
      <c r="E218" s="83"/>
      <c r="F218" s="77"/>
    </row>
    <row r="219" spans="1:6" x14ac:dyDescent="0.2">
      <c r="A219" s="10" t="s">
        <v>10</v>
      </c>
      <c r="B219" s="1" t="s">
        <v>4176</v>
      </c>
      <c r="C219" s="82" t="s">
        <v>297</v>
      </c>
      <c r="D219" s="73"/>
      <c r="E219" s="83"/>
      <c r="F219" s="77"/>
    </row>
    <row r="220" spans="1:6" x14ac:dyDescent="0.2">
      <c r="A220" s="10" t="s">
        <v>13</v>
      </c>
      <c r="B220" s="1" t="s">
        <v>4177</v>
      </c>
      <c r="C220" s="82" t="s">
        <v>297</v>
      </c>
      <c r="D220" s="73"/>
      <c r="E220" s="83"/>
      <c r="F220" s="77"/>
    </row>
    <row r="221" spans="1:6" x14ac:dyDescent="0.2">
      <c r="A221" s="10" t="s">
        <v>7</v>
      </c>
      <c r="B221" s="1" t="s">
        <v>4178</v>
      </c>
      <c r="C221" s="1" t="s">
        <v>298</v>
      </c>
      <c r="D221" s="73"/>
      <c r="E221" s="83"/>
      <c r="F221" s="77"/>
    </row>
    <row r="222" spans="1:6" x14ac:dyDescent="0.2">
      <c r="A222" s="10" t="s">
        <v>10</v>
      </c>
      <c r="B222" s="1" t="s">
        <v>4179</v>
      </c>
      <c r="C222" s="1" t="s">
        <v>298</v>
      </c>
      <c r="D222" s="73"/>
      <c r="E222" s="83"/>
      <c r="F222" s="77"/>
    </row>
    <row r="223" spans="1:6" x14ac:dyDescent="0.2">
      <c r="A223" s="10" t="s">
        <v>13</v>
      </c>
      <c r="B223" s="1" t="s">
        <v>4180</v>
      </c>
      <c r="C223" s="1" t="s">
        <v>298</v>
      </c>
      <c r="D223" s="73"/>
      <c r="E223" s="83"/>
      <c r="F223" s="77"/>
    </row>
    <row r="224" spans="1:6" x14ac:dyDescent="0.2">
      <c r="A224" s="10" t="s">
        <v>7</v>
      </c>
      <c r="B224" s="1" t="s">
        <v>4181</v>
      </c>
      <c r="C224" s="1" t="s">
        <v>299</v>
      </c>
      <c r="D224" s="73"/>
      <c r="E224" s="83"/>
      <c r="F224" s="77"/>
    </row>
    <row r="225" spans="1:6" x14ac:dyDescent="0.2">
      <c r="A225" s="10" t="s">
        <v>10</v>
      </c>
      <c r="B225" s="1" t="s">
        <v>4182</v>
      </c>
      <c r="C225" s="1" t="s">
        <v>299</v>
      </c>
      <c r="D225" s="73"/>
      <c r="E225" s="83"/>
      <c r="F225" s="77"/>
    </row>
    <row r="226" spans="1:6" x14ac:dyDescent="0.2">
      <c r="A226" s="10" t="s">
        <v>13</v>
      </c>
      <c r="B226" s="1" t="s">
        <v>4183</v>
      </c>
      <c r="C226" s="1" t="s">
        <v>299</v>
      </c>
      <c r="D226" s="73"/>
      <c r="E226" s="83"/>
      <c r="F226" s="77"/>
    </row>
    <row r="227" spans="1:6" x14ac:dyDescent="0.2">
      <c r="A227" s="10" t="s">
        <v>7</v>
      </c>
      <c r="B227" s="1" t="s">
        <v>4184</v>
      </c>
      <c r="C227" s="1" t="s">
        <v>300</v>
      </c>
      <c r="D227" s="73"/>
      <c r="E227" s="83"/>
      <c r="F227" s="77"/>
    </row>
    <row r="228" spans="1:6" x14ac:dyDescent="0.2">
      <c r="A228" s="10" t="s">
        <v>10</v>
      </c>
      <c r="B228" s="1" t="s">
        <v>4185</v>
      </c>
      <c r="C228" s="1" t="s">
        <v>300</v>
      </c>
      <c r="D228" s="73"/>
      <c r="E228" s="83"/>
      <c r="F228" s="77"/>
    </row>
    <row r="229" spans="1:6" x14ac:dyDescent="0.2">
      <c r="A229" s="10" t="s">
        <v>13</v>
      </c>
      <c r="B229" s="1" t="s">
        <v>4186</v>
      </c>
      <c r="C229" s="1" t="s">
        <v>300</v>
      </c>
      <c r="D229" s="73"/>
      <c r="E229" s="83"/>
      <c r="F229" s="77"/>
    </row>
    <row r="230" spans="1:6" x14ac:dyDescent="0.2">
      <c r="A230" s="10" t="s">
        <v>7</v>
      </c>
      <c r="B230" s="1" t="s">
        <v>4187</v>
      </c>
      <c r="C230" s="1" t="s">
        <v>301</v>
      </c>
      <c r="D230" s="73"/>
      <c r="E230" s="83"/>
      <c r="F230" s="77"/>
    </row>
    <row r="231" spans="1:6" x14ac:dyDescent="0.2">
      <c r="A231" s="10" t="s">
        <v>10</v>
      </c>
      <c r="B231" s="1" t="s">
        <v>4188</v>
      </c>
      <c r="C231" s="1" t="s">
        <v>301</v>
      </c>
      <c r="D231" s="73"/>
      <c r="E231" s="83"/>
      <c r="F231" s="77"/>
    </row>
    <row r="232" spans="1:6" x14ac:dyDescent="0.2">
      <c r="A232" s="10" t="s">
        <v>13</v>
      </c>
      <c r="B232" s="1" t="s">
        <v>4189</v>
      </c>
      <c r="C232" s="1" t="s">
        <v>301</v>
      </c>
      <c r="D232" s="73"/>
      <c r="E232" s="83"/>
      <c r="F232" s="77"/>
    </row>
    <row r="233" spans="1:6" x14ac:dyDescent="0.2">
      <c r="A233" s="10" t="s">
        <v>7</v>
      </c>
      <c r="B233" s="1" t="s">
        <v>4190</v>
      </c>
      <c r="C233" s="1" t="s">
        <v>302</v>
      </c>
      <c r="D233" s="73"/>
      <c r="E233" s="83"/>
      <c r="F233" s="77"/>
    </row>
    <row r="234" spans="1:6" x14ac:dyDescent="0.2">
      <c r="A234" s="10" t="s">
        <v>10</v>
      </c>
      <c r="B234" s="1" t="s">
        <v>4191</v>
      </c>
      <c r="C234" s="1" t="s">
        <v>302</v>
      </c>
      <c r="D234" s="73"/>
      <c r="E234" s="83"/>
      <c r="F234" s="77"/>
    </row>
    <row r="235" spans="1:6" x14ac:dyDescent="0.2">
      <c r="A235" s="10" t="s">
        <v>13</v>
      </c>
      <c r="B235" s="1" t="s">
        <v>4192</v>
      </c>
      <c r="C235" s="1" t="s">
        <v>302</v>
      </c>
      <c r="D235" s="73"/>
      <c r="E235" s="83"/>
      <c r="F235" s="77"/>
    </row>
    <row r="236" spans="1:6" x14ac:dyDescent="0.2">
      <c r="A236" s="1" t="s">
        <v>7</v>
      </c>
      <c r="B236" s="1" t="s">
        <v>4193</v>
      </c>
      <c r="C236" s="1" t="s">
        <v>303</v>
      </c>
      <c r="D236" s="73"/>
      <c r="E236" s="83"/>
      <c r="F236" s="77"/>
    </row>
    <row r="237" spans="1:6" x14ac:dyDescent="0.2">
      <c r="A237" s="1" t="s">
        <v>10</v>
      </c>
      <c r="B237" s="1" t="s">
        <v>4194</v>
      </c>
      <c r="C237" s="1" t="s">
        <v>303</v>
      </c>
      <c r="D237" s="73"/>
      <c r="E237" s="83"/>
      <c r="F237" s="77"/>
    </row>
    <row r="238" spans="1:6" x14ac:dyDescent="0.2">
      <c r="A238" s="10" t="s">
        <v>13</v>
      </c>
      <c r="B238" s="1" t="s">
        <v>4195</v>
      </c>
      <c r="C238" s="1" t="s">
        <v>303</v>
      </c>
      <c r="D238" s="73"/>
      <c r="E238" s="83"/>
      <c r="F238" s="77"/>
    </row>
    <row r="239" spans="1:6" x14ac:dyDescent="0.2">
      <c r="A239" s="1" t="s">
        <v>7</v>
      </c>
      <c r="B239" s="1" t="s">
        <v>4196</v>
      </c>
      <c r="C239" s="1" t="s">
        <v>304</v>
      </c>
      <c r="D239" s="68"/>
      <c r="E239" s="83"/>
      <c r="F239" s="69"/>
    </row>
    <row r="240" spans="1:6" x14ac:dyDescent="0.2">
      <c r="A240" s="1" t="s">
        <v>10</v>
      </c>
      <c r="B240" s="1" t="s">
        <v>4197</v>
      </c>
      <c r="C240" s="1" t="s">
        <v>304</v>
      </c>
      <c r="D240" s="68"/>
      <c r="E240" s="83"/>
      <c r="F240" s="69"/>
    </row>
    <row r="241" spans="1:6" x14ac:dyDescent="0.2">
      <c r="A241" s="1" t="s">
        <v>13</v>
      </c>
      <c r="B241" s="1" t="s">
        <v>4198</v>
      </c>
      <c r="C241" s="1" t="s">
        <v>304</v>
      </c>
      <c r="D241" s="68"/>
      <c r="E241" s="83"/>
      <c r="F241" s="69"/>
    </row>
    <row r="242" spans="1:6" x14ac:dyDescent="0.2">
      <c r="A242" s="1" t="s">
        <v>7</v>
      </c>
      <c r="B242" s="1" t="s">
        <v>4199</v>
      </c>
      <c r="C242" s="1" t="s">
        <v>305</v>
      </c>
      <c r="D242" s="73"/>
      <c r="E242" s="83"/>
      <c r="F242" s="77"/>
    </row>
    <row r="243" spans="1:6" x14ac:dyDescent="0.2">
      <c r="A243" s="1" t="s">
        <v>10</v>
      </c>
      <c r="B243" s="1" t="s">
        <v>4200</v>
      </c>
      <c r="C243" s="1" t="s">
        <v>305</v>
      </c>
      <c r="D243" s="73"/>
      <c r="E243" s="83"/>
      <c r="F243" s="77"/>
    </row>
    <row r="244" spans="1:6" x14ac:dyDescent="0.2">
      <c r="A244" s="10" t="s">
        <v>13</v>
      </c>
      <c r="B244" s="1" t="s">
        <v>4201</v>
      </c>
      <c r="C244" s="1" t="s">
        <v>305</v>
      </c>
      <c r="D244" s="73"/>
      <c r="E244" s="83"/>
      <c r="F244" s="77"/>
    </row>
    <row r="245" spans="1:6" x14ac:dyDescent="0.2">
      <c r="A245" s="10" t="s">
        <v>7</v>
      </c>
      <c r="B245" s="1" t="s">
        <v>4202</v>
      </c>
      <c r="C245" s="1" t="s">
        <v>306</v>
      </c>
      <c r="D245" s="73"/>
      <c r="E245" s="83"/>
      <c r="F245" s="77"/>
    </row>
    <row r="246" spans="1:6" x14ac:dyDescent="0.2">
      <c r="A246" s="10" t="s">
        <v>10</v>
      </c>
      <c r="B246" s="1" t="s">
        <v>4203</v>
      </c>
      <c r="C246" s="1" t="s">
        <v>306</v>
      </c>
      <c r="D246" s="73"/>
      <c r="E246" s="83"/>
      <c r="F246" s="77"/>
    </row>
    <row r="247" spans="1:6" x14ac:dyDescent="0.2">
      <c r="A247" s="10" t="s">
        <v>13</v>
      </c>
      <c r="B247" s="1" t="s">
        <v>4204</v>
      </c>
      <c r="C247" s="1" t="s">
        <v>306</v>
      </c>
      <c r="D247" s="73"/>
      <c r="E247" s="83"/>
      <c r="F247" s="77"/>
    </row>
    <row r="248" spans="1:6" x14ac:dyDescent="0.2">
      <c r="A248" s="10" t="s">
        <v>7</v>
      </c>
      <c r="B248" s="1" t="s">
        <v>4205</v>
      </c>
      <c r="C248" s="1" t="s">
        <v>307</v>
      </c>
      <c r="D248" s="73"/>
      <c r="E248" s="83"/>
      <c r="F248" s="77"/>
    </row>
    <row r="249" spans="1:6" x14ac:dyDescent="0.2">
      <c r="A249" s="10" t="s">
        <v>10</v>
      </c>
      <c r="B249" s="1" t="s">
        <v>4206</v>
      </c>
      <c r="C249" s="1" t="s">
        <v>307</v>
      </c>
      <c r="D249" s="73"/>
      <c r="E249" s="83"/>
      <c r="F249" s="77"/>
    </row>
    <row r="250" spans="1:6" x14ac:dyDescent="0.2">
      <c r="A250" s="10" t="s">
        <v>13</v>
      </c>
      <c r="B250" s="1" t="s">
        <v>4207</v>
      </c>
      <c r="C250" s="1" t="s">
        <v>307</v>
      </c>
      <c r="D250" s="73"/>
      <c r="E250" s="83"/>
      <c r="F250" s="77"/>
    </row>
    <row r="251" spans="1:6" x14ac:dyDescent="0.2">
      <c r="A251" s="10" t="s">
        <v>7</v>
      </c>
      <c r="B251" s="1" t="s">
        <v>4208</v>
      </c>
      <c r="C251" s="1" t="s">
        <v>308</v>
      </c>
      <c r="D251" s="73"/>
      <c r="E251" s="83"/>
      <c r="F251" s="77"/>
    </row>
    <row r="252" spans="1:6" x14ac:dyDescent="0.2">
      <c r="A252" s="10" t="s">
        <v>10</v>
      </c>
      <c r="B252" s="1" t="s">
        <v>4209</v>
      </c>
      <c r="C252" s="1" t="s">
        <v>308</v>
      </c>
      <c r="D252" s="73"/>
      <c r="E252" s="83"/>
      <c r="F252" s="77"/>
    </row>
    <row r="253" spans="1:6" x14ac:dyDescent="0.2">
      <c r="A253" s="10" t="s">
        <v>13</v>
      </c>
      <c r="B253" s="1" t="s">
        <v>4210</v>
      </c>
      <c r="C253" s="1" t="s">
        <v>308</v>
      </c>
      <c r="D253" s="73"/>
      <c r="E253" s="83"/>
      <c r="F253" s="77"/>
    </row>
    <row r="254" spans="1:6" x14ac:dyDescent="0.2">
      <c r="A254" s="10" t="s">
        <v>7</v>
      </c>
      <c r="B254" s="1" t="s">
        <v>4211</v>
      </c>
      <c r="C254" s="1" t="s">
        <v>309</v>
      </c>
      <c r="D254" s="73"/>
      <c r="E254" s="83"/>
      <c r="F254" s="77"/>
    </row>
    <row r="255" spans="1:6" x14ac:dyDescent="0.2">
      <c r="A255" s="10" t="s">
        <v>10</v>
      </c>
      <c r="B255" s="1" t="s">
        <v>4212</v>
      </c>
      <c r="C255" s="1" t="s">
        <v>309</v>
      </c>
      <c r="D255" s="73"/>
      <c r="E255" s="83"/>
      <c r="F255" s="77"/>
    </row>
    <row r="256" spans="1:6" x14ac:dyDescent="0.2">
      <c r="A256" s="10" t="s">
        <v>13</v>
      </c>
      <c r="B256" s="1" t="s">
        <v>4213</v>
      </c>
      <c r="C256" s="1" t="s">
        <v>309</v>
      </c>
      <c r="D256" s="73"/>
      <c r="E256" s="83"/>
      <c r="F256" s="77"/>
    </row>
    <row r="257" spans="1:6" x14ac:dyDescent="0.2">
      <c r="A257" s="10" t="s">
        <v>7</v>
      </c>
      <c r="B257" s="1" t="s">
        <v>4214</v>
      </c>
      <c r="C257" s="1" t="s">
        <v>310</v>
      </c>
      <c r="D257" s="73"/>
      <c r="E257" s="83"/>
      <c r="F257" s="77"/>
    </row>
    <row r="258" spans="1:6" x14ac:dyDescent="0.2">
      <c r="A258" s="10" t="s">
        <v>10</v>
      </c>
      <c r="B258" s="1" t="s">
        <v>4215</v>
      </c>
      <c r="C258" s="1" t="s">
        <v>310</v>
      </c>
      <c r="D258" s="73"/>
      <c r="E258" s="83"/>
      <c r="F258" s="77"/>
    </row>
    <row r="259" spans="1:6" x14ac:dyDescent="0.2">
      <c r="A259" s="10" t="s">
        <v>13</v>
      </c>
      <c r="B259" s="1" t="s">
        <v>4216</v>
      </c>
      <c r="C259" s="1" t="s">
        <v>310</v>
      </c>
      <c r="D259" s="73"/>
      <c r="E259" s="83"/>
      <c r="F259" s="77"/>
    </row>
    <row r="260" spans="1:6" x14ac:dyDescent="0.2">
      <c r="A260" s="1" t="s">
        <v>7</v>
      </c>
      <c r="B260" s="1" t="s">
        <v>4217</v>
      </c>
      <c r="C260" s="1" t="s">
        <v>311</v>
      </c>
      <c r="D260" s="68"/>
      <c r="E260" s="83"/>
      <c r="F260" s="69"/>
    </row>
    <row r="261" spans="1:6" x14ac:dyDescent="0.2">
      <c r="A261" s="1" t="s">
        <v>10</v>
      </c>
      <c r="B261" s="1" t="s">
        <v>4218</v>
      </c>
      <c r="C261" s="1" t="s">
        <v>311</v>
      </c>
      <c r="D261" s="68"/>
      <c r="E261" s="83"/>
      <c r="F261" s="69"/>
    </row>
    <row r="262" spans="1:6" x14ac:dyDescent="0.2">
      <c r="A262" s="1" t="s">
        <v>13</v>
      </c>
      <c r="B262" s="1" t="s">
        <v>4219</v>
      </c>
      <c r="C262" s="1" t="s">
        <v>311</v>
      </c>
      <c r="D262" s="68"/>
      <c r="E262" s="83"/>
      <c r="F262" s="69"/>
    </row>
    <row r="263" spans="1:6" x14ac:dyDescent="0.2">
      <c r="A263" s="10" t="s">
        <v>7</v>
      </c>
      <c r="B263" s="1" t="s">
        <v>4220</v>
      </c>
      <c r="C263" s="1" t="s">
        <v>312</v>
      </c>
      <c r="D263" s="73"/>
      <c r="E263" s="83"/>
      <c r="F263" s="77"/>
    </row>
    <row r="264" spans="1:6" x14ac:dyDescent="0.2">
      <c r="A264" s="10" t="s">
        <v>10</v>
      </c>
      <c r="B264" s="1" t="s">
        <v>4221</v>
      </c>
      <c r="C264" s="1" t="s">
        <v>312</v>
      </c>
      <c r="D264" s="73"/>
      <c r="E264" s="83"/>
      <c r="F264" s="77"/>
    </row>
    <row r="265" spans="1:6" x14ac:dyDescent="0.2">
      <c r="A265" s="10" t="s">
        <v>13</v>
      </c>
      <c r="B265" s="1" t="s">
        <v>4222</v>
      </c>
      <c r="C265" s="1" t="s">
        <v>312</v>
      </c>
      <c r="D265" s="73"/>
      <c r="E265" s="83"/>
      <c r="F265" s="77"/>
    </row>
    <row r="266" spans="1:6" x14ac:dyDescent="0.2">
      <c r="A266" s="10" t="s">
        <v>7</v>
      </c>
      <c r="B266" s="1" t="s">
        <v>4223</v>
      </c>
      <c r="C266" s="1" t="s">
        <v>313</v>
      </c>
      <c r="D266" s="73"/>
      <c r="E266" s="83"/>
      <c r="F266" s="77"/>
    </row>
    <row r="267" spans="1:6" x14ac:dyDescent="0.2">
      <c r="A267" s="10" t="s">
        <v>10</v>
      </c>
      <c r="B267" s="1" t="s">
        <v>4224</v>
      </c>
      <c r="C267" s="1" t="s">
        <v>313</v>
      </c>
      <c r="D267" s="73"/>
      <c r="E267" s="83"/>
      <c r="F267" s="77"/>
    </row>
    <row r="268" spans="1:6" x14ac:dyDescent="0.2">
      <c r="A268" s="10" t="s">
        <v>13</v>
      </c>
      <c r="B268" s="1" t="s">
        <v>4225</v>
      </c>
      <c r="C268" s="1" t="s">
        <v>313</v>
      </c>
      <c r="D268" s="73"/>
      <c r="E268" s="83"/>
      <c r="F268" s="77"/>
    </row>
    <row r="269" spans="1:6" x14ac:dyDescent="0.2">
      <c r="A269" s="10" t="s">
        <v>7</v>
      </c>
      <c r="B269" s="1" t="s">
        <v>4226</v>
      </c>
      <c r="C269" s="1" t="s">
        <v>314</v>
      </c>
      <c r="D269" s="73"/>
      <c r="E269" s="83"/>
      <c r="F269" s="77"/>
    </row>
    <row r="270" spans="1:6" x14ac:dyDescent="0.2">
      <c r="A270" s="10" t="s">
        <v>10</v>
      </c>
      <c r="B270" s="1" t="s">
        <v>4227</v>
      </c>
      <c r="C270" s="1" t="s">
        <v>314</v>
      </c>
      <c r="D270" s="73"/>
      <c r="E270" s="83"/>
      <c r="F270" s="77"/>
    </row>
    <row r="271" spans="1:6" x14ac:dyDescent="0.2">
      <c r="A271" s="10" t="s">
        <v>13</v>
      </c>
      <c r="B271" s="1" t="s">
        <v>4228</v>
      </c>
      <c r="C271" s="1" t="s">
        <v>314</v>
      </c>
      <c r="D271" s="73"/>
      <c r="E271" s="83"/>
      <c r="F271" s="77"/>
    </row>
    <row r="272" spans="1:6" x14ac:dyDescent="0.2">
      <c r="A272" s="1" t="s">
        <v>7</v>
      </c>
      <c r="B272" s="1" t="s">
        <v>4229</v>
      </c>
      <c r="C272" s="1" t="s">
        <v>315</v>
      </c>
      <c r="D272" s="68"/>
      <c r="E272" s="83"/>
      <c r="F272" s="69"/>
    </row>
    <row r="273" spans="1:6" x14ac:dyDescent="0.2">
      <c r="A273" s="1" t="s">
        <v>10</v>
      </c>
      <c r="B273" s="1" t="s">
        <v>4230</v>
      </c>
      <c r="C273" s="1" t="s">
        <v>315</v>
      </c>
      <c r="D273" s="68"/>
      <c r="E273" s="83"/>
      <c r="F273" s="69"/>
    </row>
    <row r="274" spans="1:6" x14ac:dyDescent="0.2">
      <c r="A274" s="1" t="s">
        <v>13</v>
      </c>
      <c r="B274" s="1" t="s">
        <v>4231</v>
      </c>
      <c r="C274" s="1" t="s">
        <v>315</v>
      </c>
      <c r="D274" s="68"/>
      <c r="E274" s="83"/>
      <c r="F274" s="69"/>
    </row>
    <row r="275" spans="1:6" x14ac:dyDescent="0.2">
      <c r="A275" s="10" t="s">
        <v>7</v>
      </c>
      <c r="B275" s="1" t="s">
        <v>4232</v>
      </c>
      <c r="C275" s="1" t="s">
        <v>316</v>
      </c>
      <c r="D275" s="68"/>
      <c r="E275" s="83"/>
      <c r="F275" s="69"/>
    </row>
    <row r="276" spans="1:6" x14ac:dyDescent="0.2">
      <c r="A276" s="10" t="s">
        <v>10</v>
      </c>
      <c r="B276" s="1" t="s">
        <v>4233</v>
      </c>
      <c r="C276" s="1" t="s">
        <v>316</v>
      </c>
      <c r="D276" s="68"/>
      <c r="E276" s="83"/>
      <c r="F276" s="69"/>
    </row>
    <row r="277" spans="1:6" x14ac:dyDescent="0.2">
      <c r="A277" s="10" t="s">
        <v>13</v>
      </c>
      <c r="B277" s="1" t="s">
        <v>4234</v>
      </c>
      <c r="C277" s="1" t="s">
        <v>316</v>
      </c>
      <c r="D277" s="68"/>
      <c r="E277" s="83"/>
      <c r="F277" s="69"/>
    </row>
    <row r="278" spans="1:6" x14ac:dyDescent="0.2">
      <c r="A278" s="10" t="s">
        <v>7</v>
      </c>
      <c r="B278" s="1" t="s">
        <v>4235</v>
      </c>
      <c r="C278" s="1" t="s">
        <v>317</v>
      </c>
      <c r="D278" s="68"/>
      <c r="E278" s="83"/>
      <c r="F278" s="69"/>
    </row>
    <row r="279" spans="1:6" x14ac:dyDescent="0.2">
      <c r="A279" s="10" t="s">
        <v>10</v>
      </c>
      <c r="B279" s="1" t="s">
        <v>4236</v>
      </c>
      <c r="C279" s="1" t="s">
        <v>317</v>
      </c>
      <c r="D279" s="68"/>
      <c r="E279" s="83"/>
      <c r="F279" s="69"/>
    </row>
    <row r="280" spans="1:6" x14ac:dyDescent="0.2">
      <c r="A280" s="10" t="s">
        <v>13</v>
      </c>
      <c r="B280" s="1" t="s">
        <v>4237</v>
      </c>
      <c r="C280" s="1" t="s">
        <v>317</v>
      </c>
      <c r="D280" s="68"/>
      <c r="E280" s="83"/>
      <c r="F280" s="69"/>
    </row>
    <row r="281" spans="1:6" x14ac:dyDescent="0.2">
      <c r="A281" s="10" t="s">
        <v>7</v>
      </c>
      <c r="B281" s="1" t="s">
        <v>4238</v>
      </c>
      <c r="C281" s="1" t="s">
        <v>318</v>
      </c>
      <c r="D281" s="68"/>
      <c r="E281" s="83"/>
      <c r="F281" s="69"/>
    </row>
    <row r="282" spans="1:6" x14ac:dyDescent="0.2">
      <c r="A282" s="10" t="s">
        <v>10</v>
      </c>
      <c r="B282" s="1" t="s">
        <v>4239</v>
      </c>
      <c r="C282" s="1" t="s">
        <v>318</v>
      </c>
      <c r="D282" s="68"/>
      <c r="E282" s="83"/>
      <c r="F282" s="69"/>
    </row>
    <row r="283" spans="1:6" x14ac:dyDescent="0.2">
      <c r="A283" s="10" t="s">
        <v>13</v>
      </c>
      <c r="B283" s="1" t="s">
        <v>4240</v>
      </c>
      <c r="C283" s="1" t="s">
        <v>318</v>
      </c>
      <c r="D283" s="68"/>
      <c r="E283" s="83"/>
      <c r="F283" s="69"/>
    </row>
    <row r="284" spans="1:6" x14ac:dyDescent="0.2">
      <c r="A284" s="10" t="s">
        <v>7</v>
      </c>
      <c r="B284" s="1" t="s">
        <v>4241</v>
      </c>
      <c r="C284" s="1" t="s">
        <v>319</v>
      </c>
      <c r="D284" s="68"/>
      <c r="E284" s="83"/>
      <c r="F284" s="69"/>
    </row>
    <row r="285" spans="1:6" x14ac:dyDescent="0.2">
      <c r="A285" s="10" t="s">
        <v>10</v>
      </c>
      <c r="B285" s="1" t="s">
        <v>4242</v>
      </c>
      <c r="C285" s="1" t="s">
        <v>319</v>
      </c>
      <c r="D285" s="68"/>
      <c r="E285" s="83"/>
      <c r="F285" s="69"/>
    </row>
    <row r="286" spans="1:6" x14ac:dyDescent="0.2">
      <c r="A286" s="10" t="s">
        <v>13</v>
      </c>
      <c r="B286" s="1" t="s">
        <v>4243</v>
      </c>
      <c r="C286" s="1" t="s">
        <v>319</v>
      </c>
      <c r="D286" s="68"/>
      <c r="E286" s="83"/>
      <c r="F286" s="69"/>
    </row>
    <row r="287" spans="1:6" x14ac:dyDescent="0.2">
      <c r="A287" s="10" t="s">
        <v>7</v>
      </c>
      <c r="B287" s="1" t="s">
        <v>4244</v>
      </c>
      <c r="C287" s="1" t="s">
        <v>320</v>
      </c>
      <c r="D287" s="68"/>
      <c r="E287" s="83"/>
      <c r="F287" s="69"/>
    </row>
    <row r="288" spans="1:6" x14ac:dyDescent="0.2">
      <c r="A288" s="10" t="s">
        <v>10</v>
      </c>
      <c r="B288" s="1" t="s">
        <v>4245</v>
      </c>
      <c r="C288" s="1" t="s">
        <v>320</v>
      </c>
      <c r="D288" s="68"/>
      <c r="E288" s="83"/>
      <c r="F288" s="69"/>
    </row>
    <row r="289" spans="1:6" x14ac:dyDescent="0.2">
      <c r="A289" s="10" t="s">
        <v>13</v>
      </c>
      <c r="B289" s="1" t="s">
        <v>4246</v>
      </c>
      <c r="C289" s="1" t="s">
        <v>320</v>
      </c>
      <c r="D289" s="68"/>
      <c r="E289" s="83"/>
      <c r="F289" s="69"/>
    </row>
    <row r="290" spans="1:6" x14ac:dyDescent="0.2">
      <c r="A290" s="10" t="s">
        <v>7</v>
      </c>
      <c r="B290" s="1" t="s">
        <v>4247</v>
      </c>
      <c r="C290" s="1" t="s">
        <v>321</v>
      </c>
      <c r="D290" s="68"/>
      <c r="E290" s="83"/>
      <c r="F290" s="69"/>
    </row>
    <row r="291" spans="1:6" x14ac:dyDescent="0.2">
      <c r="A291" s="10" t="s">
        <v>10</v>
      </c>
      <c r="B291" s="1" t="s">
        <v>4248</v>
      </c>
      <c r="C291" s="1" t="s">
        <v>321</v>
      </c>
      <c r="D291" s="68"/>
      <c r="E291" s="83"/>
      <c r="F291" s="69"/>
    </row>
    <row r="292" spans="1:6" x14ac:dyDescent="0.2">
      <c r="A292" s="10" t="s">
        <v>13</v>
      </c>
      <c r="B292" s="1" t="s">
        <v>4249</v>
      </c>
      <c r="C292" s="1" t="s">
        <v>321</v>
      </c>
      <c r="D292" s="68"/>
      <c r="E292" s="83"/>
      <c r="F292" s="69"/>
    </row>
    <row r="293" spans="1:6" x14ac:dyDescent="0.2">
      <c r="A293" s="10" t="s">
        <v>7</v>
      </c>
      <c r="B293" s="1" t="s">
        <v>4250</v>
      </c>
      <c r="C293" s="1" t="s">
        <v>322</v>
      </c>
      <c r="D293" s="68"/>
      <c r="E293" s="83"/>
      <c r="F293" s="69"/>
    </row>
    <row r="294" spans="1:6" x14ac:dyDescent="0.2">
      <c r="A294" s="10" t="s">
        <v>10</v>
      </c>
      <c r="B294" s="1" t="s">
        <v>4251</v>
      </c>
      <c r="C294" s="1" t="s">
        <v>322</v>
      </c>
      <c r="D294" s="68"/>
      <c r="E294" s="83"/>
      <c r="F294" s="69"/>
    </row>
    <row r="295" spans="1:6" x14ac:dyDescent="0.2">
      <c r="A295" s="10" t="s">
        <v>13</v>
      </c>
      <c r="B295" s="1" t="s">
        <v>4252</v>
      </c>
      <c r="C295" s="1" t="s">
        <v>322</v>
      </c>
      <c r="D295" s="68"/>
      <c r="E295" s="83"/>
      <c r="F295" s="69"/>
    </row>
    <row r="296" spans="1:6" x14ac:dyDescent="0.2">
      <c r="A296" s="10" t="s">
        <v>7</v>
      </c>
      <c r="B296" s="1" t="s">
        <v>4253</v>
      </c>
      <c r="C296" s="1" t="s">
        <v>323</v>
      </c>
      <c r="D296" s="68"/>
      <c r="E296" s="83"/>
      <c r="F296" s="69"/>
    </row>
    <row r="297" spans="1:6" x14ac:dyDescent="0.2">
      <c r="A297" s="10" t="s">
        <v>10</v>
      </c>
      <c r="B297" s="1" t="s">
        <v>4254</v>
      </c>
      <c r="C297" s="1" t="s">
        <v>323</v>
      </c>
      <c r="D297" s="68"/>
      <c r="E297" s="83"/>
      <c r="F297" s="69"/>
    </row>
    <row r="298" spans="1:6" x14ac:dyDescent="0.2">
      <c r="A298" s="10" t="s">
        <v>13</v>
      </c>
      <c r="B298" s="1" t="s">
        <v>4255</v>
      </c>
      <c r="C298" s="1" t="s">
        <v>323</v>
      </c>
      <c r="D298" s="68"/>
      <c r="E298" s="83"/>
      <c r="F298" s="69"/>
    </row>
    <row r="299" spans="1:6" x14ac:dyDescent="0.2">
      <c r="A299" s="10" t="s">
        <v>7</v>
      </c>
      <c r="B299" s="1" t="s">
        <v>4256</v>
      </c>
      <c r="C299" s="1" t="s">
        <v>324</v>
      </c>
      <c r="D299" s="68"/>
      <c r="E299" s="83"/>
      <c r="F299" s="69"/>
    </row>
    <row r="300" spans="1:6" x14ac:dyDescent="0.2">
      <c r="A300" s="10" t="s">
        <v>10</v>
      </c>
      <c r="B300" s="1" t="s">
        <v>4257</v>
      </c>
      <c r="C300" s="1" t="s">
        <v>324</v>
      </c>
      <c r="D300" s="68"/>
      <c r="E300" s="83"/>
      <c r="F300" s="69"/>
    </row>
    <row r="301" spans="1:6" x14ac:dyDescent="0.2">
      <c r="A301" s="10" t="s">
        <v>13</v>
      </c>
      <c r="B301" s="1" t="s">
        <v>4258</v>
      </c>
      <c r="C301" s="1" t="s">
        <v>324</v>
      </c>
      <c r="D301" s="68"/>
      <c r="E301" s="83"/>
      <c r="F301" s="69"/>
    </row>
    <row r="302" spans="1:6" x14ac:dyDescent="0.2">
      <c r="A302" s="10" t="s">
        <v>7</v>
      </c>
      <c r="B302" s="1" t="s">
        <v>4259</v>
      </c>
      <c r="C302" s="1" t="s">
        <v>325</v>
      </c>
      <c r="D302" s="68"/>
      <c r="E302" s="83"/>
      <c r="F302" s="69"/>
    </row>
    <row r="303" spans="1:6" x14ac:dyDescent="0.2">
      <c r="A303" s="10" t="s">
        <v>10</v>
      </c>
      <c r="B303" s="1" t="s">
        <v>4260</v>
      </c>
      <c r="C303" s="1" t="s">
        <v>325</v>
      </c>
      <c r="D303" s="68"/>
      <c r="E303" s="83"/>
      <c r="F303" s="69"/>
    </row>
    <row r="304" spans="1:6" x14ac:dyDescent="0.2">
      <c r="A304" s="10" t="s">
        <v>13</v>
      </c>
      <c r="B304" s="1" t="s">
        <v>4261</v>
      </c>
      <c r="C304" s="1" t="s">
        <v>325</v>
      </c>
      <c r="D304" s="68"/>
      <c r="E304" s="83"/>
      <c r="F304" s="69"/>
    </row>
    <row r="305" spans="1:6" x14ac:dyDescent="0.2">
      <c r="A305" s="10" t="s">
        <v>7</v>
      </c>
      <c r="B305" s="1" t="s">
        <v>4262</v>
      </c>
      <c r="C305" s="1" t="s">
        <v>326</v>
      </c>
      <c r="D305" s="68"/>
      <c r="E305" s="83"/>
      <c r="F305" s="69"/>
    </row>
    <row r="306" spans="1:6" x14ac:dyDescent="0.2">
      <c r="A306" s="10" t="s">
        <v>10</v>
      </c>
      <c r="B306" s="1" t="s">
        <v>4263</v>
      </c>
      <c r="C306" s="1" t="s">
        <v>326</v>
      </c>
      <c r="D306" s="68"/>
      <c r="E306" s="83"/>
      <c r="F306" s="69"/>
    </row>
    <row r="307" spans="1:6" x14ac:dyDescent="0.2">
      <c r="A307" s="10" t="s">
        <v>13</v>
      </c>
      <c r="B307" s="1" t="s">
        <v>4264</v>
      </c>
      <c r="C307" s="1" t="s">
        <v>326</v>
      </c>
      <c r="D307" s="68"/>
      <c r="E307" s="83"/>
      <c r="F307" s="69"/>
    </row>
    <row r="308" spans="1:6" x14ac:dyDescent="0.2">
      <c r="A308" s="10" t="s">
        <v>7</v>
      </c>
      <c r="B308" s="1" t="s">
        <v>4265</v>
      </c>
      <c r="C308" s="1" t="s">
        <v>327</v>
      </c>
      <c r="D308" s="68"/>
      <c r="E308" s="83"/>
      <c r="F308" s="69"/>
    </row>
    <row r="309" spans="1:6" x14ac:dyDescent="0.2">
      <c r="A309" s="10" t="s">
        <v>10</v>
      </c>
      <c r="B309" s="1" t="s">
        <v>4266</v>
      </c>
      <c r="C309" s="1" t="s">
        <v>327</v>
      </c>
      <c r="D309" s="68"/>
      <c r="E309" s="83"/>
      <c r="F309" s="69"/>
    </row>
    <row r="310" spans="1:6" x14ac:dyDescent="0.2">
      <c r="A310" s="10" t="s">
        <v>13</v>
      </c>
      <c r="B310" s="1" t="s">
        <v>4267</v>
      </c>
      <c r="C310" s="1" t="s">
        <v>327</v>
      </c>
      <c r="D310" s="68"/>
      <c r="E310" s="83"/>
      <c r="F310" s="69"/>
    </row>
    <row r="311" spans="1:6" x14ac:dyDescent="0.2">
      <c r="A311" s="10" t="s">
        <v>7</v>
      </c>
      <c r="B311" s="1" t="s">
        <v>4268</v>
      </c>
      <c r="C311" s="1" t="s">
        <v>328</v>
      </c>
      <c r="D311" s="68"/>
      <c r="E311" s="83"/>
      <c r="F311" s="69"/>
    </row>
    <row r="312" spans="1:6" x14ac:dyDescent="0.2">
      <c r="A312" s="10" t="s">
        <v>10</v>
      </c>
      <c r="B312" s="1" t="s">
        <v>4269</v>
      </c>
      <c r="C312" s="1" t="s">
        <v>328</v>
      </c>
      <c r="D312" s="68"/>
      <c r="E312" s="83"/>
      <c r="F312" s="69"/>
    </row>
    <row r="313" spans="1:6" x14ac:dyDescent="0.2">
      <c r="A313" s="10" t="s">
        <v>13</v>
      </c>
      <c r="B313" s="1" t="s">
        <v>4270</v>
      </c>
      <c r="C313" s="1" t="s">
        <v>328</v>
      </c>
      <c r="D313" s="68"/>
      <c r="E313" s="83"/>
      <c r="F313" s="69"/>
    </row>
    <row r="314" spans="1:6" x14ac:dyDescent="0.2">
      <c r="A314" s="10" t="s">
        <v>7</v>
      </c>
      <c r="B314" s="1" t="s">
        <v>4271</v>
      </c>
      <c r="C314" s="1" t="s">
        <v>329</v>
      </c>
      <c r="D314" s="68"/>
      <c r="E314" s="83"/>
      <c r="F314" s="69"/>
    </row>
    <row r="315" spans="1:6" x14ac:dyDescent="0.2">
      <c r="A315" s="10" t="s">
        <v>10</v>
      </c>
      <c r="B315" s="1" t="s">
        <v>4272</v>
      </c>
      <c r="C315" s="1" t="s">
        <v>329</v>
      </c>
      <c r="D315" s="68"/>
      <c r="E315" s="83"/>
      <c r="F315" s="69"/>
    </row>
    <row r="316" spans="1:6" x14ac:dyDescent="0.2">
      <c r="A316" s="10" t="s">
        <v>13</v>
      </c>
      <c r="B316" s="1" t="s">
        <v>4273</v>
      </c>
      <c r="C316" s="1" t="s">
        <v>329</v>
      </c>
      <c r="D316" s="68"/>
      <c r="E316" s="83"/>
      <c r="F316" s="69"/>
    </row>
    <row r="317" spans="1:6" x14ac:dyDescent="0.2">
      <c r="A317" s="10" t="s">
        <v>7</v>
      </c>
      <c r="B317" s="1" t="s">
        <v>4274</v>
      </c>
      <c r="C317" s="1" t="s">
        <v>330</v>
      </c>
      <c r="D317" s="68"/>
      <c r="E317" s="83"/>
      <c r="F317" s="69"/>
    </row>
    <row r="318" spans="1:6" x14ac:dyDescent="0.2">
      <c r="A318" s="10" t="s">
        <v>10</v>
      </c>
      <c r="B318" s="1" t="s">
        <v>4275</v>
      </c>
      <c r="C318" s="1" t="s">
        <v>330</v>
      </c>
      <c r="D318" s="68"/>
      <c r="E318" s="83"/>
      <c r="F318" s="69"/>
    </row>
    <row r="319" spans="1:6" x14ac:dyDescent="0.2">
      <c r="A319" s="10" t="s">
        <v>13</v>
      </c>
      <c r="B319" s="1" t="s">
        <v>4276</v>
      </c>
      <c r="C319" s="1" t="s">
        <v>330</v>
      </c>
      <c r="D319" s="68"/>
      <c r="E319" s="83"/>
      <c r="F319" s="69"/>
    </row>
    <row r="320" spans="1:6" x14ac:dyDescent="0.2">
      <c r="A320" s="10" t="s">
        <v>7</v>
      </c>
      <c r="B320" s="1" t="s">
        <v>4277</v>
      </c>
      <c r="C320" s="1" t="s">
        <v>331</v>
      </c>
      <c r="D320" s="68"/>
      <c r="E320" s="83"/>
      <c r="F320" s="69"/>
    </row>
    <row r="321" spans="1:6" x14ac:dyDescent="0.2">
      <c r="A321" s="10" t="s">
        <v>10</v>
      </c>
      <c r="B321" s="1" t="s">
        <v>4278</v>
      </c>
      <c r="C321" s="1" t="s">
        <v>331</v>
      </c>
      <c r="D321" s="68"/>
      <c r="E321" s="83"/>
      <c r="F321" s="69"/>
    </row>
    <row r="322" spans="1:6" x14ac:dyDescent="0.2">
      <c r="A322" s="10" t="s">
        <v>13</v>
      </c>
      <c r="B322" s="1" t="s">
        <v>4279</v>
      </c>
      <c r="C322" s="1" t="s">
        <v>331</v>
      </c>
      <c r="D322" s="68"/>
      <c r="E322" s="83"/>
      <c r="F322" s="69"/>
    </row>
    <row r="323" spans="1:6" x14ac:dyDescent="0.2">
      <c r="A323" s="10" t="s">
        <v>7</v>
      </c>
      <c r="B323" s="1" t="s">
        <v>4280</v>
      </c>
      <c r="C323" s="1" t="s">
        <v>332</v>
      </c>
      <c r="D323" s="68"/>
      <c r="E323" s="83"/>
      <c r="F323" s="69"/>
    </row>
    <row r="324" spans="1:6" x14ac:dyDescent="0.2">
      <c r="A324" s="10" t="s">
        <v>10</v>
      </c>
      <c r="B324" s="1" t="s">
        <v>4281</v>
      </c>
      <c r="C324" s="1" t="s">
        <v>332</v>
      </c>
      <c r="D324" s="68"/>
      <c r="E324" s="83"/>
      <c r="F324" s="69"/>
    </row>
    <row r="325" spans="1:6" x14ac:dyDescent="0.2">
      <c r="A325" s="10" t="s">
        <v>13</v>
      </c>
      <c r="B325" s="1" t="s">
        <v>4282</v>
      </c>
      <c r="C325" s="1" t="s">
        <v>332</v>
      </c>
      <c r="D325" s="68"/>
      <c r="E325" s="83"/>
      <c r="F325" s="69"/>
    </row>
    <row r="326" spans="1:6" x14ac:dyDescent="0.2">
      <c r="A326" s="10" t="s">
        <v>7</v>
      </c>
      <c r="B326" s="1" t="s">
        <v>4283</v>
      </c>
      <c r="C326" s="1" t="s">
        <v>333</v>
      </c>
      <c r="D326" s="68"/>
      <c r="E326" s="83"/>
      <c r="F326" s="69"/>
    </row>
    <row r="327" spans="1:6" x14ac:dyDescent="0.2">
      <c r="A327" s="10" t="s">
        <v>10</v>
      </c>
      <c r="B327" s="1" t="s">
        <v>4284</v>
      </c>
      <c r="C327" s="1" t="s">
        <v>333</v>
      </c>
      <c r="D327" s="68"/>
      <c r="E327" s="83"/>
      <c r="F327" s="69"/>
    </row>
    <row r="328" spans="1:6" x14ac:dyDescent="0.2">
      <c r="A328" s="10" t="s">
        <v>13</v>
      </c>
      <c r="B328" s="1" t="s">
        <v>4285</v>
      </c>
      <c r="C328" s="1" t="s">
        <v>333</v>
      </c>
      <c r="D328" s="68"/>
      <c r="E328" s="83"/>
      <c r="F328" s="69"/>
    </row>
    <row r="329" spans="1:6" x14ac:dyDescent="0.2">
      <c r="A329" s="10" t="s">
        <v>7</v>
      </c>
      <c r="B329" s="1" t="s">
        <v>4286</v>
      </c>
      <c r="C329" s="1" t="s">
        <v>334</v>
      </c>
      <c r="D329" s="68"/>
      <c r="E329" s="83"/>
      <c r="F329" s="69"/>
    </row>
    <row r="330" spans="1:6" x14ac:dyDescent="0.2">
      <c r="A330" s="10" t="s">
        <v>10</v>
      </c>
      <c r="B330" s="1" t="s">
        <v>4287</v>
      </c>
      <c r="C330" s="1" t="s">
        <v>334</v>
      </c>
      <c r="D330" s="68"/>
      <c r="E330" s="83"/>
      <c r="F330" s="69"/>
    </row>
    <row r="331" spans="1:6" x14ac:dyDescent="0.2">
      <c r="A331" s="10" t="s">
        <v>13</v>
      </c>
      <c r="B331" s="1" t="s">
        <v>4288</v>
      </c>
      <c r="C331" s="1" t="s">
        <v>334</v>
      </c>
      <c r="D331" s="68"/>
      <c r="E331" s="83"/>
      <c r="F331" s="69"/>
    </row>
    <row r="332" spans="1:6" x14ac:dyDescent="0.2">
      <c r="A332" s="10" t="s">
        <v>7</v>
      </c>
      <c r="B332" s="1" t="s">
        <v>4289</v>
      </c>
      <c r="C332" s="1" t="s">
        <v>335</v>
      </c>
      <c r="D332" s="68"/>
      <c r="E332" s="83"/>
      <c r="F332" s="69"/>
    </row>
    <row r="333" spans="1:6" x14ac:dyDescent="0.2">
      <c r="A333" s="10" t="s">
        <v>10</v>
      </c>
      <c r="B333" s="1" t="s">
        <v>4290</v>
      </c>
      <c r="C333" s="1" t="s">
        <v>335</v>
      </c>
      <c r="D333" s="68"/>
      <c r="E333" s="83"/>
      <c r="F333" s="69"/>
    </row>
    <row r="334" spans="1:6" x14ac:dyDescent="0.2">
      <c r="A334" s="10" t="s">
        <v>13</v>
      </c>
      <c r="B334" s="1" t="s">
        <v>4291</v>
      </c>
      <c r="C334" s="1" t="s">
        <v>335</v>
      </c>
      <c r="D334" s="68"/>
      <c r="E334" s="83"/>
      <c r="F334" s="69"/>
    </row>
    <row r="335" spans="1:6" x14ac:dyDescent="0.2">
      <c r="A335" s="10" t="s">
        <v>7</v>
      </c>
      <c r="B335" s="1" t="s">
        <v>4292</v>
      </c>
      <c r="C335" s="1" t="s">
        <v>336</v>
      </c>
      <c r="D335" s="68"/>
      <c r="E335" s="83"/>
      <c r="F335" s="69"/>
    </row>
    <row r="336" spans="1:6" x14ac:dyDescent="0.2">
      <c r="A336" s="10" t="s">
        <v>10</v>
      </c>
      <c r="B336" s="1" t="s">
        <v>4293</v>
      </c>
      <c r="C336" s="1" t="s">
        <v>336</v>
      </c>
      <c r="D336" s="68"/>
      <c r="E336" s="83"/>
      <c r="F336" s="69"/>
    </row>
    <row r="337" spans="1:6" x14ac:dyDescent="0.2">
      <c r="A337" s="10" t="s">
        <v>13</v>
      </c>
      <c r="B337" s="1" t="s">
        <v>4294</v>
      </c>
      <c r="C337" s="1" t="s">
        <v>336</v>
      </c>
      <c r="D337" s="68"/>
      <c r="E337" s="83"/>
      <c r="F337" s="69"/>
    </row>
    <row r="338" spans="1:6" x14ac:dyDescent="0.2">
      <c r="A338" s="10" t="s">
        <v>7</v>
      </c>
      <c r="B338" s="1" t="s">
        <v>4295</v>
      </c>
      <c r="C338" s="1" t="s">
        <v>337</v>
      </c>
      <c r="D338" s="68"/>
      <c r="E338" s="83"/>
      <c r="F338" s="69"/>
    </row>
    <row r="339" spans="1:6" x14ac:dyDescent="0.2">
      <c r="A339" s="10" t="s">
        <v>10</v>
      </c>
      <c r="B339" s="1" t="s">
        <v>4296</v>
      </c>
      <c r="C339" s="1" t="s">
        <v>337</v>
      </c>
      <c r="D339" s="68"/>
      <c r="E339" s="83"/>
      <c r="F339" s="69"/>
    </row>
    <row r="340" spans="1:6" x14ac:dyDescent="0.2">
      <c r="A340" s="10" t="s">
        <v>13</v>
      </c>
      <c r="B340" s="1" t="s">
        <v>4297</v>
      </c>
      <c r="C340" s="1" t="s">
        <v>337</v>
      </c>
      <c r="D340" s="68"/>
      <c r="E340" s="83"/>
      <c r="F340" s="69"/>
    </row>
    <row r="341" spans="1:6" x14ac:dyDescent="0.2">
      <c r="A341" s="10" t="s">
        <v>7</v>
      </c>
      <c r="B341" s="1" t="s">
        <v>4298</v>
      </c>
      <c r="C341" s="1" t="s">
        <v>338</v>
      </c>
      <c r="D341" s="68"/>
      <c r="E341" s="83"/>
      <c r="F341" s="69"/>
    </row>
    <row r="342" spans="1:6" x14ac:dyDescent="0.2">
      <c r="A342" s="10" t="s">
        <v>10</v>
      </c>
      <c r="B342" s="1" t="s">
        <v>4299</v>
      </c>
      <c r="C342" s="1" t="s">
        <v>338</v>
      </c>
      <c r="D342" s="68"/>
      <c r="E342" s="83"/>
      <c r="F342" s="69"/>
    </row>
    <row r="343" spans="1:6" x14ac:dyDescent="0.2">
      <c r="A343" s="10" t="s">
        <v>13</v>
      </c>
      <c r="B343" s="1" t="s">
        <v>4300</v>
      </c>
      <c r="C343" s="1" t="s">
        <v>338</v>
      </c>
      <c r="D343" s="68"/>
      <c r="E343" s="83"/>
      <c r="F343" s="69"/>
    </row>
    <row r="344" spans="1:6" x14ac:dyDescent="0.2">
      <c r="A344" s="10" t="s">
        <v>7</v>
      </c>
      <c r="B344" s="1" t="s">
        <v>4301</v>
      </c>
      <c r="C344" s="1" t="s">
        <v>339</v>
      </c>
      <c r="D344" s="68"/>
      <c r="E344" s="83"/>
      <c r="F344" s="69"/>
    </row>
    <row r="345" spans="1:6" x14ac:dyDescent="0.2">
      <c r="A345" s="10" t="s">
        <v>10</v>
      </c>
      <c r="B345" s="1" t="s">
        <v>4302</v>
      </c>
      <c r="C345" s="1" t="s">
        <v>339</v>
      </c>
      <c r="D345" s="68"/>
      <c r="E345" s="83"/>
      <c r="F345" s="69"/>
    </row>
    <row r="346" spans="1:6" x14ac:dyDescent="0.2">
      <c r="A346" s="10" t="s">
        <v>13</v>
      </c>
      <c r="B346" s="1" t="s">
        <v>4303</v>
      </c>
      <c r="C346" s="1" t="s">
        <v>339</v>
      </c>
      <c r="D346" s="68"/>
      <c r="E346" s="83"/>
      <c r="F346" s="69"/>
    </row>
    <row r="347" spans="1:6" x14ac:dyDescent="0.2">
      <c r="A347" s="10" t="s">
        <v>7</v>
      </c>
      <c r="B347" s="1" t="s">
        <v>4304</v>
      </c>
      <c r="C347" s="1" t="s">
        <v>340</v>
      </c>
      <c r="D347" s="68"/>
      <c r="E347" s="83"/>
      <c r="F347" s="69"/>
    </row>
    <row r="348" spans="1:6" x14ac:dyDescent="0.2">
      <c r="A348" s="10" t="s">
        <v>10</v>
      </c>
      <c r="B348" s="1" t="s">
        <v>4305</v>
      </c>
      <c r="C348" s="1" t="s">
        <v>340</v>
      </c>
      <c r="D348" s="68"/>
      <c r="E348" s="83"/>
      <c r="F348" s="69"/>
    </row>
    <row r="349" spans="1:6" x14ac:dyDescent="0.2">
      <c r="A349" s="10" t="s">
        <v>13</v>
      </c>
      <c r="B349" s="1" t="s">
        <v>4306</v>
      </c>
      <c r="C349" s="1" t="s">
        <v>340</v>
      </c>
      <c r="D349" s="68"/>
      <c r="E349" s="83"/>
      <c r="F349" s="69"/>
    </row>
    <row r="350" spans="1:6" x14ac:dyDescent="0.2">
      <c r="A350" s="10" t="s">
        <v>7</v>
      </c>
      <c r="B350" s="1" t="s">
        <v>4307</v>
      </c>
      <c r="C350" s="1" t="s">
        <v>341</v>
      </c>
      <c r="D350" s="68"/>
      <c r="E350" s="83"/>
      <c r="F350" s="69"/>
    </row>
    <row r="351" spans="1:6" x14ac:dyDescent="0.2">
      <c r="A351" s="10" t="s">
        <v>10</v>
      </c>
      <c r="B351" s="1" t="s">
        <v>4308</v>
      </c>
      <c r="C351" s="1" t="s">
        <v>341</v>
      </c>
      <c r="D351" s="68"/>
      <c r="E351" s="83"/>
      <c r="F351" s="69"/>
    </row>
    <row r="352" spans="1:6" x14ac:dyDescent="0.2">
      <c r="A352" s="10" t="s">
        <v>13</v>
      </c>
      <c r="B352" s="1" t="s">
        <v>4309</v>
      </c>
      <c r="C352" s="1" t="s">
        <v>341</v>
      </c>
      <c r="D352" s="68"/>
      <c r="E352" s="83"/>
      <c r="F352" s="69"/>
    </row>
    <row r="353" spans="1:6" x14ac:dyDescent="0.2">
      <c r="A353" s="10" t="s">
        <v>7</v>
      </c>
      <c r="B353" s="1" t="s">
        <v>4310</v>
      </c>
      <c r="C353" s="1" t="s">
        <v>342</v>
      </c>
      <c r="D353" s="68"/>
      <c r="E353" s="83"/>
      <c r="F353" s="69"/>
    </row>
    <row r="354" spans="1:6" x14ac:dyDescent="0.2">
      <c r="A354" s="10" t="s">
        <v>10</v>
      </c>
      <c r="B354" s="1" t="s">
        <v>4311</v>
      </c>
      <c r="C354" s="1" t="s">
        <v>342</v>
      </c>
      <c r="D354" s="68"/>
      <c r="E354" s="83"/>
      <c r="F354" s="69"/>
    </row>
    <row r="355" spans="1:6" x14ac:dyDescent="0.2">
      <c r="A355" s="10" t="s">
        <v>13</v>
      </c>
      <c r="B355" s="1" t="s">
        <v>4312</v>
      </c>
      <c r="C355" s="1" t="s">
        <v>342</v>
      </c>
      <c r="D355" s="68"/>
      <c r="E355" s="83"/>
      <c r="F355" s="69"/>
    </row>
    <row r="356" spans="1:6" x14ac:dyDescent="0.2">
      <c r="A356" s="10" t="s">
        <v>7</v>
      </c>
      <c r="B356" s="1" t="s">
        <v>4313</v>
      </c>
      <c r="C356" s="1" t="s">
        <v>343</v>
      </c>
      <c r="D356" s="68"/>
      <c r="E356" s="83"/>
      <c r="F356" s="69"/>
    </row>
    <row r="357" spans="1:6" x14ac:dyDescent="0.2">
      <c r="A357" s="10" t="s">
        <v>10</v>
      </c>
      <c r="B357" s="1" t="s">
        <v>4314</v>
      </c>
      <c r="C357" s="1" t="s">
        <v>343</v>
      </c>
      <c r="D357" s="68"/>
      <c r="E357" s="83"/>
      <c r="F357" s="69"/>
    </row>
    <row r="358" spans="1:6" x14ac:dyDescent="0.2">
      <c r="A358" s="10" t="s">
        <v>13</v>
      </c>
      <c r="B358" s="1" t="s">
        <v>4315</v>
      </c>
      <c r="C358" s="1" t="s">
        <v>343</v>
      </c>
      <c r="D358" s="68"/>
      <c r="E358" s="83"/>
      <c r="F358" s="69"/>
    </row>
    <row r="359" spans="1:6" x14ac:dyDescent="0.2">
      <c r="A359" s="10" t="s">
        <v>7</v>
      </c>
      <c r="B359" s="1" t="s">
        <v>4316</v>
      </c>
      <c r="C359" s="1" t="s">
        <v>344</v>
      </c>
      <c r="D359" s="68"/>
      <c r="E359" s="83"/>
      <c r="F359" s="69"/>
    </row>
    <row r="360" spans="1:6" x14ac:dyDescent="0.2">
      <c r="A360" s="10" t="s">
        <v>10</v>
      </c>
      <c r="B360" s="1" t="s">
        <v>4317</v>
      </c>
      <c r="C360" s="1" t="s">
        <v>344</v>
      </c>
      <c r="D360" s="68"/>
      <c r="E360" s="83"/>
      <c r="F360" s="69"/>
    </row>
    <row r="361" spans="1:6" x14ac:dyDescent="0.2">
      <c r="A361" s="10" t="s">
        <v>13</v>
      </c>
      <c r="B361" s="1" t="s">
        <v>4318</v>
      </c>
      <c r="C361" s="1" t="s">
        <v>344</v>
      </c>
      <c r="D361" s="68"/>
      <c r="E361" s="83"/>
      <c r="F361" s="69"/>
    </row>
    <row r="362" spans="1:6" x14ac:dyDescent="0.2">
      <c r="A362" s="10" t="s">
        <v>7</v>
      </c>
      <c r="B362" s="1" t="s">
        <v>4319</v>
      </c>
      <c r="C362" s="1" t="s">
        <v>345</v>
      </c>
      <c r="D362" s="68"/>
      <c r="E362" s="83"/>
      <c r="F362" s="69"/>
    </row>
    <row r="363" spans="1:6" x14ac:dyDescent="0.2">
      <c r="A363" s="10" t="s">
        <v>10</v>
      </c>
      <c r="B363" s="1" t="s">
        <v>4320</v>
      </c>
      <c r="C363" s="1" t="s">
        <v>345</v>
      </c>
      <c r="D363" s="68"/>
      <c r="E363" s="83"/>
      <c r="F363" s="69"/>
    </row>
    <row r="364" spans="1:6" x14ac:dyDescent="0.2">
      <c r="A364" s="10" t="s">
        <v>13</v>
      </c>
      <c r="B364" s="1" t="s">
        <v>4321</v>
      </c>
      <c r="C364" s="1" t="s">
        <v>345</v>
      </c>
      <c r="D364" s="68"/>
      <c r="E364" s="83"/>
      <c r="F364" s="69"/>
    </row>
    <row r="365" spans="1:6" x14ac:dyDescent="0.2">
      <c r="A365" s="10" t="s">
        <v>7</v>
      </c>
      <c r="B365" s="1" t="s">
        <v>4322</v>
      </c>
      <c r="C365" s="1" t="s">
        <v>346</v>
      </c>
      <c r="D365" s="68"/>
      <c r="E365" s="83"/>
      <c r="F365" s="69"/>
    </row>
    <row r="366" spans="1:6" x14ac:dyDescent="0.2">
      <c r="A366" s="10" t="s">
        <v>10</v>
      </c>
      <c r="B366" s="1" t="s">
        <v>4323</v>
      </c>
      <c r="C366" s="1" t="s">
        <v>346</v>
      </c>
      <c r="D366" s="68"/>
      <c r="E366" s="83"/>
      <c r="F366" s="69"/>
    </row>
    <row r="367" spans="1:6" x14ac:dyDescent="0.2">
      <c r="A367" s="10" t="s">
        <v>13</v>
      </c>
      <c r="B367" s="1" t="s">
        <v>4324</v>
      </c>
      <c r="C367" s="1" t="s">
        <v>346</v>
      </c>
      <c r="D367" s="68"/>
      <c r="E367" s="83"/>
      <c r="F367" s="69"/>
    </row>
    <row r="368" spans="1:6" x14ac:dyDescent="0.2">
      <c r="A368" s="10" t="s">
        <v>7</v>
      </c>
      <c r="B368" s="1" t="s">
        <v>4325</v>
      </c>
      <c r="C368" s="1" t="s">
        <v>347</v>
      </c>
      <c r="D368" s="68"/>
      <c r="E368" s="83"/>
      <c r="F368" s="69"/>
    </row>
    <row r="369" spans="1:6" x14ac:dyDescent="0.2">
      <c r="A369" s="10" t="s">
        <v>10</v>
      </c>
      <c r="B369" s="1" t="s">
        <v>4326</v>
      </c>
      <c r="C369" s="1" t="s">
        <v>347</v>
      </c>
      <c r="D369" s="68"/>
      <c r="E369" s="83"/>
      <c r="F369" s="69"/>
    </row>
    <row r="370" spans="1:6" x14ac:dyDescent="0.2">
      <c r="A370" s="10" t="s">
        <v>13</v>
      </c>
      <c r="B370" s="1" t="s">
        <v>4327</v>
      </c>
      <c r="C370" s="1" t="s">
        <v>347</v>
      </c>
      <c r="D370" s="68"/>
      <c r="E370" s="83"/>
      <c r="F370" s="69"/>
    </row>
    <row r="371" spans="1:6" x14ac:dyDescent="0.2">
      <c r="A371" s="10" t="s">
        <v>7</v>
      </c>
      <c r="B371" s="1" t="s">
        <v>4328</v>
      </c>
      <c r="C371" s="1" t="s">
        <v>348</v>
      </c>
      <c r="D371" s="68"/>
      <c r="E371" s="83"/>
      <c r="F371" s="69"/>
    </row>
    <row r="372" spans="1:6" x14ac:dyDescent="0.2">
      <c r="A372" s="10" t="s">
        <v>10</v>
      </c>
      <c r="B372" s="1" t="s">
        <v>4329</v>
      </c>
      <c r="C372" s="1" t="s">
        <v>348</v>
      </c>
      <c r="D372" s="68"/>
      <c r="E372" s="83"/>
      <c r="F372" s="69"/>
    </row>
    <row r="373" spans="1:6" x14ac:dyDescent="0.2">
      <c r="A373" s="10" t="s">
        <v>13</v>
      </c>
      <c r="B373" s="1" t="s">
        <v>4330</v>
      </c>
      <c r="C373" s="1" t="s">
        <v>348</v>
      </c>
      <c r="D373" s="68"/>
      <c r="E373" s="83"/>
      <c r="F373" s="69"/>
    </row>
    <row r="374" spans="1:6" x14ac:dyDescent="0.2">
      <c r="A374" s="10" t="s">
        <v>7</v>
      </c>
      <c r="B374" s="1" t="s">
        <v>4331</v>
      </c>
      <c r="C374" s="1" t="s">
        <v>349</v>
      </c>
      <c r="D374" s="68"/>
      <c r="E374" s="83"/>
      <c r="F374" s="69"/>
    </row>
    <row r="375" spans="1:6" x14ac:dyDescent="0.2">
      <c r="A375" s="10" t="s">
        <v>10</v>
      </c>
      <c r="B375" s="1" t="s">
        <v>4332</v>
      </c>
      <c r="C375" s="1" t="s">
        <v>349</v>
      </c>
      <c r="D375" s="68"/>
      <c r="E375" s="83"/>
      <c r="F375" s="69"/>
    </row>
    <row r="376" spans="1:6" x14ac:dyDescent="0.2">
      <c r="A376" s="10" t="s">
        <v>13</v>
      </c>
      <c r="B376" s="1" t="s">
        <v>4333</v>
      </c>
      <c r="C376" s="1" t="s">
        <v>349</v>
      </c>
      <c r="D376" s="68"/>
      <c r="E376" s="83"/>
      <c r="F376" s="69"/>
    </row>
    <row r="377" spans="1:6" x14ac:dyDescent="0.2">
      <c r="A377" s="10" t="s">
        <v>7</v>
      </c>
      <c r="B377" s="1" t="s">
        <v>4334</v>
      </c>
      <c r="C377" s="1" t="s">
        <v>350</v>
      </c>
      <c r="D377" s="68"/>
      <c r="E377" s="83"/>
      <c r="F377" s="69"/>
    </row>
    <row r="378" spans="1:6" x14ac:dyDescent="0.2">
      <c r="A378" s="10" t="s">
        <v>10</v>
      </c>
      <c r="B378" s="1" t="s">
        <v>4335</v>
      </c>
      <c r="C378" s="1" t="s">
        <v>350</v>
      </c>
      <c r="D378" s="68"/>
      <c r="E378" s="83"/>
      <c r="F378" s="69"/>
    </row>
    <row r="379" spans="1:6" x14ac:dyDescent="0.2">
      <c r="A379" s="10" t="s">
        <v>13</v>
      </c>
      <c r="B379" s="1" t="s">
        <v>4336</v>
      </c>
      <c r="C379" s="1" t="s">
        <v>350</v>
      </c>
      <c r="D379" s="68"/>
      <c r="E379" s="83"/>
      <c r="F379" s="69"/>
    </row>
    <row r="380" spans="1:6" x14ac:dyDescent="0.2">
      <c r="A380" s="10" t="s">
        <v>7</v>
      </c>
      <c r="B380" s="1" t="s">
        <v>4337</v>
      </c>
      <c r="C380" s="1" t="s">
        <v>351</v>
      </c>
      <c r="D380" s="68"/>
      <c r="E380" s="83"/>
      <c r="F380" s="69"/>
    </row>
    <row r="381" spans="1:6" x14ac:dyDescent="0.2">
      <c r="A381" s="10" t="s">
        <v>10</v>
      </c>
      <c r="B381" s="1" t="s">
        <v>4338</v>
      </c>
      <c r="C381" s="1" t="s">
        <v>351</v>
      </c>
      <c r="D381" s="68"/>
      <c r="E381" s="83"/>
      <c r="F381" s="69"/>
    </row>
    <row r="382" spans="1:6" x14ac:dyDescent="0.2">
      <c r="A382" s="10" t="s">
        <v>13</v>
      </c>
      <c r="B382" s="1" t="s">
        <v>4339</v>
      </c>
      <c r="C382" s="1" t="s">
        <v>351</v>
      </c>
      <c r="D382" s="68"/>
      <c r="E382" s="83"/>
      <c r="F382" s="69"/>
    </row>
    <row r="383" spans="1:6" x14ac:dyDescent="0.2">
      <c r="A383" s="10" t="s">
        <v>7</v>
      </c>
      <c r="B383" s="1" t="s">
        <v>4340</v>
      </c>
      <c r="C383" s="1" t="s">
        <v>352</v>
      </c>
      <c r="D383" s="68"/>
      <c r="E383" s="83"/>
      <c r="F383" s="69"/>
    </row>
    <row r="384" spans="1:6" x14ac:dyDescent="0.2">
      <c r="A384" s="10" t="s">
        <v>10</v>
      </c>
      <c r="B384" s="1" t="s">
        <v>4341</v>
      </c>
      <c r="C384" s="1" t="s">
        <v>352</v>
      </c>
      <c r="D384" s="68"/>
      <c r="E384" s="83"/>
      <c r="F384" s="69"/>
    </row>
    <row r="385" spans="1:6" x14ac:dyDescent="0.2">
      <c r="A385" s="10" t="s">
        <v>13</v>
      </c>
      <c r="B385" s="1" t="s">
        <v>4342</v>
      </c>
      <c r="C385" s="1" t="s">
        <v>352</v>
      </c>
      <c r="D385" s="68"/>
      <c r="E385" s="83"/>
      <c r="F385" s="69"/>
    </row>
    <row r="386" spans="1:6" x14ac:dyDescent="0.2">
      <c r="A386" s="10" t="s">
        <v>7</v>
      </c>
      <c r="B386" s="1" t="s">
        <v>4343</v>
      </c>
      <c r="C386" s="1" t="s">
        <v>353</v>
      </c>
      <c r="D386" s="68"/>
      <c r="E386" s="83"/>
      <c r="F386" s="69"/>
    </row>
    <row r="387" spans="1:6" x14ac:dyDescent="0.2">
      <c r="A387" s="10" t="s">
        <v>10</v>
      </c>
      <c r="B387" s="1" t="s">
        <v>4344</v>
      </c>
      <c r="C387" s="1" t="s">
        <v>353</v>
      </c>
      <c r="D387" s="68"/>
      <c r="E387" s="83"/>
      <c r="F387" s="69"/>
    </row>
    <row r="388" spans="1:6" x14ac:dyDescent="0.2">
      <c r="A388" s="10" t="s">
        <v>13</v>
      </c>
      <c r="B388" s="1" t="s">
        <v>4345</v>
      </c>
      <c r="C388" s="1" t="s">
        <v>353</v>
      </c>
      <c r="D388" s="68"/>
      <c r="E388" s="83"/>
      <c r="F388" s="69"/>
    </row>
  </sheetData>
  <autoFilter ref="A1:F388" xr:uid="{5D0354E7-FC54-47BB-B46A-38CE9B4D6C96}"/>
  <conditionalFormatting sqref="B2:B38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Form</vt:lpstr>
      <vt:lpstr>Print</vt:lpstr>
      <vt:lpstr>Data</vt:lpstr>
      <vt:lpstr>Summary</vt:lpstr>
      <vt:lpstr>Sheet1 (2)</vt:lpstr>
      <vt:lpstr>Interface</vt:lpstr>
      <vt:lpstr>Deon</vt:lpstr>
      <vt:lpstr>Form!Print_Area</vt:lpstr>
      <vt:lpstr>Data!Print_Titles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Keri Pack</dc:creator>
  <cp:keywords/>
  <dc:description/>
  <cp:lastModifiedBy>David Lynch</cp:lastModifiedBy>
  <cp:revision/>
  <cp:lastPrinted>2024-05-28T12:27:08Z</cp:lastPrinted>
  <dcterms:created xsi:type="dcterms:W3CDTF">2023-10-05T13:36:23Z</dcterms:created>
  <dcterms:modified xsi:type="dcterms:W3CDTF">2024-05-28T12:27:09Z</dcterms:modified>
  <cp:category/>
  <cp:contentStatus/>
</cp:coreProperties>
</file>