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hart29.xml" ContentType="application/vnd.openxmlformats-officedocument.drawingml.chart+xml"/>
  <Override PartName="/xl/charts/chart49.xml" ContentType="application/vnd.openxmlformats-officedocument.drawingml.chart+xml"/>
  <Override PartName="/xl/charts/chart58.xml" ContentType="application/vnd.openxmlformats-officedocument.drawingml.chart+xml"/>
  <Override PartName="/xl/worksheets/sheet3.xml" ContentType="application/vnd.openxmlformats-officedocument.spreadsheetml.worksheet+xml"/>
  <Override PartName="/xl/charts/chart18.xml" ContentType="application/vnd.openxmlformats-officedocument.drawingml.chart+xml"/>
  <Override PartName="/xl/charts/chart27.xml" ContentType="application/vnd.openxmlformats-officedocument.drawingml.chart+xml"/>
  <Override PartName="/xl/charts/chart36.xml" ContentType="application/vnd.openxmlformats-officedocument.drawingml.chart+xml"/>
  <Override PartName="/xl/charts/chart38.xml" ContentType="application/vnd.openxmlformats-officedocument.drawingml.chart+xml"/>
  <Override PartName="/xl/charts/chart47.xml" ContentType="application/vnd.openxmlformats-officedocument.drawingml.chart+xml"/>
  <Override PartName="/xl/charts/chart56.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Override PartName="/xl/charts/chart16.xml" ContentType="application/vnd.openxmlformats-officedocument.drawingml.chart+xml"/>
  <Override PartName="/xl/charts/chart25.xml" ContentType="application/vnd.openxmlformats-officedocument.drawingml.chart+xml"/>
  <Override PartName="/xl/charts/chart34.xml" ContentType="application/vnd.openxmlformats-officedocument.drawingml.chart+xml"/>
  <Override PartName="/xl/charts/chart45.xml" ContentType="application/vnd.openxmlformats-officedocument.drawingml.chart+xml"/>
  <Override PartName="/xl/charts/chart54.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charts/chart52.xml" ContentType="application/vnd.openxmlformats-officedocument.drawingml.chart+xml"/>
  <Override PartName="/xl/charts/chart61.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charts/chart50.xml" ContentType="application/vnd.openxmlformats-officedocument.drawingml.char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charts/chart5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charts/chart5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charts/chart53.xml" ContentType="application/vnd.openxmlformats-officedocument.drawingml.chart+xml"/>
  <Override PartName="/xl/calcChain.xml" ContentType="application/vnd.openxmlformats-officedocument.spreadsheetml.calcChain+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05" windowWidth="11340" windowHeight="5520" activeTab="2"/>
  </bookViews>
  <sheets>
    <sheet name="Summary" sheetId="13" r:id="rId1"/>
    <sheet name="egg use and available" sheetId="1" r:id="rId2"/>
    <sheet name="All Rivers Histogram" sheetId="15" r:id="rId3"/>
    <sheet name="depth" sheetId="2" r:id="rId4"/>
    <sheet name="velocity" sheetId="3" r:id="rId5"/>
    <sheet name="Substrate" sheetId="4" r:id="rId6"/>
    <sheet name="All Rivers HSI Use Only" sheetId="7" r:id="rId7"/>
    <sheet name="PercentileHSI" sheetId="17" r:id="rId8"/>
    <sheet name="FuzzyHSI" sheetId="18" r:id="rId9"/>
    <sheet name="Paired T Tests" sheetId="10" r:id="rId10"/>
    <sheet name="HSI Adjusted vs Use-- All River" sheetId="14" r:id="rId11"/>
    <sheet name="HSI Adjusted vs Use only" sheetId="5" r:id="rId12"/>
  </sheets>
  <externalReferences>
    <externalReference r:id="rId13"/>
  </externalReferences>
  <calcPr calcId="125725"/>
</workbook>
</file>

<file path=xl/calcChain.xml><?xml version="1.0" encoding="utf-8"?>
<calcChain xmlns="http://schemas.openxmlformats.org/spreadsheetml/2006/main">
  <c r="L64" i="15"/>
  <c r="K64"/>
  <c r="L62" l="1"/>
  <c r="L63"/>
  <c r="L61"/>
  <c r="K62"/>
  <c r="K63"/>
  <c r="K61"/>
  <c r="J62"/>
  <c r="J61"/>
  <c r="I62"/>
  <c r="I61"/>
  <c r="L60"/>
  <c r="K60"/>
  <c r="L59"/>
  <c r="K59"/>
  <c r="L58"/>
  <c r="K58"/>
  <c r="F59"/>
  <c r="F60"/>
  <c r="F61"/>
  <c r="F62"/>
  <c r="F63"/>
  <c r="F64"/>
  <c r="F65"/>
  <c r="F58"/>
  <c r="F66" s="1"/>
  <c r="E59"/>
  <c r="E60"/>
  <c r="E61"/>
  <c r="E62"/>
  <c r="E63"/>
  <c r="E64"/>
  <c r="E65"/>
  <c r="E58"/>
  <c r="D66"/>
  <c r="E66"/>
  <c r="C66"/>
  <c r="F19"/>
  <c r="F20"/>
  <c r="F21"/>
  <c r="F22"/>
  <c r="F23"/>
  <c r="F24"/>
  <c r="F25"/>
  <c r="F26"/>
  <c r="F27"/>
  <c r="F28"/>
  <c r="F29"/>
  <c r="F30"/>
  <c r="F31"/>
  <c r="F32"/>
  <c r="F33"/>
  <c r="F34"/>
  <c r="F35"/>
  <c r="F36"/>
  <c r="F37"/>
  <c r="F38"/>
  <c r="F39"/>
  <c r="F40"/>
  <c r="F41"/>
  <c r="F42"/>
  <c r="F43"/>
  <c r="F44"/>
  <c r="F45"/>
  <c r="F46"/>
  <c r="F47"/>
  <c r="F48"/>
  <c r="F49"/>
  <c r="F50"/>
  <c r="F51"/>
  <c r="F52"/>
  <c r="F53"/>
  <c r="F54"/>
  <c r="F55"/>
  <c r="F18"/>
  <c r="E19"/>
  <c r="E20"/>
  <c r="E21"/>
  <c r="E22"/>
  <c r="E23"/>
  <c r="E24"/>
  <c r="E25"/>
  <c r="E26"/>
  <c r="E27"/>
  <c r="E28"/>
  <c r="E29"/>
  <c r="E30"/>
  <c r="E31"/>
  <c r="E32"/>
  <c r="E33"/>
  <c r="E34"/>
  <c r="E35"/>
  <c r="E36"/>
  <c r="E37"/>
  <c r="E38"/>
  <c r="E39"/>
  <c r="E40"/>
  <c r="E41"/>
  <c r="E42"/>
  <c r="E43"/>
  <c r="E44"/>
  <c r="E45"/>
  <c r="E46"/>
  <c r="E47"/>
  <c r="E48"/>
  <c r="E49"/>
  <c r="E50"/>
  <c r="E51"/>
  <c r="E52"/>
  <c r="E53"/>
  <c r="E54"/>
  <c r="E55"/>
  <c r="E18"/>
  <c r="D56"/>
  <c r="F56" s="1"/>
  <c r="C56"/>
  <c r="E56" s="1"/>
  <c r="F6"/>
  <c r="F7"/>
  <c r="F8"/>
  <c r="F9"/>
  <c r="F10"/>
  <c r="F11"/>
  <c r="F12"/>
  <c r="F13"/>
  <c r="F14"/>
  <c r="F15"/>
  <c r="F5"/>
  <c r="E6"/>
  <c r="E7"/>
  <c r="E8"/>
  <c r="E9"/>
  <c r="E10"/>
  <c r="E11"/>
  <c r="E12"/>
  <c r="E13"/>
  <c r="E14"/>
  <c r="E15"/>
  <c r="E5"/>
  <c r="D16"/>
  <c r="F16" s="1"/>
  <c r="C16"/>
  <c r="E16" s="1"/>
  <c r="O7" i="1"/>
  <c r="P3"/>
  <c r="O3"/>
  <c r="L3"/>
  <c r="L2"/>
  <c r="L7" l="1"/>
  <c r="L6"/>
  <c r="N2"/>
  <c r="O2" s="1"/>
  <c r="P2" s="1"/>
  <c r="G63" i="7" l="1"/>
  <c r="G62"/>
  <c r="G61"/>
  <c r="D59"/>
  <c r="D60"/>
  <c r="D61"/>
  <c r="D62"/>
  <c r="D63"/>
  <c r="D64"/>
  <c r="D65"/>
  <c r="D58"/>
  <c r="C66"/>
  <c r="C18"/>
  <c r="C19"/>
  <c r="C20"/>
  <c r="C21"/>
  <c r="C22"/>
  <c r="C23"/>
  <c r="C24"/>
  <c r="C25"/>
  <c r="C26"/>
  <c r="C27"/>
  <c r="C28"/>
  <c r="C29"/>
  <c r="C30"/>
  <c r="C31"/>
  <c r="C32"/>
  <c r="C33"/>
  <c r="C34"/>
  <c r="C35"/>
  <c r="C36"/>
  <c r="C37"/>
  <c r="C38"/>
  <c r="C39"/>
  <c r="C40"/>
  <c r="C41"/>
  <c r="C42"/>
  <c r="C43"/>
  <c r="C44"/>
  <c r="C45"/>
  <c r="C46"/>
  <c r="C47"/>
  <c r="C48"/>
  <c r="C49"/>
  <c r="C50"/>
  <c r="C51"/>
  <c r="C52"/>
  <c r="C53"/>
  <c r="C54"/>
  <c r="C17"/>
  <c r="B55"/>
  <c r="B15"/>
  <c r="C7" s="1"/>
  <c r="J66" i="4"/>
  <c r="J67"/>
  <c r="J68"/>
  <c r="J69"/>
  <c r="J70"/>
  <c r="J71"/>
  <c r="J72"/>
  <c r="J65"/>
  <c r="J57"/>
  <c r="J58"/>
  <c r="J59"/>
  <c r="J60"/>
  <c r="J61"/>
  <c r="J62"/>
  <c r="J63"/>
  <c r="J56"/>
  <c r="F73"/>
  <c r="F66"/>
  <c r="F67"/>
  <c r="F68"/>
  <c r="F69"/>
  <c r="F70"/>
  <c r="F71"/>
  <c r="F72"/>
  <c r="F65"/>
  <c r="F64"/>
  <c r="F57"/>
  <c r="F58"/>
  <c r="F59"/>
  <c r="F60"/>
  <c r="F61"/>
  <c r="F62"/>
  <c r="F63"/>
  <c r="F56"/>
  <c r="D64"/>
  <c r="D73"/>
  <c r="I276" i="3"/>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275"/>
  <c r="E313"/>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275"/>
  <c r="C313"/>
  <c r="D274"/>
  <c r="C274"/>
  <c r="E240" s="1"/>
  <c r="I87" i="2"/>
  <c r="I88"/>
  <c r="I89"/>
  <c r="I90"/>
  <c r="I91"/>
  <c r="I92"/>
  <c r="I93"/>
  <c r="I94"/>
  <c r="I95"/>
  <c r="I96"/>
  <c r="I86"/>
  <c r="E87"/>
  <c r="E88"/>
  <c r="E89"/>
  <c r="E90"/>
  <c r="E91"/>
  <c r="E92"/>
  <c r="E93"/>
  <c r="E94"/>
  <c r="E95"/>
  <c r="E96"/>
  <c r="E86"/>
  <c r="C97"/>
  <c r="C85"/>
  <c r="E78" s="1"/>
  <c r="E64" i="7" l="1"/>
  <c r="E63"/>
  <c r="D66"/>
  <c r="E62"/>
  <c r="E59"/>
  <c r="E60"/>
  <c r="E65"/>
  <c r="E61"/>
  <c r="E58"/>
  <c r="G64"/>
  <c r="D17"/>
  <c r="C55"/>
  <c r="D53" s="1"/>
  <c r="C5"/>
  <c r="C13"/>
  <c r="C9"/>
  <c r="C12"/>
  <c r="C8"/>
  <c r="C14"/>
  <c r="C4"/>
  <c r="C10"/>
  <c r="C6"/>
  <c r="C11"/>
  <c r="E267" i="3"/>
  <c r="E259"/>
  <c r="E247"/>
  <c r="E273"/>
  <c r="E269"/>
  <c r="E265"/>
  <c r="E261"/>
  <c r="E257"/>
  <c r="E253"/>
  <c r="E249"/>
  <c r="E245"/>
  <c r="E241"/>
  <c r="E237"/>
  <c r="E236"/>
  <c r="E270"/>
  <c r="E266"/>
  <c r="E262"/>
  <c r="E258"/>
  <c r="E254"/>
  <c r="E250"/>
  <c r="E246"/>
  <c r="E242"/>
  <c r="E238"/>
  <c r="E239"/>
  <c r="I240" s="1"/>
  <c r="E271"/>
  <c r="E263"/>
  <c r="E255"/>
  <c r="E251"/>
  <c r="E243"/>
  <c r="E272"/>
  <c r="E268"/>
  <c r="E264"/>
  <c r="E260"/>
  <c r="E256"/>
  <c r="E252"/>
  <c r="E248"/>
  <c r="I248" s="1"/>
  <c r="E244"/>
  <c r="E83" i="2"/>
  <c r="E79"/>
  <c r="E75"/>
  <c r="E82"/>
  <c r="E84"/>
  <c r="E80"/>
  <c r="E76"/>
  <c r="E74"/>
  <c r="E81"/>
  <c r="I81" s="1"/>
  <c r="E77"/>
  <c r="H60" i="7" l="1"/>
  <c r="H58"/>
  <c r="H59"/>
  <c r="H61"/>
  <c r="H63"/>
  <c r="H62"/>
  <c r="D54"/>
  <c r="D31"/>
  <c r="D48"/>
  <c r="D37"/>
  <c r="D34"/>
  <c r="D51"/>
  <c r="D32"/>
  <c r="D22"/>
  <c r="D47"/>
  <c r="D35"/>
  <c r="D18"/>
  <c r="D38"/>
  <c r="D49"/>
  <c r="D20"/>
  <c r="D40"/>
  <c r="D25"/>
  <c r="D41"/>
  <c r="D27"/>
  <c r="D43"/>
  <c r="D30"/>
  <c r="D46"/>
  <c r="D36"/>
  <c r="D28"/>
  <c r="D52"/>
  <c r="D33"/>
  <c r="D50"/>
  <c r="D23"/>
  <c r="D39"/>
  <c r="D26"/>
  <c r="D42"/>
  <c r="D21"/>
  <c r="D24"/>
  <c r="D44"/>
  <c r="D29"/>
  <c r="D45"/>
  <c r="D19"/>
  <c r="D10"/>
  <c r="D12"/>
  <c r="D6"/>
  <c r="D9"/>
  <c r="D5"/>
  <c r="D8"/>
  <c r="D11"/>
  <c r="D14"/>
  <c r="D13"/>
  <c r="C15"/>
  <c r="D4"/>
  <c r="D7"/>
  <c r="I251" i="3"/>
  <c r="I250"/>
  <c r="I241"/>
  <c r="I273"/>
  <c r="I244"/>
  <c r="I260"/>
  <c r="I243"/>
  <c r="I271"/>
  <c r="I246"/>
  <c r="I262"/>
  <c r="I237"/>
  <c r="I253"/>
  <c r="I269"/>
  <c r="I267"/>
  <c r="I256"/>
  <c r="I263"/>
  <c r="I249"/>
  <c r="I259"/>
  <c r="E274"/>
  <c r="I236"/>
  <c r="I264"/>
  <c r="I239"/>
  <c r="I266"/>
  <c r="I257"/>
  <c r="I272"/>
  <c r="I242"/>
  <c r="I258"/>
  <c r="I265"/>
  <c r="I252"/>
  <c r="I268"/>
  <c r="I255"/>
  <c r="I238"/>
  <c r="I254"/>
  <c r="I270"/>
  <c r="I245"/>
  <c r="I261"/>
  <c r="I247"/>
  <c r="I74" i="2"/>
  <c r="E85"/>
  <c r="I84"/>
  <c r="I83"/>
  <c r="I77"/>
  <c r="I76"/>
  <c r="I82"/>
  <c r="I78"/>
  <c r="I80"/>
  <c r="I79"/>
  <c r="I75"/>
  <c r="I63" i="7" l="1"/>
  <c r="I60"/>
  <c r="I62"/>
  <c r="I58"/>
  <c r="I59"/>
  <c r="I61"/>
  <c r="E55" i="4"/>
  <c r="G51" s="1"/>
  <c r="E46"/>
  <c r="G42" s="1"/>
  <c r="E37"/>
  <c r="G33" s="1"/>
  <c r="E28"/>
  <c r="G24" s="1"/>
  <c r="E19"/>
  <c r="G14" s="1"/>
  <c r="E10"/>
  <c r="D55"/>
  <c r="F51" s="1"/>
  <c r="D46"/>
  <c r="F42" s="1"/>
  <c r="D37"/>
  <c r="F33" s="1"/>
  <c r="D28"/>
  <c r="F23" s="1"/>
  <c r="D19"/>
  <c r="F14" s="1"/>
  <c r="D10"/>
  <c r="F6" s="1"/>
  <c r="D235" i="3"/>
  <c r="F200" s="1"/>
  <c r="D196"/>
  <c r="F164" s="1"/>
  <c r="D157"/>
  <c r="F157" s="1"/>
  <c r="D118"/>
  <c r="F88" s="1"/>
  <c r="D79"/>
  <c r="F50" s="1"/>
  <c r="D40"/>
  <c r="F7" s="1"/>
  <c r="C235"/>
  <c r="E233" s="1"/>
  <c r="C196"/>
  <c r="E173" s="1"/>
  <c r="C157"/>
  <c r="E125" s="1"/>
  <c r="C118"/>
  <c r="C79"/>
  <c r="E50" s="1"/>
  <c r="C40"/>
  <c r="E5" s="1"/>
  <c r="F31" i="4" l="1"/>
  <c r="G49"/>
  <c r="H49" s="1"/>
  <c r="G11"/>
  <c r="H11" s="1"/>
  <c r="F11"/>
  <c r="F13"/>
  <c r="H13" s="1"/>
  <c r="G13"/>
  <c r="F35"/>
  <c r="F44"/>
  <c r="G53"/>
  <c r="G20"/>
  <c r="H20" s="1"/>
  <c r="F40"/>
  <c r="F15"/>
  <c r="G15"/>
  <c r="H15" s="1"/>
  <c r="G22"/>
  <c r="G31"/>
  <c r="F49"/>
  <c r="F17"/>
  <c r="G17"/>
  <c r="G26"/>
  <c r="G35"/>
  <c r="F53"/>
  <c r="J53" s="1"/>
  <c r="H42"/>
  <c r="H33"/>
  <c r="F26"/>
  <c r="F22"/>
  <c r="F20"/>
  <c r="F24"/>
  <c r="H24" s="1"/>
  <c r="F16"/>
  <c r="F12"/>
  <c r="G16"/>
  <c r="G12"/>
  <c r="F25"/>
  <c r="J25" s="1"/>
  <c r="F21"/>
  <c r="G25"/>
  <c r="G21"/>
  <c r="F34"/>
  <c r="F30"/>
  <c r="G34"/>
  <c r="G30"/>
  <c r="F43"/>
  <c r="J43" s="1"/>
  <c r="F39"/>
  <c r="G43"/>
  <c r="G39"/>
  <c r="F52"/>
  <c r="F48"/>
  <c r="G52"/>
  <c r="G48"/>
  <c r="G44"/>
  <c r="H44" s="1"/>
  <c r="G40"/>
  <c r="F18"/>
  <c r="G18"/>
  <c r="F27"/>
  <c r="J27" s="1"/>
  <c r="G27"/>
  <c r="G23"/>
  <c r="H23" s="1"/>
  <c r="F36"/>
  <c r="F32"/>
  <c r="G36"/>
  <c r="H36" s="1"/>
  <c r="G32"/>
  <c r="F45"/>
  <c r="F41"/>
  <c r="J41" s="1"/>
  <c r="G45"/>
  <c r="G41"/>
  <c r="F54"/>
  <c r="F50"/>
  <c r="G54"/>
  <c r="G50"/>
  <c r="F29"/>
  <c r="G29"/>
  <c r="H29" s="1"/>
  <c r="F38"/>
  <c r="G38"/>
  <c r="H38" s="1"/>
  <c r="F47"/>
  <c r="G47"/>
  <c r="H47" s="1"/>
  <c r="F69" i="3"/>
  <c r="G69" s="1"/>
  <c r="F84"/>
  <c r="E18"/>
  <c r="F49"/>
  <c r="G50"/>
  <c r="E14"/>
  <c r="F66"/>
  <c r="G66" s="1"/>
  <c r="F45"/>
  <c r="E149"/>
  <c r="E30"/>
  <c r="F77"/>
  <c r="G77" s="1"/>
  <c r="F57"/>
  <c r="G57" s="1"/>
  <c r="F108"/>
  <c r="G108" s="1"/>
  <c r="E217"/>
  <c r="E34"/>
  <c r="E66"/>
  <c r="F58"/>
  <c r="G58" s="1"/>
  <c r="F116"/>
  <c r="G116" s="1"/>
  <c r="F125"/>
  <c r="E74"/>
  <c r="E26"/>
  <c r="E10"/>
  <c r="E58"/>
  <c r="F74"/>
  <c r="G74" s="1"/>
  <c r="F65"/>
  <c r="G65" s="1"/>
  <c r="F53"/>
  <c r="F42"/>
  <c r="F100"/>
  <c r="G100" s="1"/>
  <c r="E133"/>
  <c r="E181"/>
  <c r="E201"/>
  <c r="F141"/>
  <c r="G141" s="1"/>
  <c r="F208"/>
  <c r="E42"/>
  <c r="E38"/>
  <c r="E22"/>
  <c r="E6"/>
  <c r="F73"/>
  <c r="G73" s="1"/>
  <c r="F61"/>
  <c r="F92"/>
  <c r="E165"/>
  <c r="F224"/>
  <c r="G224" s="1"/>
  <c r="E83"/>
  <c r="E87"/>
  <c r="E91"/>
  <c r="E95"/>
  <c r="E99"/>
  <c r="E103"/>
  <c r="E107"/>
  <c r="E111"/>
  <c r="E115"/>
  <c r="E82"/>
  <c r="E86"/>
  <c r="E90"/>
  <c r="E94"/>
  <c r="E98"/>
  <c r="E102"/>
  <c r="E106"/>
  <c r="E110"/>
  <c r="E114"/>
  <c r="E80"/>
  <c r="E45"/>
  <c r="G45" s="1"/>
  <c r="E49"/>
  <c r="E53"/>
  <c r="E57"/>
  <c r="E61"/>
  <c r="E65"/>
  <c r="E69"/>
  <c r="E73"/>
  <c r="E77"/>
  <c r="E44"/>
  <c r="E48"/>
  <c r="E52"/>
  <c r="E56"/>
  <c r="E60"/>
  <c r="E64"/>
  <c r="E68"/>
  <c r="E72"/>
  <c r="E76"/>
  <c r="E199"/>
  <c r="E203"/>
  <c r="E207"/>
  <c r="E211"/>
  <c r="E215"/>
  <c r="E219"/>
  <c r="E223"/>
  <c r="E227"/>
  <c r="E231"/>
  <c r="E197"/>
  <c r="I233" s="1"/>
  <c r="E198"/>
  <c r="E202"/>
  <c r="E206"/>
  <c r="E210"/>
  <c r="I210" s="1"/>
  <c r="E214"/>
  <c r="E218"/>
  <c r="E222"/>
  <c r="E226"/>
  <c r="I226" s="1"/>
  <c r="E230"/>
  <c r="E234"/>
  <c r="E200"/>
  <c r="E204"/>
  <c r="I204" s="1"/>
  <c r="E208"/>
  <c r="E212"/>
  <c r="E216"/>
  <c r="E220"/>
  <c r="I220" s="1"/>
  <c r="E224"/>
  <c r="E228"/>
  <c r="E232"/>
  <c r="F123"/>
  <c r="F127"/>
  <c r="F131"/>
  <c r="F135"/>
  <c r="F139"/>
  <c r="F143"/>
  <c r="F147"/>
  <c r="G147" s="1"/>
  <c r="F151"/>
  <c r="G151" s="1"/>
  <c r="F155"/>
  <c r="G155" s="1"/>
  <c r="F122"/>
  <c r="F126"/>
  <c r="F130"/>
  <c r="F134"/>
  <c r="G134" s="1"/>
  <c r="F138"/>
  <c r="F142"/>
  <c r="F146"/>
  <c r="G146" s="1"/>
  <c r="F150"/>
  <c r="G150" s="1"/>
  <c r="F154"/>
  <c r="G154" s="1"/>
  <c r="F119"/>
  <c r="F120"/>
  <c r="F124"/>
  <c r="F128"/>
  <c r="F132"/>
  <c r="F136"/>
  <c r="F140"/>
  <c r="F144"/>
  <c r="G144" s="1"/>
  <c r="F148"/>
  <c r="G148" s="1"/>
  <c r="F152"/>
  <c r="G152" s="1"/>
  <c r="F156"/>
  <c r="G156" s="1"/>
  <c r="F22"/>
  <c r="G22" s="1"/>
  <c r="G49"/>
  <c r="E100"/>
  <c r="E39"/>
  <c r="E35"/>
  <c r="E31"/>
  <c r="E27"/>
  <c r="E23"/>
  <c r="E19"/>
  <c r="E15"/>
  <c r="E11"/>
  <c r="E7"/>
  <c r="E3"/>
  <c r="F37"/>
  <c r="G37" s="1"/>
  <c r="F33"/>
  <c r="G33" s="1"/>
  <c r="F29"/>
  <c r="F23"/>
  <c r="F15"/>
  <c r="G15" s="1"/>
  <c r="E75"/>
  <c r="E67"/>
  <c r="E59"/>
  <c r="E51"/>
  <c r="E43"/>
  <c r="E117"/>
  <c r="I117" s="1"/>
  <c r="E109"/>
  <c r="E101"/>
  <c r="E93"/>
  <c r="E85"/>
  <c r="I85" s="1"/>
  <c r="F117"/>
  <c r="G117" s="1"/>
  <c r="F109"/>
  <c r="G109" s="1"/>
  <c r="F101"/>
  <c r="G101" s="1"/>
  <c r="F93"/>
  <c r="F85"/>
  <c r="E153"/>
  <c r="E137"/>
  <c r="E121"/>
  <c r="F145"/>
  <c r="G145" s="1"/>
  <c r="F129"/>
  <c r="E185"/>
  <c r="E169"/>
  <c r="F192"/>
  <c r="F176"/>
  <c r="F160"/>
  <c r="E221"/>
  <c r="I221" s="1"/>
  <c r="E205"/>
  <c r="F228"/>
  <c r="G228" s="1"/>
  <c r="F212"/>
  <c r="F5"/>
  <c r="G5" s="1"/>
  <c r="F9"/>
  <c r="F13"/>
  <c r="F17"/>
  <c r="F21"/>
  <c r="F25"/>
  <c r="F4"/>
  <c r="F8"/>
  <c r="F12"/>
  <c r="F16"/>
  <c r="F20"/>
  <c r="F24"/>
  <c r="F32"/>
  <c r="G32" s="1"/>
  <c r="F28"/>
  <c r="G28" s="1"/>
  <c r="F6"/>
  <c r="E116"/>
  <c r="E92"/>
  <c r="I92" s="1"/>
  <c r="E84"/>
  <c r="E28"/>
  <c r="F39"/>
  <c r="G39" s="1"/>
  <c r="F112"/>
  <c r="G112" s="1"/>
  <c r="F104"/>
  <c r="F96"/>
  <c r="G96" s="1"/>
  <c r="E119"/>
  <c r="E141"/>
  <c r="F149"/>
  <c r="G149" s="1"/>
  <c r="F133"/>
  <c r="E189"/>
  <c r="F158"/>
  <c r="F180"/>
  <c r="E225"/>
  <c r="E209"/>
  <c r="F232"/>
  <c r="G232" s="1"/>
  <c r="F216"/>
  <c r="F162"/>
  <c r="F166"/>
  <c r="F170"/>
  <c r="F174"/>
  <c r="F178"/>
  <c r="F182"/>
  <c r="F186"/>
  <c r="F190"/>
  <c r="G190" s="1"/>
  <c r="F194"/>
  <c r="G194" s="1"/>
  <c r="F161"/>
  <c r="F165"/>
  <c r="F169"/>
  <c r="F173"/>
  <c r="G173" s="1"/>
  <c r="F177"/>
  <c r="F181"/>
  <c r="F185"/>
  <c r="G185" s="1"/>
  <c r="F189"/>
  <c r="G189" s="1"/>
  <c r="F193"/>
  <c r="G193" s="1"/>
  <c r="F159"/>
  <c r="F163"/>
  <c r="F167"/>
  <c r="F171"/>
  <c r="F175"/>
  <c r="F179"/>
  <c r="F183"/>
  <c r="F187"/>
  <c r="F191"/>
  <c r="G191" s="1"/>
  <c r="F195"/>
  <c r="G195" s="1"/>
  <c r="E159"/>
  <c r="E163"/>
  <c r="E167"/>
  <c r="E171"/>
  <c r="E175"/>
  <c r="E179"/>
  <c r="E183"/>
  <c r="E187"/>
  <c r="E191"/>
  <c r="E195"/>
  <c r="E162"/>
  <c r="E166"/>
  <c r="E170"/>
  <c r="E174"/>
  <c r="E178"/>
  <c r="E182"/>
  <c r="E186"/>
  <c r="E190"/>
  <c r="E194"/>
  <c r="E160"/>
  <c r="E164"/>
  <c r="G164" s="1"/>
  <c r="E168"/>
  <c r="E172"/>
  <c r="E176"/>
  <c r="E180"/>
  <c r="E184"/>
  <c r="E188"/>
  <c r="E192"/>
  <c r="E158"/>
  <c r="I173" s="1"/>
  <c r="F83"/>
  <c r="G83" s="1"/>
  <c r="F87"/>
  <c r="F91"/>
  <c r="F95"/>
  <c r="G95" s="1"/>
  <c r="F99"/>
  <c r="G99" s="1"/>
  <c r="F103"/>
  <c r="G103" s="1"/>
  <c r="F107"/>
  <c r="G107" s="1"/>
  <c r="F111"/>
  <c r="G111" s="1"/>
  <c r="F115"/>
  <c r="G115" s="1"/>
  <c r="F82"/>
  <c r="F86"/>
  <c r="F90"/>
  <c r="F94"/>
  <c r="G94" s="1"/>
  <c r="F98"/>
  <c r="G98" s="1"/>
  <c r="F102"/>
  <c r="G102" s="1"/>
  <c r="F106"/>
  <c r="G106" s="1"/>
  <c r="F110"/>
  <c r="G110" s="1"/>
  <c r="F114"/>
  <c r="G114" s="1"/>
  <c r="F80"/>
  <c r="E123"/>
  <c r="E127"/>
  <c r="I127" s="1"/>
  <c r="E131"/>
  <c r="E135"/>
  <c r="E139"/>
  <c r="E143"/>
  <c r="I143" s="1"/>
  <c r="E147"/>
  <c r="E151"/>
  <c r="E155"/>
  <c r="E122"/>
  <c r="I122" s="1"/>
  <c r="E126"/>
  <c r="E130"/>
  <c r="E134"/>
  <c r="E138"/>
  <c r="I138" s="1"/>
  <c r="E142"/>
  <c r="E146"/>
  <c r="E150"/>
  <c r="E154"/>
  <c r="I154" s="1"/>
  <c r="E120"/>
  <c r="E124"/>
  <c r="E128"/>
  <c r="E132"/>
  <c r="I132" s="1"/>
  <c r="E136"/>
  <c r="E140"/>
  <c r="E144"/>
  <c r="E148"/>
  <c r="I148" s="1"/>
  <c r="E152"/>
  <c r="E156"/>
  <c r="F44"/>
  <c r="G44" s="1"/>
  <c r="F48"/>
  <c r="F52"/>
  <c r="G52" s="1"/>
  <c r="F56"/>
  <c r="F60"/>
  <c r="G60" s="1"/>
  <c r="F64"/>
  <c r="F68"/>
  <c r="G68" s="1"/>
  <c r="F72"/>
  <c r="G72" s="1"/>
  <c r="F76"/>
  <c r="G76" s="1"/>
  <c r="F43"/>
  <c r="G43" s="1"/>
  <c r="F47"/>
  <c r="F51"/>
  <c r="F55"/>
  <c r="F59"/>
  <c r="F63"/>
  <c r="G63" s="1"/>
  <c r="F67"/>
  <c r="G67" s="1"/>
  <c r="F71"/>
  <c r="G71" s="1"/>
  <c r="F75"/>
  <c r="G75" s="1"/>
  <c r="F41"/>
  <c r="F198"/>
  <c r="F202"/>
  <c r="G202" s="1"/>
  <c r="F206"/>
  <c r="F210"/>
  <c r="G210" s="1"/>
  <c r="F214"/>
  <c r="G214" s="1"/>
  <c r="F218"/>
  <c r="G218" s="1"/>
  <c r="F222"/>
  <c r="F226"/>
  <c r="G226" s="1"/>
  <c r="F230"/>
  <c r="G230" s="1"/>
  <c r="F234"/>
  <c r="G234" s="1"/>
  <c r="F201"/>
  <c r="G201" s="1"/>
  <c r="F205"/>
  <c r="F209"/>
  <c r="F213"/>
  <c r="G213" s="1"/>
  <c r="F217"/>
  <c r="F221"/>
  <c r="G221" s="1"/>
  <c r="F225"/>
  <c r="G225" s="1"/>
  <c r="F229"/>
  <c r="G229" s="1"/>
  <c r="F233"/>
  <c r="G233" s="1"/>
  <c r="F199"/>
  <c r="F203"/>
  <c r="F207"/>
  <c r="F211"/>
  <c r="G211" s="1"/>
  <c r="F215"/>
  <c r="G215" s="1"/>
  <c r="F219"/>
  <c r="F223"/>
  <c r="G223" s="1"/>
  <c r="F227"/>
  <c r="G227" s="1"/>
  <c r="F231"/>
  <c r="G231" s="1"/>
  <c r="F197"/>
  <c r="F36"/>
  <c r="F14"/>
  <c r="E108"/>
  <c r="I108" s="1"/>
  <c r="G125"/>
  <c r="F188"/>
  <c r="G188" s="1"/>
  <c r="F172"/>
  <c r="I201"/>
  <c r="E2"/>
  <c r="I38" s="1"/>
  <c r="E36"/>
  <c r="E32"/>
  <c r="E24"/>
  <c r="E20"/>
  <c r="I20" s="1"/>
  <c r="E16"/>
  <c r="E12"/>
  <c r="E8"/>
  <c r="E4"/>
  <c r="I4" s="1"/>
  <c r="F38"/>
  <c r="G38" s="1"/>
  <c r="F34"/>
  <c r="G34" s="1"/>
  <c r="F30"/>
  <c r="G30" s="1"/>
  <c r="F26"/>
  <c r="F18"/>
  <c r="G18" s="1"/>
  <c r="F10"/>
  <c r="E78"/>
  <c r="E70"/>
  <c r="E62"/>
  <c r="E54"/>
  <c r="E46"/>
  <c r="G61"/>
  <c r="E112"/>
  <c r="I112" s="1"/>
  <c r="E104"/>
  <c r="E96"/>
  <c r="I96" s="1"/>
  <c r="E88"/>
  <c r="E37"/>
  <c r="E33"/>
  <c r="E29"/>
  <c r="E25"/>
  <c r="E21"/>
  <c r="E17"/>
  <c r="E13"/>
  <c r="E9"/>
  <c r="F2"/>
  <c r="F35"/>
  <c r="G35" s="1"/>
  <c r="F31"/>
  <c r="F27"/>
  <c r="G27" s="1"/>
  <c r="F19"/>
  <c r="F11"/>
  <c r="G11" s="1"/>
  <c r="F3"/>
  <c r="E41"/>
  <c r="I74" s="1"/>
  <c r="E71"/>
  <c r="E63"/>
  <c r="E55"/>
  <c r="E47"/>
  <c r="F78"/>
  <c r="G78" s="1"/>
  <c r="F70"/>
  <c r="F62"/>
  <c r="G62" s="1"/>
  <c r="F54"/>
  <c r="G54" s="1"/>
  <c r="F46"/>
  <c r="E113"/>
  <c r="E105"/>
  <c r="I105" s="1"/>
  <c r="E97"/>
  <c r="E89"/>
  <c r="I89" s="1"/>
  <c r="E81"/>
  <c r="F113"/>
  <c r="G113" s="1"/>
  <c r="F105"/>
  <c r="G105" s="1"/>
  <c r="F97"/>
  <c r="G97" s="1"/>
  <c r="F89"/>
  <c r="F81"/>
  <c r="E145"/>
  <c r="E129"/>
  <c r="F153"/>
  <c r="G153" s="1"/>
  <c r="F137"/>
  <c r="G137" s="1"/>
  <c r="F121"/>
  <c r="E193"/>
  <c r="E177"/>
  <c r="E161"/>
  <c r="F184"/>
  <c r="F168"/>
  <c r="E229"/>
  <c r="E213"/>
  <c r="I213" s="1"/>
  <c r="F220"/>
  <c r="F204"/>
  <c r="G204" s="1"/>
  <c r="F7" i="4"/>
  <c r="F3"/>
  <c r="G7"/>
  <c r="G3"/>
  <c r="F8"/>
  <c r="J8" s="1"/>
  <c r="F4"/>
  <c r="G8"/>
  <c r="G4"/>
  <c r="F9"/>
  <c r="F5"/>
  <c r="H5" s="1"/>
  <c r="G9"/>
  <c r="G5"/>
  <c r="F2"/>
  <c r="G2"/>
  <c r="G6"/>
  <c r="H51"/>
  <c r="J51"/>
  <c r="H6"/>
  <c r="J44"/>
  <c r="J38"/>
  <c r="J14"/>
  <c r="H22"/>
  <c r="H26"/>
  <c r="H35"/>
  <c r="I35" s="1"/>
  <c r="H53"/>
  <c r="H30"/>
  <c r="H14"/>
  <c r="I14" s="1"/>
  <c r="F19" l="1"/>
  <c r="J49"/>
  <c r="J54"/>
  <c r="H4"/>
  <c r="H3"/>
  <c r="J47"/>
  <c r="H45"/>
  <c r="H39"/>
  <c r="H21"/>
  <c r="I21" s="1"/>
  <c r="H12"/>
  <c r="H31"/>
  <c r="J52"/>
  <c r="H18"/>
  <c r="I18" s="1"/>
  <c r="H40"/>
  <c r="J45"/>
  <c r="F10"/>
  <c r="H9"/>
  <c r="I29"/>
  <c r="H32"/>
  <c r="H34"/>
  <c r="H16"/>
  <c r="I16" s="1"/>
  <c r="H17"/>
  <c r="I11"/>
  <c r="J7"/>
  <c r="J26"/>
  <c r="H25"/>
  <c r="I25" s="1"/>
  <c r="H7"/>
  <c r="J2"/>
  <c r="J22"/>
  <c r="J48"/>
  <c r="J32"/>
  <c r="J24"/>
  <c r="J40"/>
  <c r="H8"/>
  <c r="I8" s="1"/>
  <c r="H48"/>
  <c r="I24"/>
  <c r="J9"/>
  <c r="H43"/>
  <c r="I43" s="1"/>
  <c r="F28"/>
  <c r="J5"/>
  <c r="J42"/>
  <c r="J20"/>
  <c r="J23"/>
  <c r="J6"/>
  <c r="J3"/>
  <c r="H2"/>
  <c r="J4"/>
  <c r="H54"/>
  <c r="H27"/>
  <c r="I27" s="1"/>
  <c r="J39"/>
  <c r="J21"/>
  <c r="H52"/>
  <c r="I47" s="1"/>
  <c r="I47" i="3"/>
  <c r="G93"/>
  <c r="G220"/>
  <c r="G121"/>
  <c r="I97"/>
  <c r="I88"/>
  <c r="G219"/>
  <c r="G203"/>
  <c r="G86"/>
  <c r="G91"/>
  <c r="I84"/>
  <c r="I205"/>
  <c r="I109"/>
  <c r="I217"/>
  <c r="G133"/>
  <c r="I101"/>
  <c r="I225"/>
  <c r="I229"/>
  <c r="I81"/>
  <c r="I113"/>
  <c r="I104"/>
  <c r="I209"/>
  <c r="I116"/>
  <c r="I93"/>
  <c r="I10"/>
  <c r="G3"/>
  <c r="G217"/>
  <c r="G59"/>
  <c r="G187"/>
  <c r="G171"/>
  <c r="G182"/>
  <c r="G166"/>
  <c r="G212"/>
  <c r="I100"/>
  <c r="G92"/>
  <c r="G207"/>
  <c r="G90"/>
  <c r="I18"/>
  <c r="I165"/>
  <c r="G208"/>
  <c r="G184"/>
  <c r="I145"/>
  <c r="I9"/>
  <c r="I25"/>
  <c r="G14"/>
  <c r="G205"/>
  <c r="G181"/>
  <c r="G46"/>
  <c r="G19"/>
  <c r="I21"/>
  <c r="I37"/>
  <c r="G10"/>
  <c r="I12"/>
  <c r="I32"/>
  <c r="G198"/>
  <c r="G56"/>
  <c r="G136"/>
  <c r="G120"/>
  <c r="G130"/>
  <c r="G135"/>
  <c r="I232"/>
  <c r="I216"/>
  <c r="I200"/>
  <c r="I222"/>
  <c r="I206"/>
  <c r="I231"/>
  <c r="I215"/>
  <c r="I199"/>
  <c r="I114"/>
  <c r="I98"/>
  <c r="I82"/>
  <c r="I103"/>
  <c r="I87"/>
  <c r="G222"/>
  <c r="G64"/>
  <c r="G48"/>
  <c r="I161"/>
  <c r="G26"/>
  <c r="I192"/>
  <c r="I176"/>
  <c r="I160"/>
  <c r="I182"/>
  <c r="I166"/>
  <c r="I187"/>
  <c r="I171"/>
  <c r="G169"/>
  <c r="G180"/>
  <c r="G6"/>
  <c r="I185"/>
  <c r="I169"/>
  <c r="I184"/>
  <c r="I168"/>
  <c r="I190"/>
  <c r="I174"/>
  <c r="I195"/>
  <c r="I179"/>
  <c r="I163"/>
  <c r="G177"/>
  <c r="G161"/>
  <c r="I189"/>
  <c r="I133"/>
  <c r="I193"/>
  <c r="G36"/>
  <c r="G206"/>
  <c r="I177"/>
  <c r="G70"/>
  <c r="I17"/>
  <c r="I33"/>
  <c r="I8"/>
  <c r="I24"/>
  <c r="I181"/>
  <c r="I188"/>
  <c r="I172"/>
  <c r="I194"/>
  <c r="I178"/>
  <c r="I162"/>
  <c r="I183"/>
  <c r="I167"/>
  <c r="G175"/>
  <c r="G159"/>
  <c r="G165"/>
  <c r="G186"/>
  <c r="G170"/>
  <c r="G20"/>
  <c r="G4"/>
  <c r="G13"/>
  <c r="G176"/>
  <c r="G129"/>
  <c r="I15"/>
  <c r="I31"/>
  <c r="I14"/>
  <c r="I224"/>
  <c r="I208"/>
  <c r="I230"/>
  <c r="I214"/>
  <c r="G42"/>
  <c r="F79"/>
  <c r="G41"/>
  <c r="H41" s="1"/>
  <c r="F196"/>
  <c r="G158"/>
  <c r="H158" s="1"/>
  <c r="I197"/>
  <c r="E235"/>
  <c r="E118"/>
  <c r="I80"/>
  <c r="I64"/>
  <c r="I69"/>
  <c r="I46"/>
  <c r="G199"/>
  <c r="G47"/>
  <c r="I152"/>
  <c r="I136"/>
  <c r="I120"/>
  <c r="I142"/>
  <c r="I126"/>
  <c r="I147"/>
  <c r="I131"/>
  <c r="G82"/>
  <c r="G87"/>
  <c r="I141"/>
  <c r="I58"/>
  <c r="I6"/>
  <c r="G24"/>
  <c r="G8"/>
  <c r="G17"/>
  <c r="G160"/>
  <c r="I137"/>
  <c r="I43"/>
  <c r="I75"/>
  <c r="I11"/>
  <c r="I27"/>
  <c r="G140"/>
  <c r="G124"/>
  <c r="G139"/>
  <c r="G123"/>
  <c r="I219"/>
  <c r="I203"/>
  <c r="I68"/>
  <c r="I52"/>
  <c r="I73"/>
  <c r="I57"/>
  <c r="I102"/>
  <c r="I86"/>
  <c r="I107"/>
  <c r="I91"/>
  <c r="G88"/>
  <c r="I119"/>
  <c r="E157"/>
  <c r="G80"/>
  <c r="H105" s="1"/>
  <c r="F118"/>
  <c r="I54"/>
  <c r="H94"/>
  <c r="I153"/>
  <c r="I51"/>
  <c r="I125"/>
  <c r="G168"/>
  <c r="I129"/>
  <c r="I71"/>
  <c r="I63"/>
  <c r="G209"/>
  <c r="G51"/>
  <c r="I156"/>
  <c r="I140"/>
  <c r="I124"/>
  <c r="I146"/>
  <c r="I130"/>
  <c r="I151"/>
  <c r="I135"/>
  <c r="H195"/>
  <c r="G179"/>
  <c r="G163"/>
  <c r="G174"/>
  <c r="G216"/>
  <c r="G104"/>
  <c r="I34"/>
  <c r="G12"/>
  <c r="G21"/>
  <c r="I121"/>
  <c r="I67"/>
  <c r="G29"/>
  <c r="I7"/>
  <c r="I23"/>
  <c r="I39"/>
  <c r="G84"/>
  <c r="G128"/>
  <c r="G138"/>
  <c r="G122"/>
  <c r="G143"/>
  <c r="G127"/>
  <c r="I198"/>
  <c r="I223"/>
  <c r="I207"/>
  <c r="I72"/>
  <c r="I56"/>
  <c r="I77"/>
  <c r="I61"/>
  <c r="I45"/>
  <c r="I106"/>
  <c r="I90"/>
  <c r="I111"/>
  <c r="I95"/>
  <c r="G7"/>
  <c r="I41"/>
  <c r="E79"/>
  <c r="F40"/>
  <c r="G2"/>
  <c r="H2" s="1"/>
  <c r="I2"/>
  <c r="E40"/>
  <c r="F235"/>
  <c r="G197"/>
  <c r="H221" s="1"/>
  <c r="E196"/>
  <c r="I158"/>
  <c r="I42"/>
  <c r="H206"/>
  <c r="I48"/>
  <c r="I53"/>
  <c r="G200"/>
  <c r="I78"/>
  <c r="G89"/>
  <c r="I70"/>
  <c r="G81"/>
  <c r="I55"/>
  <c r="G31"/>
  <c r="I13"/>
  <c r="I29"/>
  <c r="G53"/>
  <c r="I62"/>
  <c r="I16"/>
  <c r="I36"/>
  <c r="G172"/>
  <c r="H172" s="1"/>
  <c r="I149"/>
  <c r="I66"/>
  <c r="I30"/>
  <c r="H223"/>
  <c r="H207"/>
  <c r="H229"/>
  <c r="H218"/>
  <c r="H202"/>
  <c r="G55"/>
  <c r="I144"/>
  <c r="I128"/>
  <c r="I150"/>
  <c r="I134"/>
  <c r="I155"/>
  <c r="I139"/>
  <c r="I123"/>
  <c r="H111"/>
  <c r="I180"/>
  <c r="I164"/>
  <c r="I186"/>
  <c r="I170"/>
  <c r="I191"/>
  <c r="I175"/>
  <c r="I159"/>
  <c r="G183"/>
  <c r="G167"/>
  <c r="H189"/>
  <c r="G178"/>
  <c r="G162"/>
  <c r="H162" s="1"/>
  <c r="I28"/>
  <c r="I22"/>
  <c r="G16"/>
  <c r="G25"/>
  <c r="G9"/>
  <c r="G192"/>
  <c r="H192" s="1"/>
  <c r="G85"/>
  <c r="I59"/>
  <c r="G23"/>
  <c r="I3"/>
  <c r="I19"/>
  <c r="I35"/>
  <c r="I50"/>
  <c r="I26"/>
  <c r="G132"/>
  <c r="G119"/>
  <c r="H147" s="1"/>
  <c r="G142"/>
  <c r="G126"/>
  <c r="G131"/>
  <c r="I228"/>
  <c r="I212"/>
  <c r="I234"/>
  <c r="I218"/>
  <c r="I202"/>
  <c r="I227"/>
  <c r="I211"/>
  <c r="I76"/>
  <c r="I60"/>
  <c r="I44"/>
  <c r="I65"/>
  <c r="I49"/>
  <c r="I110"/>
  <c r="I94"/>
  <c r="I115"/>
  <c r="I99"/>
  <c r="I83"/>
  <c r="I5"/>
  <c r="F46" i="4"/>
  <c r="H41"/>
  <c r="I34"/>
  <c r="J12"/>
  <c r="H50"/>
  <c r="J50"/>
  <c r="I30"/>
  <c r="J34"/>
  <c r="J31"/>
  <c r="J33"/>
  <c r="J11"/>
  <c r="I17"/>
  <c r="I33"/>
  <c r="J35"/>
  <c r="J13"/>
  <c r="J36"/>
  <c r="J15"/>
  <c r="I32"/>
  <c r="F55"/>
  <c r="F37"/>
  <c r="I12"/>
  <c r="G55"/>
  <c r="G46"/>
  <c r="G37"/>
  <c r="G28"/>
  <c r="G19"/>
  <c r="G10"/>
  <c r="I36"/>
  <c r="I15"/>
  <c r="J16"/>
  <c r="J17"/>
  <c r="J18"/>
  <c r="I31"/>
  <c r="I13"/>
  <c r="J30"/>
  <c r="J29"/>
  <c r="I50" l="1"/>
  <c r="I45"/>
  <c r="I26"/>
  <c r="I22"/>
  <c r="I23"/>
  <c r="I20"/>
  <c r="I42"/>
  <c r="I44"/>
  <c r="I41"/>
  <c r="I40"/>
  <c r="I39"/>
  <c r="I6"/>
  <c r="I4"/>
  <c r="I2"/>
  <c r="I3"/>
  <c r="I7"/>
  <c r="I9"/>
  <c r="I5"/>
  <c r="I49"/>
  <c r="I53"/>
  <c r="I54"/>
  <c r="I52"/>
  <c r="I48"/>
  <c r="I51"/>
  <c r="I38"/>
  <c r="H182" i="3"/>
  <c r="H169"/>
  <c r="H180"/>
  <c r="H198"/>
  <c r="H181"/>
  <c r="H92"/>
  <c r="H234"/>
  <c r="H204"/>
  <c r="H228"/>
  <c r="H131"/>
  <c r="H135"/>
  <c r="H219"/>
  <c r="H134"/>
  <c r="H208"/>
  <c r="H129"/>
  <c r="H86"/>
  <c r="H90"/>
  <c r="H113"/>
  <c r="H109"/>
  <c r="H84"/>
  <c r="H102"/>
  <c r="H110"/>
  <c r="H232"/>
  <c r="H114"/>
  <c r="H222"/>
  <c r="H127"/>
  <c r="H154"/>
  <c r="H104"/>
  <c r="H107"/>
  <c r="H156"/>
  <c r="H87"/>
  <c r="H85"/>
  <c r="H95"/>
  <c r="H115"/>
  <c r="H121"/>
  <c r="H132"/>
  <c r="H117"/>
  <c r="H96"/>
  <c r="H106"/>
  <c r="H81"/>
  <c r="H89"/>
  <c r="H212"/>
  <c r="H164"/>
  <c r="H119"/>
  <c r="H141"/>
  <c r="H197"/>
  <c r="H224"/>
  <c r="H80"/>
  <c r="H108"/>
  <c r="H116"/>
  <c r="H100"/>
  <c r="H133"/>
  <c r="H173"/>
  <c r="H137"/>
  <c r="H138"/>
  <c r="H149"/>
  <c r="H190"/>
  <c r="H179"/>
  <c r="H225"/>
  <c r="H136"/>
  <c r="H166"/>
  <c r="H227"/>
  <c r="H155"/>
  <c r="H140"/>
  <c r="H160"/>
  <c r="H165"/>
  <c r="H191"/>
  <c r="H98"/>
  <c r="H205"/>
  <c r="H231"/>
  <c r="H120"/>
  <c r="H99"/>
  <c r="H184"/>
  <c r="H183"/>
  <c r="H203"/>
  <c r="H153"/>
  <c r="H152"/>
  <c r="H171"/>
  <c r="H122"/>
  <c r="H144"/>
  <c r="H174"/>
  <c r="H163"/>
  <c r="H209"/>
  <c r="H176"/>
  <c r="H83"/>
  <c r="H217"/>
  <c r="H88"/>
  <c r="H139"/>
  <c r="H124"/>
  <c r="H112"/>
  <c r="H186"/>
  <c r="H175"/>
  <c r="H82"/>
  <c r="H226"/>
  <c r="H215"/>
  <c r="H97"/>
  <c r="H130"/>
  <c r="H187"/>
  <c r="H125"/>
  <c r="H145"/>
  <c r="H142"/>
  <c r="H194"/>
  <c r="H126"/>
  <c r="H148"/>
  <c r="H178"/>
  <c r="H167"/>
  <c r="H213"/>
  <c r="H230"/>
  <c r="H200"/>
  <c r="H146"/>
  <c r="H161"/>
  <c r="H233"/>
  <c r="H143"/>
  <c r="H128"/>
  <c r="H93"/>
  <c r="H216"/>
  <c r="H185"/>
  <c r="H91"/>
  <c r="H214"/>
  <c r="H188"/>
  <c r="H168"/>
  <c r="H193"/>
  <c r="H201"/>
  <c r="H220"/>
  <c r="H123"/>
  <c r="H150"/>
  <c r="H101"/>
  <c r="H170"/>
  <c r="H159"/>
  <c r="H103"/>
  <c r="H210"/>
  <c r="H199"/>
  <c r="H151"/>
  <c r="H177"/>
  <c r="H211"/>
  <c r="D73" i="2"/>
  <c r="F66" s="1"/>
  <c r="D61"/>
  <c r="F54" s="1"/>
  <c r="D49"/>
  <c r="F39" s="1"/>
  <c r="D37"/>
  <c r="F28" s="1"/>
  <c r="D25"/>
  <c r="F15" s="1"/>
  <c r="D13"/>
  <c r="F5" s="1"/>
  <c r="C73"/>
  <c r="E66" s="1"/>
  <c r="I66" s="1"/>
  <c r="C61"/>
  <c r="E51" s="1"/>
  <c r="C49"/>
  <c r="E40" s="1"/>
  <c r="C37"/>
  <c r="E29" s="1"/>
  <c r="I29" s="1"/>
  <c r="C25"/>
  <c r="E16" s="1"/>
  <c r="C13"/>
  <c r="E6" s="1"/>
  <c r="F60" l="1"/>
  <c r="E14"/>
  <c r="E68"/>
  <c r="F41"/>
  <c r="E17"/>
  <c r="E22"/>
  <c r="E35"/>
  <c r="I35" s="1"/>
  <c r="F30"/>
  <c r="E50"/>
  <c r="F56"/>
  <c r="E64"/>
  <c r="I64" s="1"/>
  <c r="F34"/>
  <c r="E18"/>
  <c r="I16" s="1"/>
  <c r="E27"/>
  <c r="I27" s="1"/>
  <c r="F45"/>
  <c r="E53"/>
  <c r="E72"/>
  <c r="I72" s="1"/>
  <c r="E21"/>
  <c r="G21" s="1"/>
  <c r="E31"/>
  <c r="F38"/>
  <c r="E57"/>
  <c r="F52"/>
  <c r="G66"/>
  <c r="F21"/>
  <c r="E46"/>
  <c r="F24"/>
  <c r="F20"/>
  <c r="F16"/>
  <c r="G16" s="1"/>
  <c r="E34"/>
  <c r="I34" s="1"/>
  <c r="E30"/>
  <c r="G30" s="1"/>
  <c r="F26"/>
  <c r="F33"/>
  <c r="F29"/>
  <c r="G29" s="1"/>
  <c r="H29" s="1"/>
  <c r="E38"/>
  <c r="G38" s="1"/>
  <c r="E45"/>
  <c r="E41"/>
  <c r="G41" s="1"/>
  <c r="F48"/>
  <c r="F44"/>
  <c r="F40"/>
  <c r="G40" s="1"/>
  <c r="E60"/>
  <c r="E56"/>
  <c r="E52"/>
  <c r="I53" s="1"/>
  <c r="F59"/>
  <c r="F55"/>
  <c r="F51"/>
  <c r="G51" s="1"/>
  <c r="E71"/>
  <c r="I71" s="1"/>
  <c r="E67"/>
  <c r="E63"/>
  <c r="I63" s="1"/>
  <c r="F71"/>
  <c r="F67"/>
  <c r="G67" s="1"/>
  <c r="H67" s="1"/>
  <c r="F63"/>
  <c r="F14"/>
  <c r="F72"/>
  <c r="F68"/>
  <c r="G68" s="1"/>
  <c r="H68" s="1"/>
  <c r="F64"/>
  <c r="E23"/>
  <c r="E19"/>
  <c r="E15"/>
  <c r="G15" s="1"/>
  <c r="F22"/>
  <c r="F18"/>
  <c r="E36"/>
  <c r="I36" s="1"/>
  <c r="E32"/>
  <c r="E28"/>
  <c r="G28" s="1"/>
  <c r="F35"/>
  <c r="G35" s="1"/>
  <c r="F31"/>
  <c r="G31" s="1"/>
  <c r="F27"/>
  <c r="E47"/>
  <c r="E43"/>
  <c r="E39"/>
  <c r="G39" s="1"/>
  <c r="F46"/>
  <c r="F42"/>
  <c r="E58"/>
  <c r="E54"/>
  <c r="G54" s="1"/>
  <c r="F50"/>
  <c r="F57"/>
  <c r="F53"/>
  <c r="G53" s="1"/>
  <c r="E62"/>
  <c r="E69"/>
  <c r="I69" s="1"/>
  <c r="E65"/>
  <c r="I65" s="1"/>
  <c r="F62"/>
  <c r="F69"/>
  <c r="F65"/>
  <c r="F17"/>
  <c r="E42"/>
  <c r="I42" s="1"/>
  <c r="E24"/>
  <c r="G24" s="1"/>
  <c r="E20"/>
  <c r="G20" s="1"/>
  <c r="F23"/>
  <c r="F19"/>
  <c r="E26"/>
  <c r="I26" s="1"/>
  <c r="E33"/>
  <c r="I33" s="1"/>
  <c r="F36"/>
  <c r="F32"/>
  <c r="E48"/>
  <c r="E44"/>
  <c r="F47"/>
  <c r="F43"/>
  <c r="E59"/>
  <c r="I59" s="1"/>
  <c r="E55"/>
  <c r="F58"/>
  <c r="E70"/>
  <c r="I70" s="1"/>
  <c r="F70"/>
  <c r="G235" i="3"/>
  <c r="H21"/>
  <c r="E11" i="2"/>
  <c r="E7"/>
  <c r="E3"/>
  <c r="F10"/>
  <c r="F6"/>
  <c r="G6" s="1"/>
  <c r="E12"/>
  <c r="E8"/>
  <c r="E4"/>
  <c r="I4" s="1"/>
  <c r="F11"/>
  <c r="F7"/>
  <c r="G7" s="1"/>
  <c r="H7" s="1"/>
  <c r="F3"/>
  <c r="G3" s="1"/>
  <c r="E2"/>
  <c r="E9"/>
  <c r="E5"/>
  <c r="G5" s="1"/>
  <c r="F12"/>
  <c r="F8"/>
  <c r="F4"/>
  <c r="E10"/>
  <c r="F2"/>
  <c r="F9"/>
  <c r="I31"/>
  <c r="I68"/>
  <c r="I32"/>
  <c r="I67"/>
  <c r="H66"/>
  <c r="I55" l="1"/>
  <c r="H6"/>
  <c r="G32"/>
  <c r="G62"/>
  <c r="I58"/>
  <c r="G71"/>
  <c r="H71" s="1"/>
  <c r="I17"/>
  <c r="I30"/>
  <c r="I57"/>
  <c r="G45"/>
  <c r="G57"/>
  <c r="G18"/>
  <c r="I23"/>
  <c r="G60"/>
  <c r="I15"/>
  <c r="G72"/>
  <c r="H72" s="1"/>
  <c r="G48"/>
  <c r="I18"/>
  <c r="I22"/>
  <c r="G14"/>
  <c r="G11"/>
  <c r="I50"/>
  <c r="I54"/>
  <c r="I51"/>
  <c r="I24"/>
  <c r="H5"/>
  <c r="H3"/>
  <c r="G50"/>
  <c r="I46"/>
  <c r="I45"/>
  <c r="G58"/>
  <c r="G36"/>
  <c r="H36" s="1"/>
  <c r="H35"/>
  <c r="I40"/>
  <c r="I41"/>
  <c r="I39"/>
  <c r="I44"/>
  <c r="I47"/>
  <c r="I20"/>
  <c r="F13"/>
  <c r="G47"/>
  <c r="F25"/>
  <c r="E49"/>
  <c r="G19"/>
  <c r="H19" s="1"/>
  <c r="G56"/>
  <c r="I28"/>
  <c r="I48"/>
  <c r="I60"/>
  <c r="G46"/>
  <c r="G22"/>
  <c r="H22" s="1"/>
  <c r="I14"/>
  <c r="I2"/>
  <c r="I21"/>
  <c r="G2"/>
  <c r="H2" s="1"/>
  <c r="I8"/>
  <c r="I3"/>
  <c r="H28"/>
  <c r="H31"/>
  <c r="I9"/>
  <c r="I11"/>
  <c r="I6"/>
  <c r="H30"/>
  <c r="E61"/>
  <c r="I19"/>
  <c r="I10"/>
  <c r="G27"/>
  <c r="H27" s="1"/>
  <c r="G64"/>
  <c r="H64" s="1"/>
  <c r="H21"/>
  <c r="H16"/>
  <c r="H18"/>
  <c r="H15"/>
  <c r="H20"/>
  <c r="H24"/>
  <c r="I56"/>
  <c r="H32"/>
  <c r="E25"/>
  <c r="I12"/>
  <c r="I7"/>
  <c r="G65"/>
  <c r="H65" s="1"/>
  <c r="G42"/>
  <c r="H47" s="1"/>
  <c r="G23"/>
  <c r="H23" s="1"/>
  <c r="G55"/>
  <c r="G33"/>
  <c r="H33" s="1"/>
  <c r="G17"/>
  <c r="H17" s="1"/>
  <c r="H62"/>
  <c r="I52"/>
  <c r="G52"/>
  <c r="H54" s="1"/>
  <c r="H14"/>
  <c r="I43"/>
  <c r="G8"/>
  <c r="H8" s="1"/>
  <c r="F73"/>
  <c r="G43"/>
  <c r="H43" s="1"/>
  <c r="G44"/>
  <c r="I38"/>
  <c r="F49"/>
  <c r="G34"/>
  <c r="H34" s="1"/>
  <c r="E73"/>
  <c r="I62"/>
  <c r="F37"/>
  <c r="F61"/>
  <c r="E37"/>
  <c r="G4"/>
  <c r="H4" s="1"/>
  <c r="G70"/>
  <c r="H70" s="1"/>
  <c r="G69"/>
  <c r="H69" s="1"/>
  <c r="G63"/>
  <c r="H63" s="1"/>
  <c r="G59"/>
  <c r="G26"/>
  <c r="H26" s="1"/>
  <c r="G40" i="3"/>
  <c r="H3"/>
  <c r="H29"/>
  <c r="H13"/>
  <c r="H25"/>
  <c r="H19"/>
  <c r="H32"/>
  <c r="H9"/>
  <c r="H30"/>
  <c r="H69"/>
  <c r="H22"/>
  <c r="H17"/>
  <c r="H5"/>
  <c r="H38"/>
  <c r="H7"/>
  <c r="H11"/>
  <c r="H34"/>
  <c r="H12"/>
  <c r="H18"/>
  <c r="H39"/>
  <c r="H24"/>
  <c r="H4"/>
  <c r="H33"/>
  <c r="H14"/>
  <c r="H35"/>
  <c r="H16"/>
  <c r="H27"/>
  <c r="H26"/>
  <c r="H6"/>
  <c r="H31"/>
  <c r="H8"/>
  <c r="H28"/>
  <c r="H10"/>
  <c r="H64"/>
  <c r="H48"/>
  <c r="H23"/>
  <c r="H37"/>
  <c r="H20"/>
  <c r="H66"/>
  <c r="H36"/>
  <c r="H15"/>
  <c r="E13" i="2"/>
  <c r="H11"/>
  <c r="I5"/>
  <c r="G12"/>
  <c r="H12" s="1"/>
  <c r="G9"/>
  <c r="H9" s="1"/>
  <c r="G10"/>
  <c r="H10" s="1"/>
  <c r="H59" l="1"/>
  <c r="G13"/>
  <c r="G61"/>
  <c r="H51"/>
  <c r="G49"/>
  <c r="H50"/>
  <c r="H44"/>
  <c r="H55"/>
  <c r="G73"/>
  <c r="H57"/>
  <c r="H52"/>
  <c r="H60"/>
  <c r="H56"/>
  <c r="H53"/>
  <c r="H42"/>
  <c r="H40"/>
  <c r="H45"/>
  <c r="H46"/>
  <c r="H48"/>
  <c r="H41"/>
  <c r="H39"/>
  <c r="H38"/>
  <c r="H58"/>
  <c r="G79" i="3"/>
  <c r="H78"/>
  <c r="H56"/>
  <c r="H42"/>
  <c r="H72"/>
  <c r="H50"/>
  <c r="H77"/>
  <c r="H62"/>
  <c r="H74"/>
  <c r="H70"/>
  <c r="H46"/>
  <c r="H58"/>
  <c r="H60"/>
  <c r="H54"/>
  <c r="H52"/>
  <c r="H63"/>
  <c r="H49"/>
  <c r="H45"/>
  <c r="H71"/>
  <c r="H65"/>
  <c r="H43"/>
  <c r="H75"/>
  <c r="H44"/>
  <c r="H76"/>
  <c r="H68"/>
  <c r="H67"/>
  <c r="H61"/>
  <c r="H55"/>
  <c r="H59"/>
  <c r="H53"/>
  <c r="H47"/>
  <c r="H73"/>
  <c r="H57"/>
  <c r="H51"/>
</calcChain>
</file>

<file path=xl/sharedStrings.xml><?xml version="1.0" encoding="utf-8"?>
<sst xmlns="http://schemas.openxmlformats.org/spreadsheetml/2006/main" count="5094" uniqueCount="175">
  <si>
    <t>SITE</t>
  </si>
  <si>
    <t>Total Depth BIN</t>
  </si>
  <si>
    <t>Frequency Use</t>
  </si>
  <si>
    <t>Frequency Available</t>
  </si>
  <si>
    <t>% use</t>
  </si>
  <si>
    <t>% available</t>
  </si>
  <si>
    <t>%USE/%Available</t>
  </si>
  <si>
    <t>RUBICON</t>
  </si>
  <si>
    <t>SUM</t>
  </si>
  <si>
    <t>MF FEATHER</t>
  </si>
  <si>
    <t>NORTH FORK FEATHER</t>
  </si>
  <si>
    <t>MIDDLE FORK YUBA</t>
  </si>
  <si>
    <t>NORTH FORK AMERICAN</t>
  </si>
  <si>
    <t>NFMF AMERICAN</t>
  </si>
  <si>
    <t>Site</t>
  </si>
  <si>
    <t>Date</t>
  </si>
  <si>
    <t>ID Egg or XSEC</t>
  </si>
  <si>
    <t>MESOHABITAT TYPE</t>
  </si>
  <si>
    <t>Absolute Value Midcolumn Velocity (m/s)</t>
  </si>
  <si>
    <t>Data Type</t>
  </si>
  <si>
    <t>CLAVEY</t>
  </si>
  <si>
    <t>USE</t>
  </si>
  <si>
    <t>MIDDLE FORK FEATHER</t>
  </si>
  <si>
    <t>RUN</t>
  </si>
  <si>
    <t>POOL</t>
  </si>
  <si>
    <t>RIFFLE</t>
  </si>
  <si>
    <t>RAPID</t>
  </si>
  <si>
    <t>SF AMERICAN</t>
  </si>
  <si>
    <t>AVAILABLE</t>
  </si>
  <si>
    <t>CA3ADE</t>
  </si>
  <si>
    <t>Total Depth (m) &lt;1.1 M</t>
  </si>
  <si>
    <t>Mid Column Velocity BIN</t>
  </si>
  <si>
    <t>% Available</t>
  </si>
  <si>
    <t>% use/ % Available</t>
  </si>
  <si>
    <t>Habitat Suitability Index-Adjusted for availability</t>
  </si>
  <si>
    <t>Habitat Suitability Use only</t>
  </si>
  <si>
    <t>Sum</t>
  </si>
  <si>
    <t>% Use</t>
  </si>
  <si>
    <t>Substrate Type</t>
  </si>
  <si>
    <t>Habitat suitability index-adjusted for availability</t>
  </si>
  <si>
    <t>Habitat suitability index- use only</t>
  </si>
  <si>
    <t>SILT</t>
  </si>
  <si>
    <t>SND</t>
  </si>
  <si>
    <t>GRV</t>
  </si>
  <si>
    <t>SC</t>
  </si>
  <si>
    <t>LC</t>
  </si>
  <si>
    <t>SB</t>
  </si>
  <si>
    <t>LB</t>
  </si>
  <si>
    <t>BED</t>
  </si>
  <si>
    <t>HSI- Adjusted</t>
  </si>
  <si>
    <t>HSI- Use Only</t>
  </si>
  <si>
    <t>Total depth Bin</t>
  </si>
  <si>
    <t>HSI Use only</t>
  </si>
  <si>
    <t>Substrate BIN</t>
  </si>
  <si>
    <t>-</t>
  </si>
  <si>
    <t>This is an all river USE ONLY HSI- this includes all 8 sites (Clavey and SF American are in); calculated by finding the frequency of each bin with data from all the irvers</t>
  </si>
  <si>
    <t>Substrate type</t>
  </si>
  <si>
    <t>MF Feather</t>
  </si>
  <si>
    <t>NFMF American</t>
  </si>
  <si>
    <t>NF American</t>
  </si>
  <si>
    <t>NF Feather</t>
  </si>
  <si>
    <t>Rubicon</t>
  </si>
  <si>
    <t>Substrate</t>
  </si>
  <si>
    <t>Depths</t>
  </si>
  <si>
    <t>Use</t>
  </si>
  <si>
    <t>Available</t>
  </si>
  <si>
    <t>24 eggs</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</si>
  <si>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</si>
  <si>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</si>
  <si>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</si>
  <si>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</si>
  <si>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</si>
  <si>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</si>
  <si>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</si>
  <si>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</si>
  <si>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</si>
  <si>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</si>
  <si>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</si>
  <si>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</si>
  <si>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M yuba</t>
  </si>
  <si>
    <t>Velocity</t>
  </si>
  <si>
    <t>Availabel</t>
  </si>
  <si>
    <t>24 eggss</t>
  </si>
  <si>
    <t>Depth</t>
  </si>
  <si>
    <t>13 eggs</t>
  </si>
  <si>
    <t>Unique ID</t>
  </si>
  <si>
    <t>velocity</t>
  </si>
  <si>
    <t>NF fEather</t>
  </si>
  <si>
    <t>50 eggs</t>
  </si>
  <si>
    <t>10 eggs</t>
  </si>
  <si>
    <t>nf american</t>
  </si>
  <si>
    <t>14 eggs</t>
  </si>
  <si>
    <t>Available`</t>
  </si>
  <si>
    <t>Silt</t>
  </si>
  <si>
    <t>Sand</t>
  </si>
  <si>
    <t>Gravel</t>
  </si>
  <si>
    <t>Small cobble</t>
  </si>
  <si>
    <t>Large cobble</t>
  </si>
  <si>
    <t>Small boulder</t>
  </si>
  <si>
    <t>Large boulder</t>
  </si>
  <si>
    <t>Bedrock</t>
  </si>
  <si>
    <t>na</t>
  </si>
  <si>
    <t>Cobble</t>
  </si>
  <si>
    <t>Boulder</t>
  </si>
  <si>
    <t>Description of Data</t>
  </si>
  <si>
    <t>Graphs?</t>
  </si>
  <si>
    <t>Sheet Name</t>
  </si>
  <si>
    <t>Egg use and available</t>
  </si>
  <si>
    <t>NO</t>
  </si>
  <si>
    <t>Histograms by site</t>
  </si>
  <si>
    <t>Data on frequency of use and availability for each depth bin-- use only for SF American and Clavey</t>
  </si>
  <si>
    <t>Data on frequency of use and availability for each velocity bin-- use only for SF American and Clavey</t>
  </si>
  <si>
    <t>This spreadsheet contains the Habitat Suitability Index for the egg data from all 8 sites</t>
  </si>
  <si>
    <t>All Rivers HSI Use Only</t>
  </si>
  <si>
    <t>Development of HSI's based on all 8 sites-- use only data</t>
  </si>
  <si>
    <t>Paired T- tests</t>
  </si>
  <si>
    <t>Paired T Tests for all eggs and an equal number of randomly selected availbility points from each river--  only 6 sites with availability data used</t>
  </si>
  <si>
    <t>HSI's were originally developed for each river and both use only and adjusted for availbility curves were made.  Saved this in case we want to refer to the differences in the curves that are created by the two techniques</t>
  </si>
  <si>
    <t>HSI's-- both use only and adjusted curves are plotted to gether for comaprson</t>
  </si>
  <si>
    <t>AVAILABILITY RIVERS POOLED</t>
  </si>
  <si>
    <t>ALL RIVERS USE ONLY POOLED</t>
  </si>
  <si>
    <t>Velocity BIn</t>
  </si>
  <si>
    <t>% USE</t>
  </si>
  <si>
    <t>% Availability</t>
  </si>
  <si>
    <t>HSI Adjusted</t>
  </si>
  <si>
    <t>HSI Use</t>
  </si>
  <si>
    <t>AVAILABILITY RIVER POOLED</t>
  </si>
  <si>
    <t>HSI curves that overlay the the Adjusted curves and the Use only curves</t>
  </si>
  <si>
    <t>HSI's that are based on Use only (all 8 sites) and HSI's that were adjusted for availbility (based on 6 availability sites) are overlaid on a graph to compare the two techniques</t>
  </si>
  <si>
    <t>HSI Adjusted vs Use-- all Rivers</t>
  </si>
  <si>
    <t>HSI Adjusted vs Use only-- Individual Rivers</t>
  </si>
  <si>
    <t>How many of our availble points could be suitable?</t>
  </si>
  <si>
    <t>Total number of points from the ENTIRE dataset that are suitable for eggs</t>
  </si>
  <si>
    <t>cheryl way</t>
  </si>
  <si>
    <t>Probability that a randomly selected point from availability could be suitable</t>
  </si>
  <si>
    <t>How many points are suitable (use)</t>
  </si>
  <si>
    <t>amy way</t>
  </si>
  <si>
    <t>Probability that a randomly selected point from our DATASETcould be suitable</t>
  </si>
  <si>
    <t>Data on frequency of use and availability for each substrate (attachement substrate bin-- use only for SF American and Clavey) categories run from 1-8</t>
  </si>
  <si>
    <t>Substrate BIN (6 CAT)</t>
  </si>
  <si>
    <t>All rivers</t>
  </si>
  <si>
    <t>Total Depth</t>
  </si>
  <si>
    <t>These histograms represent data from ALL RIVERS combined.  There are 8 rivers for the use data and 6 rivers to represent the availability data.</t>
  </si>
  <si>
    <t>Frequency Count -USE</t>
  </si>
  <si>
    <t>Frequency Count- AVAILABLE</t>
  </si>
  <si>
    <t>% AVAIL</t>
  </si>
  <si>
    <t>All Rivers Histogram</t>
  </si>
  <si>
    <t>Mid column velcoity (m/s)</t>
  </si>
  <si>
    <t>Histograms for each variable</t>
  </si>
  <si>
    <t>The frequency of use and availble for depth, velocity and substrate types for all 8 use rivers and all 6 availble river-- combined</t>
  </si>
  <si>
    <t>depth</t>
  </si>
  <si>
    <t>hsi</t>
  </si>
  <si>
    <t>bin ranges are the uppermost limit of that bin and includes that value so- 0.05 is 0-0.05, 0.1 is 0.06-.1</t>
  </si>
  <si>
    <t>Velocity &gt;=</t>
  </si>
  <si>
    <t>HSI-Velocity</t>
  </si>
  <si>
    <t>Depth &gt;=</t>
  </si>
  <si>
    <t>HSI- Depth</t>
  </si>
  <si>
    <t>Hsi- Sub</t>
  </si>
  <si>
    <t>Graphs showing the binary suitability criteria are below</t>
  </si>
  <si>
    <t>HSI</t>
  </si>
  <si>
    <t>substarte</t>
  </si>
  <si>
    <t>suitability</t>
  </si>
  <si>
    <t>silt</t>
  </si>
  <si>
    <t xml:space="preserve">sand </t>
  </si>
  <si>
    <t>gravel</t>
  </si>
  <si>
    <t>cobble</t>
  </si>
  <si>
    <t>boulder</t>
  </si>
  <si>
    <t>bed</t>
  </si>
  <si>
    <t>Percentile HSI</t>
  </si>
  <si>
    <t>HSI is based on all 8 sites use only data-- 90% and 10% cut-offs.</t>
  </si>
  <si>
    <t>HSI curves for each variable</t>
  </si>
  <si>
    <t>Curves for each variable-- Attachment substrate  both 8 categories and  6 categories to coordinate with the validation data</t>
  </si>
  <si>
    <t>Spreadsheet contains all of the use data for every egg at all 8 sites; egg use data represents depth, velocity, and attachment substrate for the first location of each egg mass.  Availbility data was selected as the survey in which the highest number of eggs were found (defined as "peak" of breeding season).</t>
  </si>
  <si>
    <t>`</t>
  </si>
  <si>
    <t>Mid Velocity Bin (&lt;=)</t>
  </si>
</sst>
</file>

<file path=xl/styles.xml><?xml version="1.0" encoding="utf-8"?>
<styleSheet xmlns="http://schemas.openxmlformats.org/spreadsheetml/2006/main">
  <numFmts count="2">
    <numFmt numFmtId="164" formatCode="0.0%"/>
    <numFmt numFmtId="165" formatCode="0.0"/>
  </numFmts>
  <fonts count="12">
    <font>
      <sz val="11"/>
      <color theme="1"/>
      <name val="Calibri"/>
      <family val="2"/>
      <scheme val="minor"/>
    </font>
    <font>
      <b/>
      <sz val="11"/>
      <color theme="1"/>
      <name val="Calibri"/>
      <family val="2"/>
      <scheme val="minor"/>
    </font>
    <font>
      <sz val="10"/>
      <name val="Arial"/>
      <family val="2"/>
    </font>
    <font>
      <b/>
      <sz val="10"/>
      <name val="Arial"/>
      <family val="2"/>
    </font>
    <font>
      <b/>
      <sz val="12"/>
      <name val="Calibri"/>
      <family val="2"/>
      <scheme val="minor"/>
    </font>
    <font>
      <sz val="12"/>
      <color theme="1"/>
      <name val="Calibri"/>
      <family val="2"/>
      <scheme val="minor"/>
    </font>
    <font>
      <sz val="12"/>
      <name val="Calibri"/>
      <family val="2"/>
      <scheme val="minor"/>
    </font>
    <font>
      <b/>
      <sz val="10"/>
      <color rgb="FFFF0000"/>
      <name val="Arial"/>
      <family val="2"/>
    </font>
    <font>
      <i/>
      <sz val="11"/>
      <color theme="1"/>
      <name val="Calibri"/>
      <family val="2"/>
      <scheme val="minor"/>
    </font>
    <font>
      <b/>
      <i/>
      <sz val="11"/>
      <color theme="1"/>
      <name val="Calibri"/>
      <family val="2"/>
      <scheme val="minor"/>
    </font>
    <font>
      <b/>
      <sz val="12"/>
      <color rgb="FFFF0000"/>
      <name val="Calibri"/>
      <family val="2"/>
      <scheme val="minor"/>
    </font>
    <font>
      <sz val="10"/>
      <name val="Arial"/>
      <family val="2"/>
    </font>
  </fonts>
  <fills count="8">
    <fill>
      <patternFill patternType="none"/>
    </fill>
    <fill>
      <patternFill patternType="gray125"/>
    </fill>
    <fill>
      <patternFill patternType="solid">
        <fgColor rgb="FFFFFF00"/>
        <bgColor indexed="64"/>
      </patternFill>
    </fill>
    <fill>
      <patternFill patternType="solid">
        <fgColor theme="2" tint="-9.9948118533890809E-2"/>
        <bgColor indexed="64"/>
      </patternFill>
    </fill>
    <fill>
      <patternFill patternType="solid">
        <fgColor theme="0" tint="-0.249977111117893"/>
        <bgColor indexed="64"/>
      </patternFill>
    </fill>
    <fill>
      <patternFill patternType="solid">
        <fgColor theme="6" tint="0.59996337778862885"/>
        <bgColor indexed="64"/>
      </patternFill>
    </fill>
    <fill>
      <patternFill patternType="solid">
        <fgColor theme="0" tint="-0.14999847407452621"/>
        <bgColor indexed="64"/>
      </patternFill>
    </fill>
    <fill>
      <patternFill patternType="solid">
        <fgColor theme="0"/>
        <bgColor indexed="64"/>
      </patternFill>
    </fill>
  </fills>
  <borders count="21">
    <border>
      <left/>
      <right/>
      <top/>
      <bottom/>
      <diagonal/>
    </border>
    <border>
      <left/>
      <right/>
      <top/>
      <bottom style="medium">
        <color indexed="64"/>
      </bottom>
      <diagonal/>
    </border>
    <border>
      <left/>
      <right/>
      <top/>
      <bottom style="thick">
        <color auto="1"/>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double">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double">
        <color auto="1"/>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bottom style="double">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5">
    <xf numFmtId="0" fontId="0" fillId="0" borderId="0"/>
    <xf numFmtId="0" fontId="2" fillId="0" borderId="0"/>
    <xf numFmtId="0" fontId="2" fillId="0" borderId="0"/>
    <xf numFmtId="0" fontId="2" fillId="0" borderId="0"/>
    <xf numFmtId="0" fontId="11" fillId="0" borderId="0"/>
  </cellStyleXfs>
  <cellXfs count="164">
    <xf numFmtId="0" fontId="0" fillId="0" borderId="0" xfId="0"/>
    <xf numFmtId="49" fontId="3" fillId="0" borderId="0" xfId="1" applyNumberFormat="1" applyFont="1" applyFill="1" applyBorder="1" applyAlignment="1">
      <alignment wrapText="1"/>
    </xf>
    <xf numFmtId="49" fontId="3" fillId="0" borderId="0" xfId="1" applyNumberFormat="1" applyFont="1" applyFill="1" applyBorder="1" applyAlignment="1">
      <alignment horizontal="right" wrapText="1"/>
    </xf>
    <xf numFmtId="164" fontId="3" fillId="0" borderId="0" xfId="1" applyNumberFormat="1" applyFont="1" applyFill="1" applyBorder="1" applyAlignment="1">
      <alignment horizontal="left" wrapText="1"/>
    </xf>
    <xf numFmtId="164" fontId="3" fillId="0" borderId="0" xfId="1" applyNumberFormat="1" applyFont="1" applyFill="1" applyBorder="1" applyAlignment="1">
      <alignment horizontal="center" wrapText="1"/>
    </xf>
    <xf numFmtId="2" fontId="3" fillId="0" borderId="0" xfId="1" applyNumberFormat="1" applyFont="1" applyFill="1" applyBorder="1" applyAlignment="1">
      <alignment horizontal="center" wrapText="1"/>
    </xf>
    <xf numFmtId="164" fontId="0" fillId="0" borderId="0" xfId="0" applyNumberFormat="1"/>
    <xf numFmtId="2" fontId="0" fillId="0" borderId="0" xfId="0" applyNumberFormat="1"/>
    <xf numFmtId="49" fontId="4" fillId="0" borderId="0" xfId="1" applyNumberFormat="1" applyFont="1" applyFill="1" applyBorder="1" applyAlignment="1">
      <alignment horizontal="left" wrapText="1"/>
    </xf>
    <xf numFmtId="2" fontId="4" fillId="0" borderId="0" xfId="1" applyNumberFormat="1" applyFont="1" applyFill="1" applyBorder="1" applyAlignment="1">
      <alignment horizontal="left" wrapText="1"/>
    </xf>
    <xf numFmtId="0" fontId="5" fillId="0" borderId="0" xfId="0" applyFont="1" applyFill="1" applyBorder="1" applyAlignment="1">
      <alignment horizontal="left"/>
    </xf>
    <xf numFmtId="14" fontId="5" fillId="0" borderId="0" xfId="0" applyNumberFormat="1" applyFont="1" applyFill="1" applyBorder="1" applyAlignment="1">
      <alignment horizontal="left"/>
    </xf>
    <xf numFmtId="49" fontId="5" fillId="0" borderId="0" xfId="0" applyNumberFormat="1" applyFont="1" applyFill="1" applyBorder="1" applyAlignment="1">
      <alignment horizontal="left"/>
    </xf>
    <xf numFmtId="2" fontId="5" fillId="0" borderId="0" xfId="0" applyNumberFormat="1" applyFont="1" applyFill="1" applyBorder="1" applyAlignment="1">
      <alignment horizontal="left"/>
    </xf>
    <xf numFmtId="2" fontId="6" fillId="0" borderId="0" xfId="1" applyNumberFormat="1" applyFont="1" applyFill="1" applyBorder="1" applyAlignment="1">
      <alignment horizontal="left"/>
    </xf>
    <xf numFmtId="0" fontId="6" fillId="0" borderId="0" xfId="1" applyFont="1" applyFill="1" applyBorder="1" applyAlignment="1">
      <alignment horizontal="left"/>
    </xf>
    <xf numFmtId="14" fontId="6" fillId="0" borderId="0" xfId="1" applyNumberFormat="1" applyFont="1" applyFill="1" applyBorder="1" applyAlignment="1">
      <alignment horizontal="left"/>
    </xf>
    <xf numFmtId="49" fontId="6" fillId="0" borderId="0" xfId="1" applyNumberFormat="1" applyFont="1" applyFill="1" applyBorder="1" applyAlignment="1">
      <alignment horizontal="left"/>
    </xf>
    <xf numFmtId="0" fontId="6" fillId="0" borderId="0" xfId="0" applyFont="1" applyFill="1" applyBorder="1" applyAlignment="1">
      <alignment horizontal="left"/>
    </xf>
    <xf numFmtId="14" fontId="6" fillId="0" borderId="0" xfId="2" applyNumberFormat="1" applyFont="1" applyFill="1" applyBorder="1" applyAlignment="1">
      <alignment horizontal="left"/>
    </xf>
    <xf numFmtId="0" fontId="6" fillId="0" borderId="0" xfId="2" applyFont="1" applyFill="1" applyBorder="1" applyAlignment="1">
      <alignment horizontal="left"/>
    </xf>
    <xf numFmtId="49" fontId="6" fillId="0" borderId="0" xfId="2" applyNumberFormat="1" applyFont="1" applyFill="1" applyBorder="1" applyAlignment="1">
      <alignment horizontal="left"/>
    </xf>
    <xf numFmtId="2" fontId="6" fillId="0" borderId="0" xfId="2" applyNumberFormat="1" applyFont="1" applyFill="1" applyBorder="1" applyAlignment="1">
      <alignment horizontal="left"/>
    </xf>
    <xf numFmtId="2" fontId="6" fillId="0" borderId="0" xfId="0" applyNumberFormat="1" applyFont="1" applyFill="1" applyBorder="1" applyAlignment="1">
      <alignment horizontal="left"/>
    </xf>
    <xf numFmtId="0" fontId="6" fillId="0" borderId="0" xfId="3" applyFont="1" applyFill="1" applyBorder="1" applyAlignment="1">
      <alignment horizontal="left"/>
    </xf>
    <xf numFmtId="2" fontId="6" fillId="0" borderId="0" xfId="3" applyNumberFormat="1" applyFont="1" applyFill="1" applyBorder="1" applyAlignment="1">
      <alignment horizontal="left"/>
    </xf>
    <xf numFmtId="14" fontId="5" fillId="0" borderId="0" xfId="0" applyNumberFormat="1" applyFont="1" applyBorder="1" applyAlignment="1">
      <alignment horizontal="left"/>
    </xf>
    <xf numFmtId="0" fontId="5" fillId="0" borderId="0" xfId="0" applyFont="1" applyBorder="1" applyAlignment="1">
      <alignment horizontal="left"/>
    </xf>
    <xf numFmtId="2" fontId="5" fillId="0" borderId="0" xfId="0" applyNumberFormat="1" applyFont="1" applyBorder="1" applyAlignment="1">
      <alignment horizontal="left"/>
    </xf>
    <xf numFmtId="0" fontId="0" fillId="0" borderId="0" xfId="0" applyFill="1" applyBorder="1" applyAlignment="1"/>
    <xf numFmtId="0" fontId="0" fillId="0" borderId="1" xfId="0" applyFill="1" applyBorder="1" applyAlignment="1"/>
    <xf numFmtId="164" fontId="0" fillId="0" borderId="1" xfId="0" applyNumberFormat="1" applyFill="1" applyBorder="1" applyAlignment="1"/>
    <xf numFmtId="2" fontId="0" fillId="0" borderId="1" xfId="0" applyNumberFormat="1" applyFill="1" applyBorder="1" applyAlignment="1"/>
    <xf numFmtId="164" fontId="0" fillId="0" borderId="0" xfId="0" applyNumberFormat="1" applyFill="1" applyBorder="1" applyAlignment="1"/>
    <xf numFmtId="164" fontId="1" fillId="0" borderId="0" xfId="0" applyNumberFormat="1" applyFont="1" applyFill="1" applyBorder="1" applyAlignment="1">
      <alignment horizontal="center" wrapText="1"/>
    </xf>
    <xf numFmtId="2" fontId="0" fillId="0" borderId="0" xfId="0" applyNumberFormat="1" applyAlignment="1">
      <alignment wrapText="1"/>
    </xf>
    <xf numFmtId="0" fontId="0" fillId="0" borderId="0" xfId="0" applyAlignment="1">
      <alignment wrapText="1"/>
    </xf>
    <xf numFmtId="164" fontId="3" fillId="0" borderId="0" xfId="1" applyNumberFormat="1" applyFont="1" applyFill="1" applyBorder="1" applyAlignment="1">
      <alignment horizontal="right" wrapText="1"/>
    </xf>
    <xf numFmtId="49" fontId="3" fillId="0" borderId="0" xfId="1" applyNumberFormat="1" applyFont="1" applyFill="1" applyBorder="1" applyAlignment="1">
      <alignment horizontal="center" wrapText="1"/>
    </xf>
    <xf numFmtId="0" fontId="0" fillId="0" borderId="2" xfId="0" applyBorder="1"/>
    <xf numFmtId="0" fontId="0" fillId="0" borderId="2" xfId="0" applyFill="1" applyBorder="1" applyAlignment="1"/>
    <xf numFmtId="164" fontId="0" fillId="0" borderId="2" xfId="0" applyNumberFormat="1" applyBorder="1"/>
    <xf numFmtId="2" fontId="0" fillId="0" borderId="2" xfId="0" applyNumberFormat="1" applyBorder="1"/>
    <xf numFmtId="2" fontId="1" fillId="0" borderId="0" xfId="0" applyNumberFormat="1" applyFont="1" applyAlignment="1">
      <alignment wrapText="1"/>
    </xf>
    <xf numFmtId="0" fontId="1" fillId="0" borderId="0" xfId="0" applyFont="1" applyAlignment="1">
      <alignment wrapText="1"/>
    </xf>
    <xf numFmtId="164" fontId="0" fillId="2" borderId="0" xfId="0" applyNumberFormat="1" applyFill="1"/>
    <xf numFmtId="0" fontId="1" fillId="0" borderId="0" xfId="0" applyFont="1"/>
    <xf numFmtId="164" fontId="1" fillId="0" borderId="0" xfId="0" applyNumberFormat="1" applyFont="1" applyAlignment="1">
      <alignment wrapText="1"/>
    </xf>
    <xf numFmtId="0" fontId="0" fillId="0" borderId="1" xfId="0" applyBorder="1"/>
    <xf numFmtId="164" fontId="0" fillId="0" borderId="1" xfId="0" applyNumberFormat="1" applyBorder="1"/>
    <xf numFmtId="2" fontId="0" fillId="0" borderId="1" xfId="0" applyNumberFormat="1" applyBorder="1"/>
    <xf numFmtId="0" fontId="0" fillId="0" borderId="0" xfId="0" applyFill="1" applyBorder="1"/>
    <xf numFmtId="0" fontId="0" fillId="0" borderId="1" xfId="0" applyFill="1" applyBorder="1"/>
    <xf numFmtId="0" fontId="0" fillId="0" borderId="0" xfId="0" applyBorder="1"/>
    <xf numFmtId="2" fontId="0" fillId="0" borderId="0" xfId="0" applyNumberFormat="1" applyBorder="1"/>
    <xf numFmtId="49" fontId="7" fillId="2" borderId="0" xfId="1" applyNumberFormat="1" applyFont="1" applyFill="1" applyBorder="1" applyAlignment="1">
      <alignment wrapText="1"/>
    </xf>
    <xf numFmtId="49" fontId="7" fillId="2" borderId="0" xfId="1" applyNumberFormat="1" applyFont="1" applyFill="1" applyBorder="1" applyAlignment="1">
      <alignment horizontal="right" wrapText="1"/>
    </xf>
    <xf numFmtId="0" fontId="0" fillId="2" borderId="0" xfId="0" applyFill="1"/>
    <xf numFmtId="2" fontId="0" fillId="2" borderId="0" xfId="0" applyNumberFormat="1" applyFill="1"/>
    <xf numFmtId="0" fontId="0" fillId="2" borderId="1" xfId="0" applyFill="1" applyBorder="1"/>
    <xf numFmtId="2" fontId="0" fillId="2" borderId="1" xfId="0" applyNumberFormat="1" applyFill="1" applyBorder="1"/>
    <xf numFmtId="0" fontId="6" fillId="2" borderId="0" xfId="1" applyFont="1" applyFill="1" applyBorder="1" applyAlignment="1">
      <alignment horizontal="left"/>
    </xf>
    <xf numFmtId="0" fontId="5" fillId="2" borderId="0" xfId="0" applyFont="1" applyFill="1" applyBorder="1" applyAlignment="1">
      <alignment horizontal="left"/>
    </xf>
    <xf numFmtId="2" fontId="5" fillId="2" borderId="0" xfId="0" applyNumberFormat="1" applyFont="1" applyFill="1" applyBorder="1" applyAlignment="1">
      <alignment horizontal="left"/>
    </xf>
    <xf numFmtId="49" fontId="6" fillId="2" borderId="0" xfId="2" applyNumberFormat="1" applyFont="1" applyFill="1" applyBorder="1" applyAlignment="1">
      <alignment horizontal="left"/>
    </xf>
    <xf numFmtId="164" fontId="5" fillId="0" borderId="0" xfId="0" applyNumberFormat="1" applyFont="1" applyFill="1" applyBorder="1" applyAlignment="1">
      <alignment horizontal="left"/>
    </xf>
    <xf numFmtId="164" fontId="6" fillId="0" borderId="0" xfId="1" applyNumberFormat="1" applyFont="1" applyFill="1" applyBorder="1" applyAlignment="1">
      <alignment horizontal="left"/>
    </xf>
    <xf numFmtId="164" fontId="6" fillId="0" borderId="0" xfId="2" applyNumberFormat="1" applyFont="1" applyFill="1" applyBorder="1" applyAlignment="1">
      <alignment horizontal="left"/>
    </xf>
    <xf numFmtId="164" fontId="6" fillId="0" borderId="0" xfId="3" applyNumberFormat="1" applyFont="1" applyFill="1" applyBorder="1" applyAlignment="1">
      <alignment horizontal="left"/>
    </xf>
    <xf numFmtId="164" fontId="5" fillId="0" borderId="0" xfId="0" applyNumberFormat="1" applyFont="1" applyBorder="1" applyAlignment="1">
      <alignment horizontal="left"/>
    </xf>
    <xf numFmtId="164" fontId="6" fillId="0" borderId="0" xfId="0" applyNumberFormat="1" applyFont="1" applyFill="1" applyBorder="1" applyAlignment="1">
      <alignment horizontal="left"/>
    </xf>
    <xf numFmtId="165" fontId="4" fillId="0" borderId="0" xfId="1" applyNumberFormat="1" applyFont="1" applyFill="1" applyBorder="1" applyAlignment="1">
      <alignment horizontal="left" wrapText="1"/>
    </xf>
    <xf numFmtId="165" fontId="5" fillId="0" borderId="0" xfId="0" applyNumberFormat="1" applyFont="1" applyFill="1" applyBorder="1" applyAlignment="1">
      <alignment horizontal="left"/>
    </xf>
    <xf numFmtId="165" fontId="6" fillId="0" borderId="0" xfId="1" applyNumberFormat="1" applyFont="1" applyFill="1" applyBorder="1" applyAlignment="1">
      <alignment horizontal="left"/>
    </xf>
    <xf numFmtId="165" fontId="6" fillId="0" borderId="0" xfId="0" applyNumberFormat="1" applyFont="1" applyFill="1" applyBorder="1" applyAlignment="1">
      <alignment horizontal="left"/>
    </xf>
    <xf numFmtId="165" fontId="6" fillId="0" borderId="0" xfId="2" applyNumberFormat="1" applyFont="1" applyFill="1" applyBorder="1" applyAlignment="1">
      <alignment horizontal="left"/>
    </xf>
    <xf numFmtId="165" fontId="6" fillId="0" borderId="0" xfId="3" applyNumberFormat="1" applyFont="1" applyFill="1" applyBorder="1" applyAlignment="1">
      <alignment horizontal="left"/>
    </xf>
    <xf numFmtId="165" fontId="5" fillId="0" borderId="0" xfId="0" applyNumberFormat="1" applyFont="1" applyBorder="1" applyAlignment="1">
      <alignment horizontal="left"/>
    </xf>
    <xf numFmtId="0" fontId="1" fillId="0" borderId="2" xfId="0" applyFont="1" applyBorder="1"/>
    <xf numFmtId="0" fontId="1" fillId="3" borderId="0" xfId="0" applyFont="1" applyFill="1"/>
    <xf numFmtId="0" fontId="0" fillId="3" borderId="0" xfId="0" applyFill="1"/>
    <xf numFmtId="0" fontId="8" fillId="3" borderId="3" xfId="0" applyFont="1" applyFill="1" applyBorder="1" applyAlignment="1">
      <alignment horizontal="center"/>
    </xf>
    <xf numFmtId="0" fontId="9" fillId="3" borderId="3" xfId="0" applyFont="1" applyFill="1" applyBorder="1" applyAlignment="1">
      <alignment horizontal="center"/>
    </xf>
    <xf numFmtId="0" fontId="0" fillId="3" borderId="0" xfId="0" applyFill="1" applyBorder="1" applyAlignment="1"/>
    <xf numFmtId="0" fontId="1" fillId="3" borderId="0" xfId="0" applyFont="1" applyFill="1" applyBorder="1" applyAlignment="1"/>
    <xf numFmtId="0" fontId="0" fillId="3" borderId="1" xfId="0" applyFill="1" applyBorder="1" applyAlignment="1"/>
    <xf numFmtId="0" fontId="1" fillId="0" borderId="0" xfId="0" applyFont="1" applyBorder="1"/>
    <xf numFmtId="0" fontId="1" fillId="0" borderId="0" xfId="0" applyFont="1" applyFill="1" applyBorder="1" applyAlignment="1"/>
    <xf numFmtId="0" fontId="1" fillId="0" borderId="2" xfId="0" applyFont="1" applyFill="1" applyBorder="1" applyAlignment="1"/>
    <xf numFmtId="0" fontId="1" fillId="0" borderId="0" xfId="0" applyFont="1" applyFill="1" applyBorder="1"/>
    <xf numFmtId="0" fontId="1" fillId="4" borderId="5" xfId="0" applyFont="1" applyFill="1" applyBorder="1" applyAlignment="1">
      <alignment horizontal="center"/>
    </xf>
    <xf numFmtId="0" fontId="0" fillId="0" borderId="0" xfId="0" applyAlignment="1">
      <alignment horizontal="center"/>
    </xf>
    <xf numFmtId="2" fontId="1" fillId="0" borderId="0" xfId="0" applyNumberFormat="1" applyFont="1" applyFill="1" applyAlignment="1">
      <alignment wrapText="1"/>
    </xf>
    <xf numFmtId="164" fontId="0" fillId="0" borderId="0" xfId="0" applyNumberFormat="1" applyBorder="1"/>
    <xf numFmtId="0" fontId="0" fillId="0" borderId="10" xfId="0" applyFill="1" applyBorder="1"/>
    <xf numFmtId="0" fontId="0" fillId="0" borderId="10" xfId="0" applyBorder="1"/>
    <xf numFmtId="164" fontId="0" fillId="0" borderId="10" xfId="0" applyNumberFormat="1" applyBorder="1"/>
    <xf numFmtId="2" fontId="0" fillId="0" borderId="10" xfId="0" applyNumberFormat="1" applyBorder="1"/>
    <xf numFmtId="164" fontId="1" fillId="0" borderId="0" xfId="0" applyNumberFormat="1" applyFont="1"/>
    <xf numFmtId="2" fontId="1" fillId="0" borderId="0" xfId="0" applyNumberFormat="1" applyFont="1"/>
    <xf numFmtId="0" fontId="1" fillId="2" borderId="0" xfId="0" applyFont="1" applyFill="1" applyAlignment="1">
      <alignment wrapText="1"/>
    </xf>
    <xf numFmtId="164" fontId="1" fillId="2" borderId="0" xfId="0" applyNumberFormat="1" applyFont="1" applyFill="1" applyAlignment="1">
      <alignment wrapText="1"/>
    </xf>
    <xf numFmtId="2" fontId="1" fillId="2" borderId="0" xfId="0" applyNumberFormat="1" applyFont="1" applyFill="1" applyAlignment="1">
      <alignment wrapText="1"/>
    </xf>
    <xf numFmtId="49" fontId="10" fillId="0" borderId="0" xfId="1" applyNumberFormat="1" applyFont="1" applyFill="1" applyBorder="1" applyAlignment="1">
      <alignment horizontal="left" wrapText="1"/>
    </xf>
    <xf numFmtId="0" fontId="5" fillId="3" borderId="11" xfId="0" applyFont="1" applyFill="1" applyBorder="1" applyAlignment="1">
      <alignment horizontal="left"/>
    </xf>
    <xf numFmtId="0" fontId="0" fillId="3" borderId="12" xfId="0" applyFill="1" applyBorder="1"/>
    <xf numFmtId="2" fontId="0" fillId="3" borderId="13" xfId="0" applyNumberFormat="1" applyFill="1" applyBorder="1"/>
    <xf numFmtId="0" fontId="0" fillId="3" borderId="14" xfId="0" applyFill="1" applyBorder="1"/>
    <xf numFmtId="0" fontId="0" fillId="3" borderId="0" xfId="0" applyFill="1" applyBorder="1"/>
    <xf numFmtId="2" fontId="0" fillId="3" borderId="15" xfId="0" applyNumberFormat="1" applyFill="1" applyBorder="1"/>
    <xf numFmtId="0" fontId="0" fillId="3" borderId="16" xfId="0" applyFill="1" applyBorder="1"/>
    <xf numFmtId="0" fontId="0" fillId="3" borderId="2" xfId="0" applyFill="1" applyBorder="1"/>
    <xf numFmtId="2" fontId="0" fillId="3" borderId="17" xfId="0" applyNumberFormat="1" applyFill="1" applyBorder="1"/>
    <xf numFmtId="0" fontId="0" fillId="0" borderId="14" xfId="0" applyBorder="1"/>
    <xf numFmtId="164" fontId="0" fillId="0" borderId="15" xfId="0" applyNumberFormat="1" applyBorder="1"/>
    <xf numFmtId="0" fontId="1" fillId="6" borderId="19" xfId="0" applyFont="1" applyFill="1" applyBorder="1" applyAlignment="1">
      <alignment wrapText="1"/>
    </xf>
    <xf numFmtId="164" fontId="1" fillId="6" borderId="19" xfId="0" applyNumberFormat="1" applyFont="1" applyFill="1" applyBorder="1" applyAlignment="1">
      <alignment wrapText="1"/>
    </xf>
    <xf numFmtId="164" fontId="1" fillId="6" borderId="20" xfId="0" applyNumberFormat="1" applyFont="1" applyFill="1" applyBorder="1" applyAlignment="1">
      <alignment wrapText="1"/>
    </xf>
    <xf numFmtId="164" fontId="0" fillId="0" borderId="0" xfId="0" applyNumberFormat="1" applyFill="1" applyBorder="1"/>
    <xf numFmtId="164" fontId="0" fillId="0" borderId="15" xfId="0" applyNumberFormat="1" applyFill="1" applyBorder="1"/>
    <xf numFmtId="164" fontId="0" fillId="0" borderId="2" xfId="0" applyNumberFormat="1" applyFill="1" applyBorder="1"/>
    <xf numFmtId="164" fontId="0" fillId="0" borderId="17" xfId="0" applyNumberFormat="1" applyFill="1" applyBorder="1"/>
    <xf numFmtId="0" fontId="0" fillId="7" borderId="0" xfId="0" applyFill="1"/>
    <xf numFmtId="0" fontId="11" fillId="0" borderId="0" xfId="4"/>
    <xf numFmtId="0" fontId="11" fillId="0" borderId="15" xfId="4" applyBorder="1"/>
    <xf numFmtId="0" fontId="2" fillId="0" borderId="0" xfId="4" applyFont="1"/>
    <xf numFmtId="0" fontId="3" fillId="0" borderId="0" xfId="4" applyFont="1"/>
    <xf numFmtId="0" fontId="11" fillId="2" borderId="0" xfId="4" applyFill="1"/>
    <xf numFmtId="0" fontId="11" fillId="2" borderId="1" xfId="4" applyFill="1" applyBorder="1" applyAlignment="1">
      <alignment wrapText="1"/>
    </xf>
    <xf numFmtId="0" fontId="3" fillId="0" borderId="11" xfId="4" applyFont="1" applyBorder="1"/>
    <xf numFmtId="0" fontId="3" fillId="0" borderId="13" xfId="4" applyFont="1" applyBorder="1"/>
    <xf numFmtId="0" fontId="2" fillId="0" borderId="14" xfId="4" applyFont="1" applyBorder="1"/>
    <xf numFmtId="0" fontId="11" fillId="0" borderId="14" xfId="4" applyBorder="1"/>
    <xf numFmtId="0" fontId="11" fillId="0" borderId="16" xfId="4" applyBorder="1"/>
    <xf numFmtId="0" fontId="11" fillId="0" borderId="17" xfId="4" applyBorder="1"/>
    <xf numFmtId="0" fontId="3" fillId="0" borderId="12" xfId="4" applyFont="1" applyBorder="1"/>
    <xf numFmtId="0" fontId="2" fillId="0" borderId="0" xfId="4" applyFont="1" applyBorder="1"/>
    <xf numFmtId="0" fontId="11" fillId="0" borderId="0" xfId="4" applyBorder="1"/>
    <xf numFmtId="0" fontId="11" fillId="0" borderId="2" xfId="4" applyBorder="1"/>
    <xf numFmtId="0" fontId="1" fillId="6" borderId="19" xfId="0" applyFont="1" applyFill="1" applyBorder="1" applyAlignment="1">
      <alignment wrapText="1"/>
    </xf>
    <xf numFmtId="0" fontId="0" fillId="2" borderId="0" xfId="0" applyFill="1" applyAlignment="1"/>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6" xfId="0" applyBorder="1" applyAlignment="1">
      <alignment wrapText="1"/>
    </xf>
    <xf numFmtId="0" fontId="0" fillId="0" borderId="6" xfId="0" applyBorder="1" applyAlignment="1"/>
    <xf numFmtId="0" fontId="0" fillId="0" borderId="9" xfId="0" applyBorder="1" applyAlignment="1">
      <alignment horizontal="center"/>
    </xf>
    <xf numFmtId="0" fontId="0" fillId="0" borderId="9" xfId="0" applyBorder="1" applyAlignment="1">
      <alignment wrapText="1"/>
    </xf>
    <xf numFmtId="0" fontId="0" fillId="0" borderId="4" xfId="0" applyBorder="1" applyAlignment="1">
      <alignment wrapText="1"/>
    </xf>
    <xf numFmtId="0" fontId="0" fillId="0" borderId="9" xfId="0" applyBorder="1" applyAlignment="1">
      <alignment horizontal="center" wrapText="1"/>
    </xf>
    <xf numFmtId="0" fontId="0" fillId="0" borderId="4" xfId="0" applyBorder="1" applyAlignment="1">
      <alignment horizontal="center" wrapText="1"/>
    </xf>
    <xf numFmtId="0" fontId="0" fillId="0" borderId="8" xfId="0" applyBorder="1" applyAlignment="1">
      <alignment wrapText="1"/>
    </xf>
    <xf numFmtId="0" fontId="0" fillId="0" borderId="8" xfId="0" applyBorder="1" applyAlignment="1">
      <alignment horizontal="center" wrapText="1"/>
    </xf>
    <xf numFmtId="0" fontId="0" fillId="0" borderId="7" xfId="0" applyBorder="1" applyAlignment="1">
      <alignment wrapText="1"/>
    </xf>
    <xf numFmtId="0" fontId="0" fillId="5" borderId="0" xfId="0" applyFill="1" applyAlignment="1">
      <alignment wrapText="1"/>
    </xf>
    <xf numFmtId="0" fontId="1" fillId="6" borderId="18" xfId="0" applyFont="1" applyFill="1" applyBorder="1" applyAlignment="1">
      <alignment wrapText="1"/>
    </xf>
    <xf numFmtId="0" fontId="1" fillId="6" borderId="19" xfId="0" applyFont="1" applyFill="1" applyBorder="1" applyAlignment="1">
      <alignment wrapText="1"/>
    </xf>
    <xf numFmtId="0" fontId="0" fillId="6" borderId="18" xfId="0" applyFill="1" applyBorder="1" applyAlignment="1">
      <alignment wrapText="1"/>
    </xf>
    <xf numFmtId="0" fontId="0" fillId="6" borderId="19" xfId="0" applyFill="1" applyBorder="1" applyAlignment="1">
      <alignment wrapText="1"/>
    </xf>
    <xf numFmtId="0" fontId="2" fillId="2" borderId="0" xfId="4" applyFont="1" applyFill="1" applyBorder="1" applyAlignment="1">
      <alignment wrapText="1"/>
    </xf>
    <xf numFmtId="0" fontId="11" fillId="0" borderId="0" xfId="4" applyBorder="1" applyAlignment="1">
      <alignment wrapText="1"/>
    </xf>
    <xf numFmtId="0" fontId="0" fillId="0" borderId="0" xfId="0" applyBorder="1" applyAlignment="1">
      <alignment wrapText="1"/>
    </xf>
    <xf numFmtId="0" fontId="0" fillId="0" borderId="1" xfId="0" applyBorder="1" applyAlignment="1">
      <alignment wrapText="1"/>
    </xf>
  </cellXfs>
  <cellStyles count="5">
    <cellStyle name="Normal" xfId="0" builtinId="0"/>
    <cellStyle name="Normal 2" xfId="1"/>
    <cellStyle name="Normal 3" xfId="4"/>
    <cellStyle name="Normal_Availability" xfId="3"/>
    <cellStyle name="Normal_VES"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84600107479149"/>
          <c:y val="5.5236394705059463E-2"/>
          <c:w val="0.85509692594063658"/>
          <c:h val="0.75331658506029231"/>
        </c:manualLayout>
      </c:layout>
      <c:barChart>
        <c:barDir val="col"/>
        <c:grouping val="clustered"/>
        <c:ser>
          <c:idx val="0"/>
          <c:order val="0"/>
          <c:tx>
            <c:v>Use</c:v>
          </c:tx>
          <c:spPr>
            <a:solidFill>
              <a:schemeClr val="tx1">
                <a:lumMod val="65000"/>
                <a:lumOff val="35000"/>
              </a:schemeClr>
            </a:solidFill>
            <a:ln>
              <a:solidFill>
                <a:sysClr val="windowText" lastClr="000000"/>
              </a:solidFill>
            </a:ln>
          </c:spPr>
          <c:cat>
            <c:numRef>
              <c:f>'All Rivers Histogram'!$B$5:$B$15</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'All Rivers Histogram'!$E$5:$E$15</c:f>
              <c:numCache>
                <c:formatCode>0.0%</c:formatCode>
                <c:ptCount val="11"/>
                <c:pt idx="0">
                  <c:v>6.8027210884353739E-3</c:v>
                </c:pt>
                <c:pt idx="1">
                  <c:v>8.8435374149659865E-2</c:v>
                </c:pt>
                <c:pt idx="2">
                  <c:v>0.26530612244897961</c:v>
                </c:pt>
                <c:pt idx="3">
                  <c:v>0.25850340136054423</c:v>
                </c:pt>
                <c:pt idx="4">
                  <c:v>0.22448979591836735</c:v>
                </c:pt>
                <c:pt idx="5">
                  <c:v>5.4421768707482991E-2</c:v>
                </c:pt>
                <c:pt idx="6">
                  <c:v>6.1224489795918366E-2</c:v>
                </c:pt>
                <c:pt idx="7">
                  <c:v>6.8027210884353739E-3</c:v>
                </c:pt>
                <c:pt idx="8">
                  <c:v>3.4013605442176874E-2</c:v>
                </c:pt>
                <c:pt idx="9">
                  <c:v>0</c:v>
                </c:pt>
                <c:pt idx="10">
                  <c:v>0</c:v>
                </c:pt>
              </c:numCache>
            </c:numRef>
          </c:val>
        </c:ser>
        <c:ser>
          <c:idx val="1"/>
          <c:order val="1"/>
          <c:tx>
            <c:v>Availability</c:v>
          </c:tx>
          <c:spPr>
            <a:solidFill>
              <a:schemeClr val="bg1">
                <a:lumMod val="85000"/>
              </a:schemeClr>
            </a:solidFill>
            <a:ln>
              <a:solidFill>
                <a:sysClr val="windowText" lastClr="000000"/>
              </a:solidFill>
            </a:ln>
          </c:spPr>
          <c:cat>
            <c:numRef>
              <c:f>'All Rivers Histogram'!$B$5:$B$15</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'All Rivers Histogram'!$F$5:$F$15</c:f>
              <c:numCache>
                <c:formatCode>0.0%</c:formatCode>
                <c:ptCount val="11"/>
                <c:pt idx="0">
                  <c:v>0.10714285714285714</c:v>
                </c:pt>
                <c:pt idx="1">
                  <c:v>0.1326530612244898</c:v>
                </c:pt>
                <c:pt idx="2">
                  <c:v>0.12372448979591837</c:v>
                </c:pt>
                <c:pt idx="3">
                  <c:v>0.11607142857142858</c:v>
                </c:pt>
                <c:pt idx="4">
                  <c:v>0.125</c:v>
                </c:pt>
                <c:pt idx="5">
                  <c:v>0.11989795918367346</c:v>
                </c:pt>
                <c:pt idx="6">
                  <c:v>8.8010204081632654E-2</c:v>
                </c:pt>
                <c:pt idx="7">
                  <c:v>6.25E-2</c:v>
                </c:pt>
                <c:pt idx="8">
                  <c:v>5.1020408163265307E-2</c:v>
                </c:pt>
                <c:pt idx="9">
                  <c:v>4.5918367346938778E-2</c:v>
                </c:pt>
                <c:pt idx="10">
                  <c:v>2.8061224489795918E-2</c:v>
                </c:pt>
              </c:numCache>
            </c:numRef>
          </c:val>
        </c:ser>
        <c:axId val="101099776"/>
        <c:axId val="101110144"/>
      </c:barChart>
      <c:catAx>
        <c:axId val="101099776"/>
        <c:scaling>
          <c:orientation val="minMax"/>
        </c:scaling>
        <c:axPos val="b"/>
        <c:title>
          <c:tx>
            <c:rich>
              <a:bodyPr/>
              <a:lstStyle/>
              <a:p>
                <a:pPr>
                  <a:defRPr/>
                </a:pPr>
                <a:r>
                  <a:rPr lang="en-US"/>
                  <a:t>Total depth (m)</a:t>
                </a:r>
              </a:p>
            </c:rich>
          </c:tx>
          <c:layout/>
        </c:title>
        <c:numFmt formatCode="General" sourceLinked="1"/>
        <c:tickLblPos val="nextTo"/>
        <c:spPr>
          <a:ln>
            <a:solidFill>
              <a:sysClr val="windowText" lastClr="000000"/>
            </a:solidFill>
          </a:ln>
        </c:spPr>
        <c:crossAx val="101110144"/>
        <c:crosses val="autoZero"/>
        <c:auto val="1"/>
        <c:lblAlgn val="ctr"/>
        <c:lblOffset val="100"/>
      </c:catAx>
      <c:valAx>
        <c:axId val="101110144"/>
        <c:scaling>
          <c:orientation val="minMax"/>
          <c:max val="0.30000000000000032"/>
        </c:scaling>
        <c:axPos val="l"/>
        <c:majorGridlines>
          <c:spPr>
            <a:ln>
              <a:solidFill>
                <a:schemeClr val="bg1"/>
              </a:solidFill>
            </a:ln>
          </c:spPr>
        </c:majorGridlines>
        <c:numFmt formatCode="0%" sourceLinked="0"/>
        <c:tickLblPos val="nextTo"/>
        <c:spPr>
          <a:ln>
            <a:solidFill>
              <a:schemeClr val="tx1"/>
            </a:solidFill>
          </a:ln>
        </c:spPr>
        <c:crossAx val="101099776"/>
        <c:crosses val="autoZero"/>
        <c:crossBetween val="between"/>
        <c:majorUnit val="0.1"/>
      </c:valAx>
    </c:plotArea>
    <c:legend>
      <c:legendPos val="r"/>
      <c:layout>
        <c:manualLayout>
          <c:xMode val="edge"/>
          <c:yMode val="edge"/>
          <c:x val="0.69744994041916863"/>
          <c:y val="9.1627260693673732E-2"/>
          <c:w val="0.22211205083980942"/>
          <c:h val="0.17992941594021394"/>
        </c:manualLayout>
      </c:layout>
    </c:legend>
    <c:plotVisOnly val="1"/>
  </c:chart>
  <c:spPr>
    <a:ln>
      <a:noFill/>
    </a:ln>
  </c:spPr>
  <c:printSettings>
    <c:headerFooter/>
    <c:pageMargins b="0.75000000000000233" l="0.70000000000000062" r="0.70000000000000062" t="0.750000000000002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NFMF</a:t>
            </a:r>
            <a:r>
              <a:rPr lang="en-US" baseline="0"/>
              <a:t> American</a:t>
            </a:r>
            <a:r>
              <a:rPr lang="en-US"/>
              <a:t> Total Depth</a:t>
            </a:r>
          </a:p>
        </c:rich>
      </c:tx>
      <c:overlay val="1"/>
    </c:title>
    <c:plotArea>
      <c:layout>
        <c:manualLayout>
          <c:layoutTarget val="inner"/>
          <c:xMode val="edge"/>
          <c:yMode val="edge"/>
          <c:x val="0.10434951881014663"/>
          <c:y val="0.13680985606336574"/>
          <c:w val="0.86101290463692048"/>
          <c:h val="0.66651946086810365"/>
        </c:manualLayout>
      </c:layout>
      <c:barChart>
        <c:barDir val="col"/>
        <c:grouping val="clustered"/>
        <c:ser>
          <c:idx val="0"/>
          <c:order val="0"/>
          <c:tx>
            <c:v>Egg Use</c:v>
          </c:tx>
          <c:spPr>
            <a:solidFill>
              <a:schemeClr val="tx1">
                <a:lumMod val="65000"/>
                <a:lumOff val="3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depth!$E$62:$E$72</c:f>
              <c:numCache>
                <c:formatCode>0.0%</c:formatCode>
                <c:ptCount val="11"/>
                <c:pt idx="0">
                  <c:v>0</c:v>
                </c:pt>
                <c:pt idx="1">
                  <c:v>0.23076923076923078</c:v>
                </c:pt>
                <c:pt idx="2">
                  <c:v>0.23076923076923078</c:v>
                </c:pt>
                <c:pt idx="3">
                  <c:v>0.23076923076923078</c:v>
                </c:pt>
                <c:pt idx="4">
                  <c:v>0.30769230769230771</c:v>
                </c:pt>
                <c:pt idx="5">
                  <c:v>0</c:v>
                </c:pt>
                <c:pt idx="6">
                  <c:v>0</c:v>
                </c:pt>
                <c:pt idx="7">
                  <c:v>0</c:v>
                </c:pt>
                <c:pt idx="8">
                  <c:v>0</c:v>
                </c:pt>
                <c:pt idx="9">
                  <c:v>0</c:v>
                </c:pt>
                <c:pt idx="10">
                  <c:v>0</c:v>
                </c:pt>
              </c:numCache>
            </c:numRef>
          </c:val>
        </c:ser>
        <c:ser>
          <c:idx val="1"/>
          <c:order val="1"/>
          <c:tx>
            <c:v>Availability</c:v>
          </c:tx>
          <c:spPr>
            <a:solidFill>
              <a:schemeClr val="bg1">
                <a:lumMod val="6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depth!$F$62:$F$72</c:f>
              <c:numCache>
                <c:formatCode>0.0%</c:formatCode>
                <c:ptCount val="11"/>
                <c:pt idx="0">
                  <c:v>8.1081081081081086E-2</c:v>
                </c:pt>
                <c:pt idx="1">
                  <c:v>0.12612612612612611</c:v>
                </c:pt>
                <c:pt idx="2">
                  <c:v>0.10810810810810811</c:v>
                </c:pt>
                <c:pt idx="3">
                  <c:v>0.12612612612612611</c:v>
                </c:pt>
                <c:pt idx="4">
                  <c:v>0.12612612612612611</c:v>
                </c:pt>
                <c:pt idx="5">
                  <c:v>0.11711711711711711</c:v>
                </c:pt>
                <c:pt idx="6">
                  <c:v>0.11711711711711711</c:v>
                </c:pt>
                <c:pt idx="7">
                  <c:v>8.1081081081081086E-2</c:v>
                </c:pt>
                <c:pt idx="8">
                  <c:v>4.5045045045045043E-2</c:v>
                </c:pt>
                <c:pt idx="9">
                  <c:v>2.7027027027027029E-2</c:v>
                </c:pt>
                <c:pt idx="10">
                  <c:v>4.5045045045045043E-2</c:v>
                </c:pt>
              </c:numCache>
            </c:numRef>
          </c:val>
        </c:ser>
        <c:gapWidth val="100"/>
        <c:axId val="101532416"/>
        <c:axId val="101534336"/>
      </c:barChart>
      <c:catAx>
        <c:axId val="101532416"/>
        <c:scaling>
          <c:orientation val="minMax"/>
        </c:scaling>
        <c:axPos val="b"/>
        <c:title>
          <c:tx>
            <c:rich>
              <a:bodyPr/>
              <a:lstStyle/>
              <a:p>
                <a:pPr>
                  <a:defRPr/>
                </a:pPr>
                <a:r>
                  <a:rPr lang="en-US"/>
                  <a:t>Total Depth (m)</a:t>
                </a:r>
              </a:p>
            </c:rich>
          </c:tx>
          <c:layout>
            <c:manualLayout>
              <c:xMode val="edge"/>
              <c:yMode val="edge"/>
              <c:x val="0.45850174978127733"/>
              <c:y val="0.91571741032372223"/>
            </c:manualLayout>
          </c:layout>
        </c:title>
        <c:numFmt formatCode="General" sourceLinked="1"/>
        <c:tickLblPos val="nextTo"/>
        <c:spPr>
          <a:ln>
            <a:solidFill>
              <a:sysClr val="windowText" lastClr="000000"/>
            </a:solidFill>
          </a:ln>
        </c:spPr>
        <c:crossAx val="101534336"/>
        <c:crosses val="autoZero"/>
        <c:auto val="1"/>
        <c:lblAlgn val="ctr"/>
        <c:lblOffset val="100"/>
      </c:catAx>
      <c:valAx>
        <c:axId val="101534336"/>
        <c:scaling>
          <c:orientation val="minMax"/>
          <c:max val="0.4"/>
          <c:min val="0"/>
        </c:scaling>
        <c:axPos val="l"/>
        <c:majorGridlines>
          <c:spPr>
            <a:ln>
              <a:solidFill>
                <a:schemeClr val="bg1"/>
              </a:solidFill>
            </a:ln>
          </c:spPr>
        </c:majorGridlines>
        <c:numFmt formatCode="0%" sourceLinked="0"/>
        <c:tickLblPos val="nextTo"/>
        <c:spPr>
          <a:ln>
            <a:solidFill>
              <a:sysClr val="windowText" lastClr="000000"/>
            </a:solidFill>
          </a:ln>
        </c:spPr>
        <c:crossAx val="101532416"/>
        <c:crosses val="autoZero"/>
        <c:crossBetween val="between"/>
      </c:valAx>
    </c:plotArea>
    <c:legend>
      <c:legendPos val="r"/>
      <c:layout>
        <c:manualLayout>
          <c:xMode val="edge"/>
          <c:yMode val="edge"/>
          <c:x val="0.75591784776902882"/>
          <c:y val="0.20945118346693659"/>
          <c:w val="0.20489842519685289"/>
          <c:h val="0.21721217280272914"/>
        </c:manualLayout>
      </c:layout>
    </c:legend>
    <c:plotVisOnly val="1"/>
  </c:chart>
  <c:spPr>
    <a:ln>
      <a:solidFill>
        <a:sysClr val="windowText" lastClr="000000"/>
      </a:solidFill>
    </a:ln>
  </c:spPr>
  <c:printSettings>
    <c:headerFooter/>
    <c:pageMargins b="0.75000000000001132" l="0.70000000000000062" r="0.70000000000000062" t="0.7500000000000113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Clavey Total Depth</a:t>
            </a:r>
          </a:p>
        </c:rich>
      </c:tx>
      <c:overlay val="1"/>
    </c:title>
    <c:plotArea>
      <c:layout>
        <c:manualLayout>
          <c:layoutTarget val="inner"/>
          <c:xMode val="edge"/>
          <c:yMode val="edge"/>
          <c:x val="0.10434951881014658"/>
          <c:y val="0.13680985606336574"/>
          <c:w val="0.86101290463692048"/>
          <c:h val="0.66651946086810365"/>
        </c:manualLayout>
      </c:layout>
      <c:barChart>
        <c:barDir val="col"/>
        <c:grouping val="clustered"/>
        <c:ser>
          <c:idx val="0"/>
          <c:order val="0"/>
          <c:tx>
            <c:v>Egg Use</c:v>
          </c:tx>
          <c:spPr>
            <a:solidFill>
              <a:schemeClr val="tx1">
                <a:lumMod val="65000"/>
                <a:lumOff val="35000"/>
              </a:schemeClr>
            </a:solidFill>
            <a:ln>
              <a:solidFill>
                <a:schemeClr val="tx1"/>
              </a:solidFill>
            </a:ln>
          </c:spPr>
          <c:cat>
            <c:numRef>
              <c:f>depth!$B$74:$B$84</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depth!$E$74:$E$84</c:f>
              <c:numCache>
                <c:formatCode>0.0%</c:formatCode>
                <c:ptCount val="11"/>
                <c:pt idx="0">
                  <c:v>0</c:v>
                </c:pt>
                <c:pt idx="1">
                  <c:v>0</c:v>
                </c:pt>
                <c:pt idx="2">
                  <c:v>0.14285714285714285</c:v>
                </c:pt>
                <c:pt idx="3">
                  <c:v>0.14285714285714285</c:v>
                </c:pt>
                <c:pt idx="4">
                  <c:v>0.42857142857142855</c:v>
                </c:pt>
                <c:pt idx="5">
                  <c:v>0</c:v>
                </c:pt>
                <c:pt idx="6">
                  <c:v>0.2857142857142857</c:v>
                </c:pt>
                <c:pt idx="7">
                  <c:v>0</c:v>
                </c:pt>
                <c:pt idx="8">
                  <c:v>0</c:v>
                </c:pt>
                <c:pt idx="9">
                  <c:v>0</c:v>
                </c:pt>
                <c:pt idx="10">
                  <c:v>0</c:v>
                </c:pt>
              </c:numCache>
            </c:numRef>
          </c:val>
        </c:ser>
        <c:gapWidth val="100"/>
        <c:axId val="101554432"/>
        <c:axId val="101568896"/>
      </c:barChart>
      <c:catAx>
        <c:axId val="101554432"/>
        <c:scaling>
          <c:orientation val="minMax"/>
        </c:scaling>
        <c:axPos val="b"/>
        <c:title>
          <c:tx>
            <c:rich>
              <a:bodyPr/>
              <a:lstStyle/>
              <a:p>
                <a:pPr>
                  <a:defRPr/>
                </a:pPr>
                <a:r>
                  <a:rPr lang="en-US"/>
                  <a:t>Total Depth (m)</a:t>
                </a:r>
              </a:p>
            </c:rich>
          </c:tx>
          <c:layout>
            <c:manualLayout>
              <c:xMode val="edge"/>
              <c:yMode val="edge"/>
              <c:x val="0.45850174978127733"/>
              <c:y val="0.91571741032372245"/>
            </c:manualLayout>
          </c:layout>
        </c:title>
        <c:numFmt formatCode="General" sourceLinked="1"/>
        <c:tickLblPos val="nextTo"/>
        <c:crossAx val="101568896"/>
        <c:crosses val="autoZero"/>
        <c:auto val="1"/>
        <c:lblAlgn val="ctr"/>
        <c:lblOffset val="100"/>
      </c:catAx>
      <c:valAx>
        <c:axId val="101568896"/>
        <c:scaling>
          <c:orientation val="minMax"/>
          <c:max val="0.45"/>
          <c:min val="0"/>
        </c:scaling>
        <c:axPos val="l"/>
        <c:majorGridlines>
          <c:spPr>
            <a:ln>
              <a:solidFill>
                <a:schemeClr val="bg1"/>
              </a:solidFill>
            </a:ln>
          </c:spPr>
        </c:majorGridlines>
        <c:numFmt formatCode="0%" sourceLinked="0"/>
        <c:tickLblPos val="nextTo"/>
        <c:crossAx val="101554432"/>
        <c:crosses val="autoZero"/>
        <c:crossBetween val="between"/>
      </c:valAx>
    </c:plotArea>
    <c:legend>
      <c:legendPos val="r"/>
      <c:layout>
        <c:manualLayout>
          <c:xMode val="edge"/>
          <c:yMode val="edge"/>
          <c:x val="0.75591784776902882"/>
          <c:y val="0.2094511834669367"/>
          <c:w val="0.20489842519685295"/>
          <c:h val="0.21721217280272925"/>
        </c:manualLayout>
      </c:layout>
    </c:legend>
    <c:plotVisOnly val="1"/>
  </c:chart>
  <c:printSettings>
    <c:headerFooter/>
    <c:pageMargins b="0.75000000000001155" l="0.70000000000000062" r="0.70000000000000062" t="0.7500000000000115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SF American</a:t>
            </a:r>
            <a:r>
              <a:rPr lang="en-US"/>
              <a:t> Total Depth</a:t>
            </a:r>
          </a:p>
        </c:rich>
      </c:tx>
      <c:overlay val="1"/>
    </c:title>
    <c:plotArea>
      <c:layout>
        <c:manualLayout>
          <c:layoutTarget val="inner"/>
          <c:xMode val="edge"/>
          <c:yMode val="edge"/>
          <c:x val="0.10434951881014658"/>
          <c:y val="0.13680985606336574"/>
          <c:w val="0.86101290463692048"/>
          <c:h val="0.66651946086810365"/>
        </c:manualLayout>
      </c:layout>
      <c:barChart>
        <c:barDir val="col"/>
        <c:grouping val="clustered"/>
        <c:ser>
          <c:idx val="0"/>
          <c:order val="0"/>
          <c:tx>
            <c:v>Egg Use</c:v>
          </c:tx>
          <c:spPr>
            <a:solidFill>
              <a:schemeClr val="tx1">
                <a:lumMod val="65000"/>
                <a:lumOff val="35000"/>
              </a:schemeClr>
            </a:solidFill>
            <a:ln>
              <a:solidFill>
                <a:schemeClr val="tx1"/>
              </a:solidFill>
            </a:ln>
          </c:spPr>
          <c:cat>
            <c:numRef>
              <c:f>depth!$B$86:$B$96</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depth!$E$86:$E$96</c:f>
              <c:numCache>
                <c:formatCode>0.0%</c:formatCode>
                <c:ptCount val="11"/>
                <c:pt idx="0">
                  <c:v>0</c:v>
                </c:pt>
                <c:pt idx="1">
                  <c:v>0</c:v>
                </c:pt>
                <c:pt idx="2">
                  <c:v>0.2</c:v>
                </c:pt>
                <c:pt idx="3">
                  <c:v>0.4</c:v>
                </c:pt>
                <c:pt idx="4">
                  <c:v>0.4</c:v>
                </c:pt>
                <c:pt idx="5">
                  <c:v>0</c:v>
                </c:pt>
                <c:pt idx="6">
                  <c:v>0</c:v>
                </c:pt>
                <c:pt idx="7">
                  <c:v>0</c:v>
                </c:pt>
                <c:pt idx="8">
                  <c:v>0</c:v>
                </c:pt>
                <c:pt idx="9">
                  <c:v>0</c:v>
                </c:pt>
                <c:pt idx="10">
                  <c:v>0</c:v>
                </c:pt>
              </c:numCache>
            </c:numRef>
          </c:val>
        </c:ser>
        <c:gapWidth val="100"/>
        <c:axId val="101658624"/>
        <c:axId val="101660544"/>
      </c:barChart>
      <c:catAx>
        <c:axId val="101658624"/>
        <c:scaling>
          <c:orientation val="minMax"/>
        </c:scaling>
        <c:axPos val="b"/>
        <c:title>
          <c:tx>
            <c:rich>
              <a:bodyPr/>
              <a:lstStyle/>
              <a:p>
                <a:pPr>
                  <a:defRPr/>
                </a:pPr>
                <a:r>
                  <a:rPr lang="en-US"/>
                  <a:t>Total Depth (m)</a:t>
                </a:r>
              </a:p>
            </c:rich>
          </c:tx>
          <c:layout>
            <c:manualLayout>
              <c:xMode val="edge"/>
              <c:yMode val="edge"/>
              <c:x val="0.45850174978127733"/>
              <c:y val="0.91571741032372245"/>
            </c:manualLayout>
          </c:layout>
        </c:title>
        <c:numFmt formatCode="General" sourceLinked="1"/>
        <c:tickLblPos val="nextTo"/>
        <c:crossAx val="101660544"/>
        <c:crosses val="autoZero"/>
        <c:auto val="1"/>
        <c:lblAlgn val="ctr"/>
        <c:lblOffset val="100"/>
      </c:catAx>
      <c:valAx>
        <c:axId val="101660544"/>
        <c:scaling>
          <c:orientation val="minMax"/>
          <c:max val="0.4"/>
          <c:min val="0"/>
        </c:scaling>
        <c:axPos val="l"/>
        <c:majorGridlines>
          <c:spPr>
            <a:ln>
              <a:solidFill>
                <a:schemeClr val="bg1"/>
              </a:solidFill>
            </a:ln>
          </c:spPr>
        </c:majorGridlines>
        <c:numFmt formatCode="0%" sourceLinked="0"/>
        <c:tickLblPos val="nextTo"/>
        <c:crossAx val="101658624"/>
        <c:crosses val="autoZero"/>
        <c:crossBetween val="between"/>
      </c:valAx>
    </c:plotArea>
    <c:legend>
      <c:legendPos val="r"/>
      <c:layout>
        <c:manualLayout>
          <c:xMode val="edge"/>
          <c:yMode val="edge"/>
          <c:x val="0.75591784776902882"/>
          <c:y val="0.2094511834669367"/>
          <c:w val="0.20489842519685295"/>
          <c:h val="0.21721217280272925"/>
        </c:manualLayout>
      </c:layout>
    </c:legend>
    <c:plotVisOnly val="1"/>
  </c:chart>
  <c:printSettings>
    <c:headerFooter/>
    <c:pageMargins b="0.75000000000001155" l="0.70000000000000062" r="0.70000000000000062" t="0.750000000000011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Rubicon Mid Velocity</a:t>
            </a:r>
          </a:p>
        </c:rich>
      </c:tx>
      <c:overlay val="1"/>
    </c:title>
    <c:plotArea>
      <c:layout>
        <c:manualLayout>
          <c:layoutTarget val="inner"/>
          <c:xMode val="edge"/>
          <c:yMode val="edge"/>
          <c:x val="0.10434951881014683"/>
          <c:y val="5.1400554097404488E-2"/>
          <c:w val="0.88867755062727261"/>
          <c:h val="0.77262357830272232"/>
        </c:manualLayout>
      </c:layout>
      <c:barChart>
        <c:barDir val="col"/>
        <c:grouping val="clustered"/>
        <c:ser>
          <c:idx val="0"/>
          <c:order val="0"/>
          <c:tx>
            <c:v>Egg Use</c:v>
          </c:tx>
          <c:spPr>
            <a:solidFill>
              <a:schemeClr val="tx1">
                <a:lumMod val="75000"/>
                <a:lumOff val="25000"/>
              </a:schemeClr>
            </a:solidFill>
            <a:ln>
              <a:solidFill>
                <a:schemeClr val="tx1"/>
              </a:solidFill>
            </a:ln>
          </c:spPr>
          <c:cat>
            <c:numRef>
              <c:f>velocity!$B$2:$B$39</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velocity!$E$2:$E$39</c:f>
              <c:numCache>
                <c:formatCode>0.0%</c:formatCode>
                <c:ptCount val="38"/>
                <c:pt idx="0">
                  <c:v>0.75</c:v>
                </c:pt>
                <c:pt idx="1">
                  <c:v>8.3333333333333329E-2</c:v>
                </c:pt>
                <c:pt idx="2">
                  <c:v>0.125</c:v>
                </c:pt>
                <c:pt idx="3">
                  <c:v>0</c:v>
                </c:pt>
                <c:pt idx="4">
                  <c:v>4.1666666666666664E-2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ser>
          <c:idx val="1"/>
          <c:order val="1"/>
          <c:tx>
            <c:v>Availability</c:v>
          </c:tx>
          <c:spPr>
            <a:solidFill>
              <a:schemeClr val="bg1">
                <a:lumMod val="65000"/>
              </a:schemeClr>
            </a:solidFill>
            <a:ln>
              <a:solidFill>
                <a:prstClr val="black"/>
              </a:solidFill>
            </a:ln>
          </c:spPr>
          <c:cat>
            <c:numRef>
              <c:f>velocity!$B$2:$B$39</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velocity!$F$2:$F$39</c:f>
              <c:numCache>
                <c:formatCode>0.0%</c:formatCode>
                <c:ptCount val="38"/>
                <c:pt idx="0">
                  <c:v>0.1793103448275862</c:v>
                </c:pt>
                <c:pt idx="1">
                  <c:v>7.586206896551724E-2</c:v>
                </c:pt>
                <c:pt idx="2">
                  <c:v>5.5172413793103448E-2</c:v>
                </c:pt>
                <c:pt idx="3">
                  <c:v>8.2758620689655171E-2</c:v>
                </c:pt>
                <c:pt idx="4">
                  <c:v>7.586206896551724E-2</c:v>
                </c:pt>
                <c:pt idx="5">
                  <c:v>5.5172413793103448E-2</c:v>
                </c:pt>
                <c:pt idx="6">
                  <c:v>4.8275862068965517E-2</c:v>
                </c:pt>
                <c:pt idx="7">
                  <c:v>6.8965517241379309E-2</c:v>
                </c:pt>
                <c:pt idx="8">
                  <c:v>3.4482758620689655E-2</c:v>
                </c:pt>
                <c:pt idx="9">
                  <c:v>4.1379310344827586E-2</c:v>
                </c:pt>
                <c:pt idx="10">
                  <c:v>4.8275862068965517E-2</c:v>
                </c:pt>
                <c:pt idx="11">
                  <c:v>4.1379310344827586E-2</c:v>
                </c:pt>
                <c:pt idx="12">
                  <c:v>3.4482758620689655E-2</c:v>
                </c:pt>
                <c:pt idx="13">
                  <c:v>2.0689655172413793E-2</c:v>
                </c:pt>
                <c:pt idx="14">
                  <c:v>6.8965517241379309E-3</c:v>
                </c:pt>
                <c:pt idx="15">
                  <c:v>6.8965517241379309E-3</c:v>
                </c:pt>
                <c:pt idx="16">
                  <c:v>1.3793103448275862E-2</c:v>
                </c:pt>
                <c:pt idx="17">
                  <c:v>1.3793103448275862E-2</c:v>
                </c:pt>
                <c:pt idx="18">
                  <c:v>6.8965517241379309E-3</c:v>
                </c:pt>
                <c:pt idx="19">
                  <c:v>1.3793103448275862E-2</c:v>
                </c:pt>
                <c:pt idx="20">
                  <c:v>0</c:v>
                </c:pt>
                <c:pt idx="21">
                  <c:v>3.4482758620689655E-2</c:v>
                </c:pt>
                <c:pt idx="22">
                  <c:v>6.8965517241379309E-3</c:v>
                </c:pt>
                <c:pt idx="23">
                  <c:v>6.8965517241379309E-3</c:v>
                </c:pt>
                <c:pt idx="24">
                  <c:v>6.8965517241379309E-3</c:v>
                </c:pt>
                <c:pt idx="25">
                  <c:v>0</c:v>
                </c:pt>
                <c:pt idx="26">
                  <c:v>0</c:v>
                </c:pt>
                <c:pt idx="27">
                  <c:v>6.8965517241379309E-3</c:v>
                </c:pt>
                <c:pt idx="28">
                  <c:v>0</c:v>
                </c:pt>
                <c:pt idx="29">
                  <c:v>6.8965517241379309E-3</c:v>
                </c:pt>
                <c:pt idx="30">
                  <c:v>0</c:v>
                </c:pt>
                <c:pt idx="31">
                  <c:v>0</c:v>
                </c:pt>
                <c:pt idx="32">
                  <c:v>0</c:v>
                </c:pt>
                <c:pt idx="33">
                  <c:v>0</c:v>
                </c:pt>
                <c:pt idx="34">
                  <c:v>6.8965517241379309E-3</c:v>
                </c:pt>
                <c:pt idx="35">
                  <c:v>0</c:v>
                </c:pt>
                <c:pt idx="36">
                  <c:v>0</c:v>
                </c:pt>
                <c:pt idx="37">
                  <c:v>0</c:v>
                </c:pt>
              </c:numCache>
            </c:numRef>
          </c:val>
        </c:ser>
        <c:gapWidth val="100"/>
        <c:axId val="101831040"/>
        <c:axId val="101832576"/>
      </c:barChart>
      <c:catAx>
        <c:axId val="101831040"/>
        <c:scaling>
          <c:orientation val="minMax"/>
        </c:scaling>
        <c:axPos val="b"/>
        <c:numFmt formatCode="#,##0.00" sourceLinked="0"/>
        <c:tickLblPos val="nextTo"/>
        <c:spPr>
          <a:ln>
            <a:solidFill>
              <a:sysClr val="windowText" lastClr="000000"/>
            </a:solidFill>
          </a:ln>
        </c:spPr>
        <c:txPr>
          <a:bodyPr rot="-5400000" vert="horz"/>
          <a:lstStyle/>
          <a:p>
            <a:pPr>
              <a:defRPr/>
            </a:pPr>
            <a:endParaRPr lang="en-US"/>
          </a:p>
        </c:txPr>
        <c:crossAx val="101832576"/>
        <c:crosses val="autoZero"/>
        <c:auto val="1"/>
        <c:lblAlgn val="ctr"/>
        <c:lblOffset val="100"/>
      </c:catAx>
      <c:valAx>
        <c:axId val="101832576"/>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1831040"/>
        <c:crosses val="autoZero"/>
        <c:crossBetween val="between"/>
      </c:valAx>
    </c:plotArea>
    <c:legend>
      <c:legendPos val="r"/>
      <c:layout>
        <c:manualLayout>
          <c:xMode val="edge"/>
          <c:yMode val="edge"/>
          <c:x val="0.69278417120936808"/>
          <c:y val="0.22646799358413952"/>
          <c:w val="0.18798020660261541"/>
          <c:h val="0.16743438320210358"/>
        </c:manualLayout>
      </c:layout>
    </c:legend>
    <c:plotVisOnly val="1"/>
  </c:chart>
  <c:spPr>
    <a:ln>
      <a:solidFill>
        <a:sysClr val="windowText" lastClr="000000"/>
      </a:solidFill>
    </a:ln>
  </c:spPr>
  <c:printSettings>
    <c:headerFooter/>
    <c:pageMargins b="0.75000000000001033" l="0.70000000000000062" r="0.70000000000000062" t="0.75000000000001033"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MF</a:t>
            </a:r>
            <a:r>
              <a:rPr lang="en-US" baseline="0"/>
              <a:t> Feather</a:t>
            </a:r>
            <a:r>
              <a:rPr lang="en-US"/>
              <a:t> Mid Velocity</a:t>
            </a:r>
          </a:p>
        </c:rich>
      </c:tx>
      <c:overlay val="1"/>
    </c:title>
    <c:plotArea>
      <c:layout>
        <c:manualLayout>
          <c:layoutTarget val="inner"/>
          <c:xMode val="edge"/>
          <c:yMode val="edge"/>
          <c:x val="0.1043495188101468"/>
          <c:y val="5.1400554097404488E-2"/>
          <c:w val="0.88867755062727261"/>
          <c:h val="0.77262357830272255"/>
        </c:manualLayout>
      </c:layout>
      <c:barChart>
        <c:barDir val="col"/>
        <c:grouping val="clustered"/>
        <c:ser>
          <c:idx val="0"/>
          <c:order val="0"/>
          <c:tx>
            <c:v>Egg Use</c:v>
          </c:tx>
          <c:spPr>
            <a:solidFill>
              <a:schemeClr val="tx1">
                <a:lumMod val="75000"/>
                <a:lumOff val="25000"/>
              </a:schemeClr>
            </a:solidFill>
            <a:ln>
              <a:solidFill>
                <a:schemeClr val="tx1"/>
              </a:solidFill>
            </a:ln>
          </c:spPr>
          <c:cat>
            <c:numRef>
              <c:f>velocity!$B$41:$B$78</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velocity!$E$41:$E$78</c:f>
              <c:numCache>
                <c:formatCode>0.0%</c:formatCode>
                <c:ptCount val="38"/>
                <c:pt idx="0">
                  <c:v>0.3</c:v>
                </c:pt>
                <c:pt idx="1">
                  <c:v>0</c:v>
                </c:pt>
                <c:pt idx="2">
                  <c:v>0.1</c:v>
                </c:pt>
                <c:pt idx="3">
                  <c:v>0.2</c:v>
                </c:pt>
                <c:pt idx="4">
                  <c:v>0.3</c:v>
                </c:pt>
                <c:pt idx="5">
                  <c:v>0.1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ser>
          <c:idx val="1"/>
          <c:order val="1"/>
          <c:tx>
            <c:v>Availability</c:v>
          </c:tx>
          <c:spPr>
            <a:solidFill>
              <a:schemeClr val="bg1">
                <a:lumMod val="65000"/>
              </a:schemeClr>
            </a:solidFill>
            <a:ln>
              <a:solidFill>
                <a:prstClr val="black"/>
              </a:solidFill>
            </a:ln>
          </c:spPr>
          <c:cat>
            <c:numRef>
              <c:f>velocity!$B$41:$B$78</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velocity!$F$41:$F$78</c:f>
              <c:numCache>
                <c:formatCode>0.0%</c:formatCode>
                <c:ptCount val="38"/>
                <c:pt idx="0">
                  <c:v>0.38016528925619836</c:v>
                </c:pt>
                <c:pt idx="1">
                  <c:v>0.12396694214876033</c:v>
                </c:pt>
                <c:pt idx="2">
                  <c:v>4.9586776859504134E-2</c:v>
                </c:pt>
                <c:pt idx="3">
                  <c:v>4.1322314049586778E-2</c:v>
                </c:pt>
                <c:pt idx="4">
                  <c:v>9.0909090909090912E-2</c:v>
                </c:pt>
                <c:pt idx="5">
                  <c:v>6.6115702479338845E-2</c:v>
                </c:pt>
                <c:pt idx="6">
                  <c:v>4.9586776859504134E-2</c:v>
                </c:pt>
                <c:pt idx="7">
                  <c:v>8.2644628099173556E-3</c:v>
                </c:pt>
                <c:pt idx="8">
                  <c:v>8.2644628099173556E-3</c:v>
                </c:pt>
                <c:pt idx="9">
                  <c:v>1.6528925619834711E-2</c:v>
                </c:pt>
                <c:pt idx="10">
                  <c:v>8.2644628099173556E-3</c:v>
                </c:pt>
                <c:pt idx="11">
                  <c:v>1.6528925619834711E-2</c:v>
                </c:pt>
                <c:pt idx="12">
                  <c:v>3.3057851239669422E-2</c:v>
                </c:pt>
                <c:pt idx="13">
                  <c:v>2.4793388429752067E-2</c:v>
                </c:pt>
                <c:pt idx="14">
                  <c:v>1.6528925619834711E-2</c:v>
                </c:pt>
                <c:pt idx="15">
                  <c:v>1.6528925619834711E-2</c:v>
                </c:pt>
                <c:pt idx="16">
                  <c:v>0</c:v>
                </c:pt>
                <c:pt idx="17">
                  <c:v>0</c:v>
                </c:pt>
                <c:pt idx="18">
                  <c:v>1.6528925619834711E-2</c:v>
                </c:pt>
                <c:pt idx="19">
                  <c:v>8.2644628099173556E-3</c:v>
                </c:pt>
                <c:pt idx="20">
                  <c:v>8.2644628099173556E-3</c:v>
                </c:pt>
                <c:pt idx="21">
                  <c:v>0</c:v>
                </c:pt>
                <c:pt idx="22">
                  <c:v>0</c:v>
                </c:pt>
                <c:pt idx="23">
                  <c:v>8.2644628099173556E-3</c:v>
                </c:pt>
                <c:pt idx="24">
                  <c:v>0</c:v>
                </c:pt>
                <c:pt idx="25">
                  <c:v>0</c:v>
                </c:pt>
                <c:pt idx="26">
                  <c:v>0</c:v>
                </c:pt>
                <c:pt idx="27">
                  <c:v>0</c:v>
                </c:pt>
                <c:pt idx="28">
                  <c:v>0</c:v>
                </c:pt>
                <c:pt idx="29">
                  <c:v>8.2644628099173556E-3</c:v>
                </c:pt>
                <c:pt idx="30">
                  <c:v>0</c:v>
                </c:pt>
                <c:pt idx="31">
                  <c:v>0</c:v>
                </c:pt>
                <c:pt idx="32">
                  <c:v>0</c:v>
                </c:pt>
                <c:pt idx="33">
                  <c:v>0</c:v>
                </c:pt>
                <c:pt idx="34">
                  <c:v>0</c:v>
                </c:pt>
                <c:pt idx="35">
                  <c:v>0</c:v>
                </c:pt>
                <c:pt idx="36">
                  <c:v>0</c:v>
                </c:pt>
                <c:pt idx="37">
                  <c:v>0</c:v>
                </c:pt>
              </c:numCache>
            </c:numRef>
          </c:val>
        </c:ser>
        <c:gapWidth val="100"/>
        <c:axId val="101603584"/>
        <c:axId val="101617664"/>
      </c:barChart>
      <c:catAx>
        <c:axId val="101603584"/>
        <c:scaling>
          <c:orientation val="minMax"/>
        </c:scaling>
        <c:axPos val="b"/>
        <c:numFmt formatCode="#,##0.00" sourceLinked="0"/>
        <c:tickLblPos val="nextTo"/>
        <c:spPr>
          <a:ln>
            <a:solidFill>
              <a:sysClr val="windowText" lastClr="000000"/>
            </a:solidFill>
          </a:ln>
        </c:spPr>
        <c:txPr>
          <a:bodyPr rot="-5400000" vert="horz"/>
          <a:lstStyle/>
          <a:p>
            <a:pPr>
              <a:defRPr/>
            </a:pPr>
            <a:endParaRPr lang="en-US"/>
          </a:p>
        </c:txPr>
        <c:crossAx val="101617664"/>
        <c:crosses val="autoZero"/>
        <c:auto val="1"/>
        <c:lblAlgn val="ctr"/>
        <c:lblOffset val="100"/>
      </c:catAx>
      <c:valAx>
        <c:axId val="101617664"/>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1603584"/>
        <c:crosses val="autoZero"/>
        <c:crossBetween val="between"/>
      </c:valAx>
    </c:plotArea>
    <c:legend>
      <c:legendPos val="r"/>
      <c:layout>
        <c:manualLayout>
          <c:xMode val="edge"/>
          <c:yMode val="edge"/>
          <c:x val="0.69278417120936808"/>
          <c:y val="0.22646799358413963"/>
          <c:w val="0.18798020660261541"/>
          <c:h val="0.16743438320210369"/>
        </c:manualLayout>
      </c:layout>
    </c:legend>
    <c:plotVisOnly val="1"/>
  </c:chart>
  <c:spPr>
    <a:ln>
      <a:solidFill>
        <a:sysClr val="windowText" lastClr="000000"/>
      </a:solidFill>
    </a:ln>
  </c:spPr>
  <c:printSettings>
    <c:headerFooter/>
    <c:pageMargins b="0.75000000000001055" l="0.70000000000000062" r="0.70000000000000062" t="0.7500000000000105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NF Feather</a:t>
            </a:r>
            <a:r>
              <a:rPr lang="en-US"/>
              <a:t> Mid Velocity</a:t>
            </a:r>
          </a:p>
        </c:rich>
      </c:tx>
      <c:overlay val="1"/>
    </c:title>
    <c:plotArea>
      <c:layout>
        <c:manualLayout>
          <c:layoutTarget val="inner"/>
          <c:xMode val="edge"/>
          <c:yMode val="edge"/>
          <c:x val="0.10434951881014676"/>
          <c:y val="5.1400554097404488E-2"/>
          <c:w val="0.88867755062727261"/>
          <c:h val="0.77262357830272277"/>
        </c:manualLayout>
      </c:layout>
      <c:barChart>
        <c:barDir val="col"/>
        <c:grouping val="clustered"/>
        <c:ser>
          <c:idx val="0"/>
          <c:order val="0"/>
          <c:tx>
            <c:v>Egg Use</c:v>
          </c:tx>
          <c:spPr>
            <a:solidFill>
              <a:schemeClr val="tx1">
                <a:lumMod val="75000"/>
                <a:lumOff val="25000"/>
              </a:schemeClr>
            </a:solidFill>
            <a:ln>
              <a:solidFill>
                <a:schemeClr val="tx1"/>
              </a:solidFill>
            </a:ln>
          </c:spPr>
          <c:cat>
            <c:numRef>
              <c:f>velocity!$B$80:$B$117</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velocity!$E$80:$E$117</c:f>
              <c:numCache>
                <c:formatCode>0.0%</c:formatCode>
                <c:ptCount val="38"/>
                <c:pt idx="0">
                  <c:v>0.64</c:v>
                </c:pt>
                <c:pt idx="1">
                  <c:v>0.12</c:v>
                </c:pt>
                <c:pt idx="2">
                  <c:v>0.14000000000000001</c:v>
                </c:pt>
                <c:pt idx="3">
                  <c:v>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ser>
          <c:idx val="1"/>
          <c:order val="1"/>
          <c:tx>
            <c:v>Availability</c:v>
          </c:tx>
          <c:spPr>
            <a:solidFill>
              <a:schemeClr val="bg1">
                <a:lumMod val="65000"/>
              </a:schemeClr>
            </a:solidFill>
            <a:ln>
              <a:solidFill>
                <a:prstClr val="black"/>
              </a:solidFill>
            </a:ln>
          </c:spPr>
          <c:cat>
            <c:numRef>
              <c:f>velocity!$B$80:$B$117</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velocity!$F$80:$F$117</c:f>
              <c:numCache>
                <c:formatCode>0.0%</c:formatCode>
                <c:ptCount val="38"/>
                <c:pt idx="0">
                  <c:v>0.34951456310679613</c:v>
                </c:pt>
                <c:pt idx="1">
                  <c:v>0.10679611650485436</c:v>
                </c:pt>
                <c:pt idx="2">
                  <c:v>8.7378640776699032E-2</c:v>
                </c:pt>
                <c:pt idx="3">
                  <c:v>5.8252427184466021E-2</c:v>
                </c:pt>
                <c:pt idx="4">
                  <c:v>3.8834951456310676E-2</c:v>
                </c:pt>
                <c:pt idx="5">
                  <c:v>7.7669902912621352E-2</c:v>
                </c:pt>
                <c:pt idx="6">
                  <c:v>7.7669902912621352E-2</c:v>
                </c:pt>
                <c:pt idx="7">
                  <c:v>2.9126213592233011E-2</c:v>
                </c:pt>
                <c:pt idx="8">
                  <c:v>2.9126213592233011E-2</c:v>
                </c:pt>
                <c:pt idx="9">
                  <c:v>2.9126213592233011E-2</c:v>
                </c:pt>
                <c:pt idx="10">
                  <c:v>2.9126213592233011E-2</c:v>
                </c:pt>
                <c:pt idx="11">
                  <c:v>2.9126213592233011E-2</c:v>
                </c:pt>
                <c:pt idx="12">
                  <c:v>2.9126213592233011E-2</c:v>
                </c:pt>
                <c:pt idx="13">
                  <c:v>9.7087378640776691E-3</c:v>
                </c:pt>
                <c:pt idx="14">
                  <c:v>9.7087378640776691E-3</c:v>
                </c:pt>
                <c:pt idx="15">
                  <c:v>0</c:v>
                </c:pt>
                <c:pt idx="16">
                  <c:v>0</c:v>
                </c:pt>
                <c:pt idx="17">
                  <c:v>0</c:v>
                </c:pt>
                <c:pt idx="18">
                  <c:v>0</c:v>
                </c:pt>
                <c:pt idx="19">
                  <c:v>0</c:v>
                </c:pt>
                <c:pt idx="20">
                  <c:v>0</c:v>
                </c:pt>
                <c:pt idx="21">
                  <c:v>0</c:v>
                </c:pt>
                <c:pt idx="22">
                  <c:v>0</c:v>
                </c:pt>
                <c:pt idx="23">
                  <c:v>0</c:v>
                </c:pt>
                <c:pt idx="24">
                  <c:v>9.7087378640776691E-3</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gapWidth val="100"/>
        <c:axId val="101822848"/>
        <c:axId val="101824384"/>
      </c:barChart>
      <c:catAx>
        <c:axId val="101822848"/>
        <c:scaling>
          <c:orientation val="minMax"/>
        </c:scaling>
        <c:axPos val="b"/>
        <c:numFmt formatCode="#,##0.00" sourceLinked="0"/>
        <c:tickLblPos val="nextTo"/>
        <c:spPr>
          <a:ln>
            <a:solidFill>
              <a:sysClr val="windowText" lastClr="000000"/>
            </a:solidFill>
          </a:ln>
        </c:spPr>
        <c:txPr>
          <a:bodyPr rot="-5400000" vert="horz"/>
          <a:lstStyle/>
          <a:p>
            <a:pPr>
              <a:defRPr/>
            </a:pPr>
            <a:endParaRPr lang="en-US"/>
          </a:p>
        </c:txPr>
        <c:crossAx val="101824384"/>
        <c:crosses val="autoZero"/>
        <c:auto val="1"/>
        <c:lblAlgn val="ctr"/>
        <c:lblOffset val="100"/>
      </c:catAx>
      <c:valAx>
        <c:axId val="101824384"/>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1822848"/>
        <c:crosses val="autoZero"/>
        <c:crossBetween val="between"/>
      </c:valAx>
    </c:plotArea>
    <c:legend>
      <c:legendPos val="r"/>
      <c:layout>
        <c:manualLayout>
          <c:xMode val="edge"/>
          <c:yMode val="edge"/>
          <c:x val="0.69278417120936808"/>
          <c:y val="0.22646799358413974"/>
          <c:w val="0.18798020660261541"/>
          <c:h val="0.16743438320210377"/>
        </c:manualLayout>
      </c:layout>
    </c:legend>
    <c:plotVisOnly val="1"/>
  </c:chart>
  <c:spPr>
    <a:ln>
      <a:solidFill>
        <a:sysClr val="windowText" lastClr="000000"/>
      </a:solidFill>
    </a:ln>
  </c:spPr>
  <c:printSettings>
    <c:headerFooter/>
    <c:pageMargins b="0.75000000000001077" l="0.70000000000000062" r="0.70000000000000062" t="0.75000000000001077"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MF Yuba</a:t>
            </a:r>
            <a:r>
              <a:rPr lang="en-US"/>
              <a:t> Mid Velocity</a:t>
            </a:r>
          </a:p>
        </c:rich>
      </c:tx>
      <c:overlay val="1"/>
    </c:title>
    <c:plotArea>
      <c:layout>
        <c:manualLayout>
          <c:layoutTarget val="inner"/>
          <c:xMode val="edge"/>
          <c:yMode val="edge"/>
          <c:x val="0.1043495188101467"/>
          <c:y val="5.1400554097404488E-2"/>
          <c:w val="0.88867755062727261"/>
          <c:h val="0.77262357830272299"/>
        </c:manualLayout>
      </c:layout>
      <c:barChart>
        <c:barDir val="col"/>
        <c:grouping val="clustered"/>
        <c:ser>
          <c:idx val="0"/>
          <c:order val="0"/>
          <c:tx>
            <c:v>Egg Use</c:v>
          </c:tx>
          <c:spPr>
            <a:solidFill>
              <a:schemeClr val="tx1">
                <a:lumMod val="75000"/>
                <a:lumOff val="25000"/>
              </a:schemeClr>
            </a:solidFill>
            <a:ln>
              <a:solidFill>
                <a:schemeClr val="tx1"/>
              </a:solidFill>
            </a:ln>
          </c:spPr>
          <c:cat>
            <c:numRef>
              <c:f>velocity!$B$119:$B$156</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velocity!$E$119:$E$156</c:f>
              <c:numCache>
                <c:formatCode>0.0%</c:formatCode>
                <c:ptCount val="38"/>
                <c:pt idx="0">
                  <c:v>0.91666666666666663</c:v>
                </c:pt>
                <c:pt idx="1">
                  <c:v>4.1666666666666664E-2</c:v>
                </c:pt>
                <c:pt idx="2">
                  <c:v>4.1666666666666664E-2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ser>
          <c:idx val="1"/>
          <c:order val="1"/>
          <c:tx>
            <c:v>Availability</c:v>
          </c:tx>
          <c:spPr>
            <a:solidFill>
              <a:schemeClr val="bg1">
                <a:lumMod val="65000"/>
              </a:schemeClr>
            </a:solidFill>
            <a:ln>
              <a:solidFill>
                <a:prstClr val="black"/>
              </a:solidFill>
            </a:ln>
          </c:spPr>
          <c:cat>
            <c:numRef>
              <c:f>velocity!$B$119:$B$156</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velocity!$F$119:$F$156</c:f>
              <c:numCache>
                <c:formatCode>0.0%</c:formatCode>
                <c:ptCount val="38"/>
                <c:pt idx="0">
                  <c:v>0.2638888888888889</c:v>
                </c:pt>
                <c:pt idx="1">
                  <c:v>9.7222222222222224E-2</c:v>
                </c:pt>
                <c:pt idx="2">
                  <c:v>0.10416666666666667</c:v>
                </c:pt>
                <c:pt idx="3">
                  <c:v>6.25E-2</c:v>
                </c:pt>
                <c:pt idx="4">
                  <c:v>2.7777777777777776E-2</c:v>
                </c:pt>
                <c:pt idx="5">
                  <c:v>9.0277777777777776E-2</c:v>
                </c:pt>
                <c:pt idx="6">
                  <c:v>6.25E-2</c:v>
                </c:pt>
                <c:pt idx="7">
                  <c:v>4.8611111111111112E-2</c:v>
                </c:pt>
                <c:pt idx="8">
                  <c:v>2.0833333333333332E-2</c:v>
                </c:pt>
                <c:pt idx="9">
                  <c:v>6.9444444444444441E-3</c:v>
                </c:pt>
                <c:pt idx="10">
                  <c:v>4.1666666666666664E-2</c:v>
                </c:pt>
                <c:pt idx="11">
                  <c:v>1.3888888888888888E-2</c:v>
                </c:pt>
                <c:pt idx="12">
                  <c:v>1.3888888888888888E-2</c:v>
                </c:pt>
                <c:pt idx="13">
                  <c:v>6.9444444444444441E-3</c:v>
                </c:pt>
                <c:pt idx="14">
                  <c:v>2.0833333333333332E-2</c:v>
                </c:pt>
                <c:pt idx="15">
                  <c:v>0</c:v>
                </c:pt>
                <c:pt idx="16">
                  <c:v>6.9444444444444441E-3</c:v>
                </c:pt>
                <c:pt idx="17">
                  <c:v>1.3888888888888888E-2</c:v>
                </c:pt>
                <c:pt idx="18">
                  <c:v>5.5555555555555552E-2</c:v>
                </c:pt>
                <c:pt idx="19">
                  <c:v>6.9444444444444441E-3</c:v>
                </c:pt>
                <c:pt idx="20">
                  <c:v>1.3888888888888888E-2</c:v>
                </c:pt>
                <c:pt idx="21">
                  <c:v>6.9444444444444441E-3</c:v>
                </c:pt>
                <c:pt idx="22">
                  <c:v>0</c:v>
                </c:pt>
                <c:pt idx="23">
                  <c:v>6.9444444444444441E-3</c:v>
                </c:pt>
                <c:pt idx="24">
                  <c:v>6.9444444444444441E-3</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gapWidth val="100"/>
        <c:axId val="101943552"/>
        <c:axId val="101961728"/>
      </c:barChart>
      <c:catAx>
        <c:axId val="101943552"/>
        <c:scaling>
          <c:orientation val="minMax"/>
        </c:scaling>
        <c:axPos val="b"/>
        <c:numFmt formatCode="#,##0.00" sourceLinked="0"/>
        <c:tickLblPos val="nextTo"/>
        <c:spPr>
          <a:ln>
            <a:solidFill>
              <a:sysClr val="windowText" lastClr="000000"/>
            </a:solidFill>
          </a:ln>
        </c:spPr>
        <c:txPr>
          <a:bodyPr rot="-5400000" vert="horz"/>
          <a:lstStyle/>
          <a:p>
            <a:pPr>
              <a:defRPr/>
            </a:pPr>
            <a:endParaRPr lang="en-US"/>
          </a:p>
        </c:txPr>
        <c:crossAx val="101961728"/>
        <c:crosses val="autoZero"/>
        <c:auto val="1"/>
        <c:lblAlgn val="ctr"/>
        <c:lblOffset val="100"/>
      </c:catAx>
      <c:valAx>
        <c:axId val="101961728"/>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1943552"/>
        <c:crosses val="autoZero"/>
        <c:crossBetween val="between"/>
      </c:valAx>
    </c:plotArea>
    <c:legend>
      <c:legendPos val="r"/>
      <c:layout>
        <c:manualLayout>
          <c:xMode val="edge"/>
          <c:yMode val="edge"/>
          <c:x val="0.69278417120936808"/>
          <c:y val="0.22646799358413983"/>
          <c:w val="0.18798020660261541"/>
          <c:h val="0.16743438320210388"/>
        </c:manualLayout>
      </c:layout>
    </c:legend>
    <c:plotVisOnly val="1"/>
  </c:chart>
  <c:spPr>
    <a:ln>
      <a:solidFill>
        <a:sysClr val="windowText" lastClr="000000"/>
      </a:solidFill>
    </a:ln>
  </c:spPr>
  <c:printSettings>
    <c:headerFooter/>
    <c:pageMargins b="0.75000000000001099" l="0.70000000000000062" r="0.70000000000000062" t="0.75000000000001099"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NF American</a:t>
            </a:r>
            <a:r>
              <a:rPr lang="en-US"/>
              <a:t> Mid Velocity</a:t>
            </a:r>
          </a:p>
        </c:rich>
      </c:tx>
      <c:overlay val="1"/>
    </c:title>
    <c:plotArea>
      <c:layout>
        <c:manualLayout>
          <c:layoutTarget val="inner"/>
          <c:xMode val="edge"/>
          <c:yMode val="edge"/>
          <c:x val="0.10434951881014665"/>
          <c:y val="5.1400554097404488E-2"/>
          <c:w val="0.88867755062727261"/>
          <c:h val="0.77262357830272321"/>
        </c:manualLayout>
      </c:layout>
      <c:barChart>
        <c:barDir val="col"/>
        <c:grouping val="clustered"/>
        <c:ser>
          <c:idx val="0"/>
          <c:order val="0"/>
          <c:tx>
            <c:v>Egg Use</c:v>
          </c:tx>
          <c:spPr>
            <a:solidFill>
              <a:schemeClr val="tx1">
                <a:lumMod val="75000"/>
                <a:lumOff val="25000"/>
              </a:schemeClr>
            </a:solidFill>
            <a:ln>
              <a:solidFill>
                <a:schemeClr val="tx1"/>
              </a:solidFill>
            </a:ln>
          </c:spPr>
          <c:cat>
            <c:numRef>
              <c:f>velocity!$B$158:$B$195</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velocity!$E$158:$E$195</c:f>
              <c:numCache>
                <c:formatCode>0.0%</c:formatCode>
                <c:ptCount val="38"/>
                <c:pt idx="0">
                  <c:v>0.8571428571428571</c:v>
                </c:pt>
                <c:pt idx="1">
                  <c:v>0.14285714285714285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ser>
          <c:idx val="1"/>
          <c:order val="1"/>
          <c:tx>
            <c:v>Availability</c:v>
          </c:tx>
          <c:spPr>
            <a:solidFill>
              <a:schemeClr val="bg1">
                <a:lumMod val="65000"/>
              </a:schemeClr>
            </a:solidFill>
            <a:ln>
              <a:solidFill>
                <a:prstClr val="black"/>
              </a:solidFill>
            </a:ln>
          </c:spPr>
          <c:cat>
            <c:numRef>
              <c:f>velocity!$B$158:$B$195</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velocity!$F$158:$F$195</c:f>
              <c:numCache>
                <c:formatCode>0.0%</c:formatCode>
                <c:ptCount val="38"/>
                <c:pt idx="0">
                  <c:v>0.20253164556962025</c:v>
                </c:pt>
                <c:pt idx="1">
                  <c:v>8.2278481012658222E-2</c:v>
                </c:pt>
                <c:pt idx="2">
                  <c:v>3.1645569620253167E-2</c:v>
                </c:pt>
                <c:pt idx="3">
                  <c:v>1.8987341772151899E-2</c:v>
                </c:pt>
                <c:pt idx="4">
                  <c:v>6.3291139240506328E-3</c:v>
                </c:pt>
                <c:pt idx="5">
                  <c:v>6.3291139240506333E-2</c:v>
                </c:pt>
                <c:pt idx="6">
                  <c:v>1.2658227848101266E-2</c:v>
                </c:pt>
                <c:pt idx="7">
                  <c:v>1.2658227848101266E-2</c:v>
                </c:pt>
                <c:pt idx="8">
                  <c:v>2.5316455696202531E-2</c:v>
                </c:pt>
                <c:pt idx="9">
                  <c:v>3.1645569620253167E-2</c:v>
                </c:pt>
                <c:pt idx="10">
                  <c:v>5.6962025316455694E-2</c:v>
                </c:pt>
                <c:pt idx="11">
                  <c:v>1.8987341772151899E-2</c:v>
                </c:pt>
                <c:pt idx="12">
                  <c:v>5.6962025316455694E-2</c:v>
                </c:pt>
                <c:pt idx="13">
                  <c:v>3.1645569620253167E-2</c:v>
                </c:pt>
                <c:pt idx="14">
                  <c:v>6.3291139240506328E-3</c:v>
                </c:pt>
                <c:pt idx="15">
                  <c:v>2.5316455696202531E-2</c:v>
                </c:pt>
                <c:pt idx="16">
                  <c:v>3.7974683544303799E-2</c:v>
                </c:pt>
                <c:pt idx="17">
                  <c:v>2.5316455696202531E-2</c:v>
                </c:pt>
                <c:pt idx="18">
                  <c:v>3.1645569620253167E-2</c:v>
                </c:pt>
                <c:pt idx="19">
                  <c:v>3.1645569620253167E-2</c:v>
                </c:pt>
                <c:pt idx="20">
                  <c:v>5.0632911392405063E-2</c:v>
                </c:pt>
                <c:pt idx="21">
                  <c:v>2.5316455696202531E-2</c:v>
                </c:pt>
                <c:pt idx="22">
                  <c:v>3.7974683544303799E-2</c:v>
                </c:pt>
                <c:pt idx="23">
                  <c:v>6.3291139240506328E-3</c:v>
                </c:pt>
                <c:pt idx="24">
                  <c:v>1.8987341772151899E-2</c:v>
                </c:pt>
                <c:pt idx="25">
                  <c:v>1.2658227848101266E-2</c:v>
                </c:pt>
                <c:pt idx="26">
                  <c:v>6.3291139240506328E-3</c:v>
                </c:pt>
                <c:pt idx="27">
                  <c:v>1.2658227848101266E-2</c:v>
                </c:pt>
                <c:pt idx="28">
                  <c:v>6.3291139240506328E-3</c:v>
                </c:pt>
                <c:pt idx="29">
                  <c:v>6.3291139240506328E-3</c:v>
                </c:pt>
                <c:pt idx="30">
                  <c:v>0</c:v>
                </c:pt>
                <c:pt idx="31">
                  <c:v>0</c:v>
                </c:pt>
                <c:pt idx="32">
                  <c:v>0</c:v>
                </c:pt>
                <c:pt idx="33">
                  <c:v>0</c:v>
                </c:pt>
                <c:pt idx="34">
                  <c:v>6.3291139240506328E-3</c:v>
                </c:pt>
                <c:pt idx="35">
                  <c:v>0</c:v>
                </c:pt>
                <c:pt idx="36">
                  <c:v>0</c:v>
                </c:pt>
                <c:pt idx="37">
                  <c:v>0</c:v>
                </c:pt>
              </c:numCache>
            </c:numRef>
          </c:val>
        </c:ser>
        <c:gapWidth val="100"/>
        <c:axId val="101994880"/>
        <c:axId val="101996416"/>
      </c:barChart>
      <c:catAx>
        <c:axId val="101994880"/>
        <c:scaling>
          <c:orientation val="minMax"/>
        </c:scaling>
        <c:axPos val="b"/>
        <c:numFmt formatCode="#,##0.00" sourceLinked="0"/>
        <c:tickLblPos val="nextTo"/>
        <c:spPr>
          <a:ln>
            <a:solidFill>
              <a:sysClr val="windowText" lastClr="000000"/>
            </a:solidFill>
          </a:ln>
        </c:spPr>
        <c:txPr>
          <a:bodyPr rot="-5400000" vert="horz"/>
          <a:lstStyle/>
          <a:p>
            <a:pPr>
              <a:defRPr/>
            </a:pPr>
            <a:endParaRPr lang="en-US"/>
          </a:p>
        </c:txPr>
        <c:crossAx val="101996416"/>
        <c:crosses val="autoZero"/>
        <c:auto val="1"/>
        <c:lblAlgn val="ctr"/>
        <c:lblOffset val="100"/>
      </c:catAx>
      <c:valAx>
        <c:axId val="101996416"/>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1994880"/>
        <c:crosses val="autoZero"/>
        <c:crossBetween val="between"/>
      </c:valAx>
    </c:plotArea>
    <c:legend>
      <c:legendPos val="r"/>
      <c:layout>
        <c:manualLayout>
          <c:xMode val="edge"/>
          <c:yMode val="edge"/>
          <c:x val="0.69278417120936808"/>
          <c:y val="0.22646799358413994"/>
          <c:w val="0.18798020660261541"/>
          <c:h val="0.16743438320210396"/>
        </c:manualLayout>
      </c:layout>
    </c:legend>
    <c:plotVisOnly val="1"/>
  </c:chart>
  <c:spPr>
    <a:ln>
      <a:solidFill>
        <a:sysClr val="windowText" lastClr="000000"/>
      </a:solidFill>
    </a:ln>
  </c:spPr>
  <c:printSettings>
    <c:headerFooter/>
    <c:pageMargins b="0.75000000000001121" l="0.70000000000000062" r="0.70000000000000062" t="0.7500000000000112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NFMF American</a:t>
            </a:r>
            <a:r>
              <a:rPr lang="en-US"/>
              <a:t> Mid Velocity</a:t>
            </a:r>
          </a:p>
        </c:rich>
      </c:tx>
      <c:overlay val="1"/>
    </c:title>
    <c:plotArea>
      <c:layout>
        <c:manualLayout>
          <c:layoutTarget val="inner"/>
          <c:xMode val="edge"/>
          <c:yMode val="edge"/>
          <c:x val="0.1043495188101466"/>
          <c:y val="5.1400554097404488E-2"/>
          <c:w val="0.88867755062727261"/>
          <c:h val="0.77262357830272343"/>
        </c:manualLayout>
      </c:layout>
      <c:barChart>
        <c:barDir val="col"/>
        <c:grouping val="clustered"/>
        <c:ser>
          <c:idx val="0"/>
          <c:order val="0"/>
          <c:tx>
            <c:v>Egg Use</c:v>
          </c:tx>
          <c:spPr>
            <a:solidFill>
              <a:schemeClr val="tx1">
                <a:lumMod val="75000"/>
                <a:lumOff val="25000"/>
              </a:schemeClr>
            </a:solidFill>
            <a:ln>
              <a:solidFill>
                <a:schemeClr val="tx1"/>
              </a:solidFill>
            </a:ln>
          </c:spPr>
          <c:cat>
            <c:numRef>
              <c:f>velocity!$B$197:$B$234</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velocity!$E$197:$E$234</c:f>
              <c:numCache>
                <c:formatCode>0.0%</c:formatCode>
                <c:ptCount val="38"/>
                <c:pt idx="0">
                  <c:v>0.92307692307692313</c:v>
                </c:pt>
                <c:pt idx="1">
                  <c:v>7.6923076923076927E-2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ser>
          <c:idx val="1"/>
          <c:order val="1"/>
          <c:tx>
            <c:v>Availability</c:v>
          </c:tx>
          <c:spPr>
            <a:solidFill>
              <a:schemeClr val="bg1">
                <a:lumMod val="65000"/>
              </a:schemeClr>
            </a:solidFill>
            <a:ln>
              <a:solidFill>
                <a:prstClr val="black"/>
              </a:solidFill>
            </a:ln>
          </c:spPr>
          <c:cat>
            <c:numRef>
              <c:f>velocity!$B$197:$B$234</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velocity!$F$197:$F$234</c:f>
              <c:numCache>
                <c:formatCode>0.0%</c:formatCode>
                <c:ptCount val="38"/>
                <c:pt idx="0">
                  <c:v>0.32432432432432434</c:v>
                </c:pt>
                <c:pt idx="1">
                  <c:v>8.1081081081081086E-2</c:v>
                </c:pt>
                <c:pt idx="2">
                  <c:v>8.1081081081081086E-2</c:v>
                </c:pt>
                <c:pt idx="3">
                  <c:v>4.5045045045045043E-2</c:v>
                </c:pt>
                <c:pt idx="4">
                  <c:v>6.3063063063063057E-2</c:v>
                </c:pt>
                <c:pt idx="5">
                  <c:v>7.2072072072072071E-2</c:v>
                </c:pt>
                <c:pt idx="6">
                  <c:v>4.5045045045045043E-2</c:v>
                </c:pt>
                <c:pt idx="7">
                  <c:v>9.0090090090090089E-3</c:v>
                </c:pt>
                <c:pt idx="8">
                  <c:v>9.0090090090090089E-3</c:v>
                </c:pt>
                <c:pt idx="9">
                  <c:v>1.8018018018018018E-2</c:v>
                </c:pt>
                <c:pt idx="10">
                  <c:v>1.8018018018018018E-2</c:v>
                </c:pt>
                <c:pt idx="11">
                  <c:v>2.7027027027027029E-2</c:v>
                </c:pt>
                <c:pt idx="12">
                  <c:v>3.6036036036036036E-2</c:v>
                </c:pt>
                <c:pt idx="13">
                  <c:v>4.5045045045045043E-2</c:v>
                </c:pt>
                <c:pt idx="14">
                  <c:v>2.7027027027027029E-2</c:v>
                </c:pt>
                <c:pt idx="15">
                  <c:v>1.8018018018018018E-2</c:v>
                </c:pt>
                <c:pt idx="16">
                  <c:v>0</c:v>
                </c:pt>
                <c:pt idx="17">
                  <c:v>0</c:v>
                </c:pt>
                <c:pt idx="18">
                  <c:v>0</c:v>
                </c:pt>
                <c:pt idx="19">
                  <c:v>2.7027027027027029E-2</c:v>
                </c:pt>
                <c:pt idx="20">
                  <c:v>1.8018018018018018E-2</c:v>
                </c:pt>
                <c:pt idx="21">
                  <c:v>0</c:v>
                </c:pt>
                <c:pt idx="22">
                  <c:v>9.0090090090090089E-3</c:v>
                </c:pt>
                <c:pt idx="23">
                  <c:v>9.0090090090090089E-3</c:v>
                </c:pt>
                <c:pt idx="24">
                  <c:v>0</c:v>
                </c:pt>
                <c:pt idx="25">
                  <c:v>9.0090090090090089E-3</c:v>
                </c:pt>
                <c:pt idx="26">
                  <c:v>0</c:v>
                </c:pt>
                <c:pt idx="27">
                  <c:v>0</c:v>
                </c:pt>
                <c:pt idx="28">
                  <c:v>0</c:v>
                </c:pt>
                <c:pt idx="29">
                  <c:v>0</c:v>
                </c:pt>
                <c:pt idx="30">
                  <c:v>0</c:v>
                </c:pt>
                <c:pt idx="31">
                  <c:v>0</c:v>
                </c:pt>
                <c:pt idx="32">
                  <c:v>0</c:v>
                </c:pt>
                <c:pt idx="33">
                  <c:v>0</c:v>
                </c:pt>
                <c:pt idx="34">
                  <c:v>0</c:v>
                </c:pt>
                <c:pt idx="35">
                  <c:v>0</c:v>
                </c:pt>
                <c:pt idx="36">
                  <c:v>0</c:v>
                </c:pt>
                <c:pt idx="37">
                  <c:v>9.0090090090090089E-3</c:v>
                </c:pt>
              </c:numCache>
            </c:numRef>
          </c:val>
        </c:ser>
        <c:gapWidth val="100"/>
        <c:axId val="102029568"/>
        <c:axId val="102035456"/>
      </c:barChart>
      <c:catAx>
        <c:axId val="102029568"/>
        <c:scaling>
          <c:orientation val="minMax"/>
        </c:scaling>
        <c:axPos val="b"/>
        <c:numFmt formatCode="#,##0.00" sourceLinked="0"/>
        <c:tickLblPos val="nextTo"/>
        <c:spPr>
          <a:ln>
            <a:solidFill>
              <a:sysClr val="windowText" lastClr="000000"/>
            </a:solidFill>
          </a:ln>
        </c:spPr>
        <c:txPr>
          <a:bodyPr rot="-5400000" vert="horz"/>
          <a:lstStyle/>
          <a:p>
            <a:pPr>
              <a:defRPr/>
            </a:pPr>
            <a:endParaRPr lang="en-US"/>
          </a:p>
        </c:txPr>
        <c:crossAx val="102035456"/>
        <c:crosses val="autoZero"/>
        <c:auto val="1"/>
        <c:lblAlgn val="ctr"/>
        <c:lblOffset val="100"/>
      </c:catAx>
      <c:valAx>
        <c:axId val="102035456"/>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2029568"/>
        <c:crosses val="autoZero"/>
        <c:crossBetween val="between"/>
      </c:valAx>
    </c:plotArea>
    <c:legend>
      <c:legendPos val="r"/>
      <c:layout>
        <c:manualLayout>
          <c:xMode val="edge"/>
          <c:yMode val="edge"/>
          <c:x val="0.69278417120936808"/>
          <c:y val="0.22646799358413999"/>
          <c:w val="0.18798020660261541"/>
          <c:h val="0.16743438320210402"/>
        </c:manualLayout>
      </c:layout>
    </c:legend>
    <c:plotVisOnly val="1"/>
  </c:chart>
  <c:spPr>
    <a:ln>
      <a:solidFill>
        <a:sysClr val="windowText" lastClr="000000"/>
      </a:solidFill>
    </a:ln>
  </c:spPr>
  <c:printSettings>
    <c:headerFooter/>
    <c:pageMargins b="0.75000000000001144" l="0.70000000000000062" r="0.70000000000000062" t="0.75000000000001144"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Clavey</a:t>
            </a:r>
            <a:r>
              <a:rPr lang="en-US"/>
              <a:t> Mid Velocity</a:t>
            </a:r>
          </a:p>
        </c:rich>
      </c:tx>
      <c:overlay val="1"/>
    </c:title>
    <c:plotArea>
      <c:layout>
        <c:manualLayout>
          <c:layoutTarget val="inner"/>
          <c:xMode val="edge"/>
          <c:yMode val="edge"/>
          <c:x val="0.10434951881014656"/>
          <c:y val="5.1400554097404488E-2"/>
          <c:w val="0.88867755062727261"/>
          <c:h val="0.77262357830272366"/>
        </c:manualLayout>
      </c:layout>
      <c:barChart>
        <c:barDir val="col"/>
        <c:grouping val="clustered"/>
        <c:ser>
          <c:idx val="0"/>
          <c:order val="0"/>
          <c:tx>
            <c:v>Egg Use</c:v>
          </c:tx>
          <c:spPr>
            <a:solidFill>
              <a:schemeClr val="tx1">
                <a:lumMod val="75000"/>
                <a:lumOff val="25000"/>
              </a:schemeClr>
            </a:solidFill>
            <a:ln>
              <a:solidFill>
                <a:schemeClr val="tx1"/>
              </a:solidFill>
            </a:ln>
          </c:spPr>
          <c:cat>
            <c:numRef>
              <c:f>velocity!$B$236:$B$273</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velocity!$E$236:$E$273</c:f>
              <c:numCache>
                <c:formatCode>0.0%</c:formatCode>
                <c:ptCount val="38"/>
                <c:pt idx="0">
                  <c:v>0.42857142857142855</c:v>
                </c:pt>
                <c:pt idx="1">
                  <c:v>0.2857142857142857</c:v>
                </c:pt>
                <c:pt idx="2">
                  <c:v>0.14285714285714285</c:v>
                </c:pt>
                <c:pt idx="3">
                  <c:v>0.14285714285714285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gapWidth val="100"/>
        <c:axId val="102059392"/>
        <c:axId val="102061184"/>
      </c:barChart>
      <c:catAx>
        <c:axId val="102059392"/>
        <c:scaling>
          <c:orientation val="minMax"/>
        </c:scaling>
        <c:axPos val="b"/>
        <c:numFmt formatCode="#,##0.00" sourceLinked="0"/>
        <c:tickLblPos val="nextTo"/>
        <c:txPr>
          <a:bodyPr rot="-5400000" vert="horz"/>
          <a:lstStyle/>
          <a:p>
            <a:pPr>
              <a:defRPr/>
            </a:pPr>
            <a:endParaRPr lang="en-US"/>
          </a:p>
        </c:txPr>
        <c:crossAx val="102061184"/>
        <c:crosses val="autoZero"/>
        <c:auto val="1"/>
        <c:lblAlgn val="ctr"/>
        <c:lblOffset val="100"/>
      </c:catAx>
      <c:valAx>
        <c:axId val="102061184"/>
        <c:scaling>
          <c:orientation val="minMax"/>
        </c:scaling>
        <c:axPos val="l"/>
        <c:majorGridlines>
          <c:spPr>
            <a:ln>
              <a:solidFill>
                <a:schemeClr val="bg1"/>
              </a:solidFill>
            </a:ln>
          </c:spPr>
        </c:majorGridlines>
        <c:numFmt formatCode="0%" sourceLinked="0"/>
        <c:tickLblPos val="nextTo"/>
        <c:crossAx val="102059392"/>
        <c:crosses val="autoZero"/>
        <c:crossBetween val="between"/>
      </c:valAx>
    </c:plotArea>
    <c:legend>
      <c:legendPos val="r"/>
      <c:layout>
        <c:manualLayout>
          <c:xMode val="edge"/>
          <c:yMode val="edge"/>
          <c:x val="0.69278417120936808"/>
          <c:y val="0.22646799358414008"/>
          <c:w val="0.18798020660261541"/>
          <c:h val="0.16743438320210413"/>
        </c:manualLayout>
      </c:layout>
    </c:legend>
    <c:plotVisOnly val="1"/>
  </c:chart>
  <c:printSettings>
    <c:headerFooter/>
    <c:pageMargins b="0.75000000000001166" l="0.70000000000000062" r="0.70000000000000062" t="0.750000000000011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84600107479149"/>
          <c:y val="5.5236394705059463E-2"/>
          <c:w val="0.85509692594063658"/>
          <c:h val="0.75331658506029209"/>
        </c:manualLayout>
      </c:layout>
      <c:barChart>
        <c:barDir val="col"/>
        <c:grouping val="clustered"/>
        <c:ser>
          <c:idx val="0"/>
          <c:order val="0"/>
          <c:tx>
            <c:v>Use</c:v>
          </c:tx>
          <c:spPr>
            <a:solidFill>
              <a:schemeClr val="tx1">
                <a:lumMod val="65000"/>
                <a:lumOff val="35000"/>
              </a:schemeClr>
            </a:solidFill>
            <a:ln>
              <a:solidFill>
                <a:sysClr val="windowText" lastClr="000000"/>
              </a:solidFill>
            </a:ln>
          </c:spPr>
          <c:cat>
            <c:numRef>
              <c:f>'All Rivers Histogram'!$B$18:$B$55</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'All Rivers Histogram'!$E$18:$E$55</c:f>
              <c:numCache>
                <c:formatCode>0.0%</c:formatCode>
                <c:ptCount val="38"/>
                <c:pt idx="0">
                  <c:v>0.7142857142857143</c:v>
                </c:pt>
                <c:pt idx="1">
                  <c:v>8.8435374149659865E-2</c:v>
                </c:pt>
                <c:pt idx="2">
                  <c:v>0.10204081632653061</c:v>
                </c:pt>
                <c:pt idx="3">
                  <c:v>6.1224489795918366E-2</c:v>
                </c:pt>
                <c:pt idx="4">
                  <c:v>2.7210884353741496E-2</c:v>
                </c:pt>
                <c:pt idx="5">
                  <c:v>6.8027210884353739E-3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ser>
          <c:idx val="1"/>
          <c:order val="1"/>
          <c:tx>
            <c:v>Availability</c:v>
          </c:tx>
          <c:spPr>
            <a:solidFill>
              <a:schemeClr val="bg1">
                <a:lumMod val="85000"/>
              </a:schemeClr>
            </a:solidFill>
            <a:ln>
              <a:solidFill>
                <a:sysClr val="windowText" lastClr="000000"/>
              </a:solidFill>
            </a:ln>
          </c:spPr>
          <c:cat>
            <c:numRef>
              <c:f>'All Rivers Histogram'!$B$18:$B$55</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'All Rivers Histogram'!$F$18:$F$55</c:f>
              <c:numCache>
                <c:formatCode>0.0%</c:formatCode>
                <c:ptCount val="38"/>
                <c:pt idx="0">
                  <c:v>0.27365728900255754</c:v>
                </c:pt>
                <c:pt idx="1">
                  <c:v>9.3350383631713552E-2</c:v>
                </c:pt>
                <c:pt idx="2">
                  <c:v>6.6496163682864456E-2</c:v>
                </c:pt>
                <c:pt idx="3">
                  <c:v>5.1150895140664961E-2</c:v>
                </c:pt>
                <c:pt idx="4">
                  <c:v>4.859335038363171E-2</c:v>
                </c:pt>
                <c:pt idx="5">
                  <c:v>7.0332480818414325E-2</c:v>
                </c:pt>
                <c:pt idx="6">
                  <c:v>4.7314578005115092E-2</c:v>
                </c:pt>
                <c:pt idx="7">
                  <c:v>3.0690537084398978E-2</c:v>
                </c:pt>
                <c:pt idx="8">
                  <c:v>2.1739130434782608E-2</c:v>
                </c:pt>
                <c:pt idx="9">
                  <c:v>2.4296675191815855E-2</c:v>
                </c:pt>
                <c:pt idx="10">
                  <c:v>3.5805626598465472E-2</c:v>
                </c:pt>
                <c:pt idx="11">
                  <c:v>2.4296675191815855E-2</c:v>
                </c:pt>
                <c:pt idx="12">
                  <c:v>3.4526854219948847E-2</c:v>
                </c:pt>
                <c:pt idx="13">
                  <c:v>2.3017902813299233E-2</c:v>
                </c:pt>
                <c:pt idx="14">
                  <c:v>1.4066496163682864E-2</c:v>
                </c:pt>
                <c:pt idx="15">
                  <c:v>1.1508951406649617E-2</c:v>
                </c:pt>
                <c:pt idx="16">
                  <c:v>1.1508951406649617E-2</c:v>
                </c:pt>
                <c:pt idx="17">
                  <c:v>1.0230179028132993E-2</c:v>
                </c:pt>
                <c:pt idx="18">
                  <c:v>2.0460358056265986E-2</c:v>
                </c:pt>
                <c:pt idx="19">
                  <c:v>1.5345268542199489E-2</c:v>
                </c:pt>
                <c:pt idx="20">
                  <c:v>1.6624040920716114E-2</c:v>
                </c:pt>
                <c:pt idx="21">
                  <c:v>1.278772378516624E-2</c:v>
                </c:pt>
                <c:pt idx="22">
                  <c:v>1.0230179028132993E-2</c:v>
                </c:pt>
                <c:pt idx="23">
                  <c:v>6.3938618925831201E-3</c:v>
                </c:pt>
                <c:pt idx="24">
                  <c:v>7.6726342710997444E-3</c:v>
                </c:pt>
                <c:pt idx="25">
                  <c:v>3.8363171355498722E-3</c:v>
                </c:pt>
                <c:pt idx="26">
                  <c:v>1.2787723785166241E-3</c:v>
                </c:pt>
                <c:pt idx="27">
                  <c:v>3.8363171355498722E-3</c:v>
                </c:pt>
                <c:pt idx="28">
                  <c:v>1.2787723785166241E-3</c:v>
                </c:pt>
                <c:pt idx="29">
                  <c:v>3.8363171355498722E-3</c:v>
                </c:pt>
                <c:pt idx="30">
                  <c:v>0</c:v>
                </c:pt>
                <c:pt idx="31">
                  <c:v>0</c:v>
                </c:pt>
                <c:pt idx="32">
                  <c:v>0</c:v>
                </c:pt>
                <c:pt idx="33">
                  <c:v>0</c:v>
                </c:pt>
                <c:pt idx="34">
                  <c:v>2.5575447570332483E-3</c:v>
                </c:pt>
                <c:pt idx="35">
                  <c:v>0</c:v>
                </c:pt>
                <c:pt idx="36">
                  <c:v>0</c:v>
                </c:pt>
                <c:pt idx="37">
                  <c:v>1.2787723785166241E-3</c:v>
                </c:pt>
              </c:numCache>
            </c:numRef>
          </c:val>
        </c:ser>
        <c:gapWidth val="0"/>
        <c:axId val="101147008"/>
        <c:axId val="101148928"/>
      </c:barChart>
      <c:catAx>
        <c:axId val="101147008"/>
        <c:scaling>
          <c:orientation val="minMax"/>
        </c:scaling>
        <c:axPos val="b"/>
        <c:title>
          <c:tx>
            <c:rich>
              <a:bodyPr/>
              <a:lstStyle/>
              <a:p>
                <a:pPr>
                  <a:defRPr/>
                </a:pPr>
                <a:r>
                  <a:rPr lang="en-US"/>
                  <a:t>Mid</a:t>
                </a:r>
                <a:r>
                  <a:rPr lang="en-US" baseline="0"/>
                  <a:t> column velocity </a:t>
                </a:r>
                <a:r>
                  <a:rPr lang="en-US"/>
                  <a:t>(m/s)</a:t>
                </a:r>
              </a:p>
            </c:rich>
          </c:tx>
          <c:layout/>
        </c:title>
        <c:numFmt formatCode="General" sourceLinked="1"/>
        <c:tickLblPos val="nextTo"/>
        <c:spPr>
          <a:ln>
            <a:solidFill>
              <a:sysClr val="windowText" lastClr="000000"/>
            </a:solidFill>
          </a:ln>
        </c:spPr>
        <c:crossAx val="101148928"/>
        <c:crosses val="autoZero"/>
        <c:auto val="1"/>
        <c:lblAlgn val="ctr"/>
        <c:lblOffset val="100"/>
      </c:catAx>
      <c:valAx>
        <c:axId val="101148928"/>
        <c:scaling>
          <c:orientation val="minMax"/>
          <c:max val="0.8"/>
        </c:scaling>
        <c:axPos val="l"/>
        <c:majorGridlines>
          <c:spPr>
            <a:ln>
              <a:solidFill>
                <a:schemeClr val="bg1"/>
              </a:solidFill>
            </a:ln>
          </c:spPr>
        </c:majorGridlines>
        <c:numFmt formatCode="0%" sourceLinked="0"/>
        <c:tickLblPos val="nextTo"/>
        <c:spPr>
          <a:ln>
            <a:solidFill>
              <a:schemeClr val="tx1"/>
            </a:solidFill>
          </a:ln>
        </c:spPr>
        <c:crossAx val="101147008"/>
        <c:crosses val="autoZero"/>
        <c:crossBetween val="between"/>
        <c:majorUnit val="0.1"/>
      </c:valAx>
    </c:plotArea>
    <c:legend>
      <c:legendPos val="r"/>
      <c:layout>
        <c:manualLayout>
          <c:xMode val="edge"/>
          <c:yMode val="edge"/>
          <c:x val="0.69744994041916863"/>
          <c:y val="9.1627260693673801E-2"/>
          <c:w val="0.24320287857193007"/>
          <c:h val="0.17992941594021394"/>
        </c:manualLayout>
      </c:layout>
    </c:legend>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SF American</a:t>
            </a:r>
            <a:r>
              <a:rPr lang="en-US"/>
              <a:t> Mid Velocity</a:t>
            </a:r>
          </a:p>
        </c:rich>
      </c:tx>
      <c:overlay val="1"/>
    </c:title>
    <c:plotArea>
      <c:layout>
        <c:manualLayout>
          <c:layoutTarget val="inner"/>
          <c:xMode val="edge"/>
          <c:yMode val="edge"/>
          <c:x val="0.10434951881014656"/>
          <c:y val="5.1400554097404488E-2"/>
          <c:w val="0.88867755062727261"/>
          <c:h val="0.77262357830272366"/>
        </c:manualLayout>
      </c:layout>
      <c:barChart>
        <c:barDir val="col"/>
        <c:grouping val="clustered"/>
        <c:ser>
          <c:idx val="0"/>
          <c:order val="0"/>
          <c:tx>
            <c:v>Egg Use</c:v>
          </c:tx>
          <c:spPr>
            <a:solidFill>
              <a:schemeClr val="tx1">
                <a:lumMod val="75000"/>
                <a:lumOff val="25000"/>
              </a:schemeClr>
            </a:solidFill>
            <a:ln>
              <a:solidFill>
                <a:schemeClr val="tx1"/>
              </a:solidFill>
            </a:ln>
          </c:spPr>
          <c:cat>
            <c:numRef>
              <c:f>velocity!$B$275:$B$312</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cat>
          <c:val>
            <c:numRef>
              <c:f>velocity!$E$275:$E$312</c:f>
              <c:numCache>
                <c:formatCode>0.0%</c:formatCode>
                <c:ptCount val="38"/>
                <c:pt idx="0">
                  <c:v>0.4</c:v>
                </c:pt>
                <c:pt idx="1">
                  <c:v>0</c:v>
                </c:pt>
                <c:pt idx="2">
                  <c:v>0.4</c:v>
                </c:pt>
                <c:pt idx="3">
                  <c:v>0.2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er>
        <c:gapWidth val="100"/>
        <c:axId val="102097664"/>
        <c:axId val="102099200"/>
      </c:barChart>
      <c:catAx>
        <c:axId val="102097664"/>
        <c:scaling>
          <c:orientation val="minMax"/>
        </c:scaling>
        <c:axPos val="b"/>
        <c:numFmt formatCode="#,##0.00" sourceLinked="0"/>
        <c:tickLblPos val="nextTo"/>
        <c:txPr>
          <a:bodyPr rot="-5400000" vert="horz"/>
          <a:lstStyle/>
          <a:p>
            <a:pPr>
              <a:defRPr/>
            </a:pPr>
            <a:endParaRPr lang="en-US"/>
          </a:p>
        </c:txPr>
        <c:crossAx val="102099200"/>
        <c:crosses val="autoZero"/>
        <c:auto val="1"/>
        <c:lblAlgn val="ctr"/>
        <c:lblOffset val="100"/>
      </c:catAx>
      <c:valAx>
        <c:axId val="102099200"/>
        <c:scaling>
          <c:orientation val="minMax"/>
        </c:scaling>
        <c:axPos val="l"/>
        <c:majorGridlines>
          <c:spPr>
            <a:ln>
              <a:solidFill>
                <a:schemeClr val="bg1"/>
              </a:solidFill>
            </a:ln>
          </c:spPr>
        </c:majorGridlines>
        <c:numFmt formatCode="0%" sourceLinked="0"/>
        <c:tickLblPos val="nextTo"/>
        <c:crossAx val="102097664"/>
        <c:crosses val="autoZero"/>
        <c:crossBetween val="between"/>
      </c:valAx>
    </c:plotArea>
    <c:legend>
      <c:legendPos val="r"/>
      <c:layout>
        <c:manualLayout>
          <c:xMode val="edge"/>
          <c:yMode val="edge"/>
          <c:x val="0.69278417120936808"/>
          <c:y val="0.22646799358414008"/>
          <c:w val="0.18798020660261541"/>
          <c:h val="0.16743438320210413"/>
        </c:manualLayout>
      </c:layout>
    </c:legend>
    <c:plotVisOnly val="1"/>
  </c:chart>
  <c:printSettings>
    <c:headerFooter/>
    <c:pageMargins b="0.75000000000001166" l="0.70000000000000062" r="0.70000000000000062" t="0.7500000000000116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Rubicon  substrate</a:t>
            </a:r>
          </a:p>
        </c:rich>
      </c:tx>
      <c:layout>
        <c:manualLayout>
          <c:xMode val="edge"/>
          <c:yMode val="edge"/>
          <c:x val="0.24101876683378523"/>
          <c:y val="1.1259735390219221E-2"/>
        </c:manualLayout>
      </c:layout>
      <c:overlay val="1"/>
    </c:title>
    <c:plotArea>
      <c:layout>
        <c:manualLayout>
          <c:layoutTarget val="inner"/>
          <c:xMode val="edge"/>
          <c:yMode val="edge"/>
          <c:x val="0.1154606299212617"/>
          <c:y val="5.6030183727034118E-2"/>
          <c:w val="0.86101290463692048"/>
          <c:h val="0.73385718164539782"/>
        </c:manualLayout>
      </c:layout>
      <c:barChart>
        <c:barDir val="col"/>
        <c:grouping val="clustered"/>
        <c:ser>
          <c:idx val="0"/>
          <c:order val="0"/>
          <c:tx>
            <c:v>Egg Use</c:v>
          </c:tx>
          <c:spPr>
            <a:solidFill>
              <a:schemeClr val="tx1"/>
            </a:solidFill>
          </c:spPr>
          <c:cat>
            <c:strRef>
              <c:f>Substrate!$B$2:$B$9</c:f>
              <c:strCache>
                <c:ptCount val="8"/>
                <c:pt idx="0">
                  <c:v>SILT</c:v>
                </c:pt>
                <c:pt idx="1">
                  <c:v>SND</c:v>
                </c:pt>
                <c:pt idx="2">
                  <c:v>GRV</c:v>
                </c:pt>
                <c:pt idx="3">
                  <c:v>SC</c:v>
                </c:pt>
                <c:pt idx="4">
                  <c:v>LC</c:v>
                </c:pt>
                <c:pt idx="5">
                  <c:v>SB</c:v>
                </c:pt>
                <c:pt idx="6">
                  <c:v>LB</c:v>
                </c:pt>
                <c:pt idx="7">
                  <c:v>BED</c:v>
                </c:pt>
              </c:strCache>
            </c:strRef>
          </c:cat>
          <c:val>
            <c:numRef>
              <c:f>Substrate!$F$2:$F$9</c:f>
              <c:numCache>
                <c:formatCode>0.0%</c:formatCode>
                <c:ptCount val="8"/>
                <c:pt idx="0">
                  <c:v>0</c:v>
                </c:pt>
                <c:pt idx="1">
                  <c:v>0</c:v>
                </c:pt>
                <c:pt idx="2">
                  <c:v>0</c:v>
                </c:pt>
                <c:pt idx="3">
                  <c:v>8.3333333333333329E-2</c:v>
                </c:pt>
                <c:pt idx="4">
                  <c:v>4.1666666666666664E-2</c:v>
                </c:pt>
                <c:pt idx="5">
                  <c:v>0.33333333333333331</c:v>
                </c:pt>
                <c:pt idx="6">
                  <c:v>0.54166666666666663</c:v>
                </c:pt>
                <c:pt idx="7">
                  <c:v>0</c:v>
                </c:pt>
              </c:numCache>
            </c:numRef>
          </c:val>
        </c:ser>
        <c:ser>
          <c:idx val="1"/>
          <c:order val="1"/>
          <c:tx>
            <c:v>Availability</c:v>
          </c:tx>
          <c:spPr>
            <a:solidFill>
              <a:schemeClr val="bg1">
                <a:lumMod val="75000"/>
              </a:schemeClr>
            </a:solidFill>
            <a:ln>
              <a:solidFill>
                <a:schemeClr val="tx1"/>
              </a:solidFill>
            </a:ln>
          </c:spPr>
          <c:cat>
            <c:strRef>
              <c:f>Substrate!$B$2:$B$9</c:f>
              <c:strCache>
                <c:ptCount val="8"/>
                <c:pt idx="0">
                  <c:v>SILT</c:v>
                </c:pt>
                <c:pt idx="1">
                  <c:v>SND</c:v>
                </c:pt>
                <c:pt idx="2">
                  <c:v>GRV</c:v>
                </c:pt>
                <c:pt idx="3">
                  <c:v>SC</c:v>
                </c:pt>
                <c:pt idx="4">
                  <c:v>LC</c:v>
                </c:pt>
                <c:pt idx="5">
                  <c:v>SB</c:v>
                </c:pt>
                <c:pt idx="6">
                  <c:v>LB</c:v>
                </c:pt>
                <c:pt idx="7">
                  <c:v>BED</c:v>
                </c:pt>
              </c:strCache>
            </c:strRef>
          </c:cat>
          <c:val>
            <c:numRef>
              <c:f>Substrate!$G$2:$G$9</c:f>
              <c:numCache>
                <c:formatCode>0.0%</c:formatCode>
                <c:ptCount val="8"/>
                <c:pt idx="0">
                  <c:v>1.3793103448275862E-2</c:v>
                </c:pt>
                <c:pt idx="1">
                  <c:v>5.5172413793103448E-2</c:v>
                </c:pt>
                <c:pt idx="2">
                  <c:v>6.8965517241379309E-3</c:v>
                </c:pt>
                <c:pt idx="3">
                  <c:v>0.1793103448275862</c:v>
                </c:pt>
                <c:pt idx="4">
                  <c:v>0.37931034482758619</c:v>
                </c:pt>
                <c:pt idx="5">
                  <c:v>0.15172413793103448</c:v>
                </c:pt>
                <c:pt idx="6">
                  <c:v>0.18620689655172415</c:v>
                </c:pt>
                <c:pt idx="7">
                  <c:v>2.7586206896551724E-2</c:v>
                </c:pt>
              </c:numCache>
            </c:numRef>
          </c:val>
        </c:ser>
        <c:axId val="102164736"/>
        <c:axId val="102179200"/>
      </c:barChart>
      <c:catAx>
        <c:axId val="102164736"/>
        <c:scaling>
          <c:orientation val="minMax"/>
        </c:scaling>
        <c:axPos val="b"/>
        <c:title>
          <c:tx>
            <c:rich>
              <a:bodyPr/>
              <a:lstStyle/>
              <a:p>
                <a:pPr>
                  <a:defRPr/>
                </a:pPr>
                <a:r>
                  <a:rPr lang="en-US"/>
                  <a:t>Substrate type</a:t>
                </a:r>
              </a:p>
            </c:rich>
          </c:tx>
          <c:layout/>
        </c:title>
        <c:tickLblPos val="nextTo"/>
        <c:spPr>
          <a:ln>
            <a:solidFill>
              <a:sysClr val="windowText" lastClr="000000"/>
            </a:solidFill>
          </a:ln>
        </c:spPr>
        <c:crossAx val="102179200"/>
        <c:crosses val="autoZero"/>
        <c:auto val="1"/>
        <c:lblAlgn val="ctr"/>
        <c:lblOffset val="100"/>
      </c:catAx>
      <c:valAx>
        <c:axId val="102179200"/>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2164736"/>
        <c:crosses val="autoZero"/>
        <c:crossBetween val="between"/>
      </c:valAx>
    </c:plotArea>
    <c:legend>
      <c:legendPos val="r"/>
      <c:layout>
        <c:manualLayout>
          <c:xMode val="edge"/>
          <c:yMode val="edge"/>
          <c:x val="0.14314020122484689"/>
          <c:y val="0.15660856186080191"/>
          <c:w val="0.24369601527081838"/>
          <c:h val="0.16627966331794733"/>
        </c:manualLayout>
      </c:layout>
    </c:legend>
    <c:plotVisOnly val="1"/>
  </c:chart>
  <c:spPr>
    <a:ln>
      <a:solidFill>
        <a:sysClr val="windowText" lastClr="000000"/>
      </a:solidFill>
    </a:ln>
  </c:spPr>
  <c:printSettings>
    <c:headerFooter/>
    <c:pageMargins b="0.75000000000000999" l="0.70000000000000062" r="0.70000000000000062" t="0.75000000000000999"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MF</a:t>
            </a:r>
            <a:r>
              <a:rPr lang="en-US" baseline="0"/>
              <a:t> Feather </a:t>
            </a:r>
            <a:r>
              <a:rPr lang="en-US"/>
              <a:t> substrate</a:t>
            </a:r>
          </a:p>
        </c:rich>
      </c:tx>
      <c:layout>
        <c:manualLayout>
          <c:xMode val="edge"/>
          <c:yMode val="edge"/>
          <c:x val="0.20318362996698289"/>
          <c:y val="1.1259741957542658E-2"/>
        </c:manualLayout>
      </c:layout>
      <c:overlay val="1"/>
    </c:title>
    <c:plotArea>
      <c:layout>
        <c:manualLayout>
          <c:layoutTarget val="inner"/>
          <c:xMode val="edge"/>
          <c:yMode val="edge"/>
          <c:x val="0.11546062992126173"/>
          <c:y val="0.13265836023370617"/>
          <c:w val="0.86101290463692048"/>
          <c:h val="0.65722870848041648"/>
        </c:manualLayout>
      </c:layout>
      <c:barChart>
        <c:barDir val="col"/>
        <c:grouping val="clustered"/>
        <c:ser>
          <c:idx val="0"/>
          <c:order val="0"/>
          <c:tx>
            <c:v>Egg Use</c:v>
          </c:tx>
          <c:spPr>
            <a:solidFill>
              <a:schemeClr val="tx1"/>
            </a:solidFill>
          </c:spPr>
          <c:cat>
            <c:strRef>
              <c:f>Substrate!$B$11:$B$18</c:f>
              <c:strCache>
                <c:ptCount val="8"/>
                <c:pt idx="0">
                  <c:v>SILT</c:v>
                </c:pt>
                <c:pt idx="1">
                  <c:v>SND</c:v>
                </c:pt>
                <c:pt idx="2">
                  <c:v>GRV</c:v>
                </c:pt>
                <c:pt idx="3">
                  <c:v>SC</c:v>
                </c:pt>
                <c:pt idx="4">
                  <c:v>LC</c:v>
                </c:pt>
                <c:pt idx="5">
                  <c:v>SB</c:v>
                </c:pt>
                <c:pt idx="6">
                  <c:v>LB</c:v>
                </c:pt>
                <c:pt idx="7">
                  <c:v>BED</c:v>
                </c:pt>
              </c:strCache>
            </c:strRef>
          </c:cat>
          <c:val>
            <c:numRef>
              <c:f>Substrate!$F$11:$F$18</c:f>
              <c:numCache>
                <c:formatCode>0.0%</c:formatCode>
                <c:ptCount val="8"/>
                <c:pt idx="0">
                  <c:v>0</c:v>
                </c:pt>
                <c:pt idx="1">
                  <c:v>0</c:v>
                </c:pt>
                <c:pt idx="2">
                  <c:v>0</c:v>
                </c:pt>
                <c:pt idx="3">
                  <c:v>0.66666666666666663</c:v>
                </c:pt>
                <c:pt idx="4">
                  <c:v>0</c:v>
                </c:pt>
                <c:pt idx="5">
                  <c:v>0.1111111111111111</c:v>
                </c:pt>
                <c:pt idx="6">
                  <c:v>0.22222222222222221</c:v>
                </c:pt>
                <c:pt idx="7">
                  <c:v>0</c:v>
                </c:pt>
              </c:numCache>
            </c:numRef>
          </c:val>
        </c:ser>
        <c:ser>
          <c:idx val="1"/>
          <c:order val="1"/>
          <c:tx>
            <c:v>Availability</c:v>
          </c:tx>
          <c:spPr>
            <a:solidFill>
              <a:schemeClr val="bg1">
                <a:lumMod val="75000"/>
              </a:schemeClr>
            </a:solidFill>
            <a:ln>
              <a:solidFill>
                <a:schemeClr val="tx1"/>
              </a:solidFill>
            </a:ln>
          </c:spPr>
          <c:cat>
            <c:strRef>
              <c:f>Substrate!$B$11:$B$18</c:f>
              <c:strCache>
                <c:ptCount val="8"/>
                <c:pt idx="0">
                  <c:v>SILT</c:v>
                </c:pt>
                <c:pt idx="1">
                  <c:v>SND</c:v>
                </c:pt>
                <c:pt idx="2">
                  <c:v>GRV</c:v>
                </c:pt>
                <c:pt idx="3">
                  <c:v>SC</c:v>
                </c:pt>
                <c:pt idx="4">
                  <c:v>LC</c:v>
                </c:pt>
                <c:pt idx="5">
                  <c:v>SB</c:v>
                </c:pt>
                <c:pt idx="6">
                  <c:v>LB</c:v>
                </c:pt>
                <c:pt idx="7">
                  <c:v>BED</c:v>
                </c:pt>
              </c:strCache>
            </c:strRef>
          </c:cat>
          <c:val>
            <c:numRef>
              <c:f>Substrate!$G$11:$G$18</c:f>
              <c:numCache>
                <c:formatCode>0.0%</c:formatCode>
                <c:ptCount val="8"/>
                <c:pt idx="0">
                  <c:v>0</c:v>
                </c:pt>
                <c:pt idx="1">
                  <c:v>5.737704918032787E-2</c:v>
                </c:pt>
                <c:pt idx="2">
                  <c:v>4.0983606557377046E-2</c:v>
                </c:pt>
                <c:pt idx="3">
                  <c:v>0.11475409836065574</c:v>
                </c:pt>
                <c:pt idx="4">
                  <c:v>0.10655737704918032</c:v>
                </c:pt>
                <c:pt idx="5">
                  <c:v>0.1721311475409836</c:v>
                </c:pt>
                <c:pt idx="6">
                  <c:v>0.28688524590163933</c:v>
                </c:pt>
                <c:pt idx="7">
                  <c:v>0.22131147540983606</c:v>
                </c:pt>
              </c:numCache>
            </c:numRef>
          </c:val>
        </c:ser>
        <c:axId val="102204160"/>
        <c:axId val="102206080"/>
      </c:barChart>
      <c:catAx>
        <c:axId val="102204160"/>
        <c:scaling>
          <c:orientation val="minMax"/>
        </c:scaling>
        <c:axPos val="b"/>
        <c:title>
          <c:tx>
            <c:rich>
              <a:bodyPr/>
              <a:lstStyle/>
              <a:p>
                <a:pPr>
                  <a:defRPr/>
                </a:pPr>
                <a:r>
                  <a:rPr lang="en-US"/>
                  <a:t>Substrate type</a:t>
                </a:r>
              </a:p>
            </c:rich>
          </c:tx>
          <c:layout/>
        </c:title>
        <c:tickLblPos val="nextTo"/>
        <c:spPr>
          <a:ln>
            <a:solidFill>
              <a:sysClr val="windowText" lastClr="000000"/>
            </a:solidFill>
          </a:ln>
        </c:spPr>
        <c:crossAx val="102206080"/>
        <c:crosses val="autoZero"/>
        <c:auto val="1"/>
        <c:lblAlgn val="ctr"/>
        <c:lblOffset val="100"/>
      </c:catAx>
      <c:valAx>
        <c:axId val="102206080"/>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2204160"/>
        <c:crosses val="autoZero"/>
        <c:crossBetween val="between"/>
      </c:valAx>
    </c:plotArea>
    <c:legend>
      <c:legendPos val="r"/>
      <c:layout>
        <c:manualLayout>
          <c:xMode val="edge"/>
          <c:yMode val="edge"/>
          <c:x val="0.14314020122484689"/>
          <c:y val="0.15660856186080191"/>
          <c:w val="0.24369601527081838"/>
          <c:h val="0.16627966331794733"/>
        </c:manualLayout>
      </c:layout>
    </c:legend>
    <c:plotVisOnly val="1"/>
  </c:chart>
  <c:spPr>
    <a:ln>
      <a:solidFill>
        <a:sysClr val="windowText" lastClr="000000"/>
      </a:solidFill>
    </a:ln>
  </c:spPr>
  <c:printSettings>
    <c:headerFooter/>
    <c:pageMargins b="0.75000000000001021" l="0.70000000000000062" r="0.70000000000000062" t="0.75000000000001021"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NF Feather </a:t>
            </a:r>
            <a:r>
              <a:rPr lang="en-US"/>
              <a:t> substrate</a:t>
            </a:r>
          </a:p>
        </c:rich>
      </c:tx>
      <c:layout>
        <c:manualLayout>
          <c:xMode val="edge"/>
          <c:yMode val="edge"/>
          <c:x val="0.21365483127761573"/>
          <c:y val="2.6585412455627299E-2"/>
        </c:manualLayout>
      </c:layout>
      <c:overlay val="1"/>
    </c:title>
    <c:plotArea>
      <c:layout>
        <c:manualLayout>
          <c:layoutTarget val="inner"/>
          <c:xMode val="edge"/>
          <c:yMode val="edge"/>
          <c:x val="0.11546062992126176"/>
          <c:y val="0.13265836023370617"/>
          <c:w val="0.86101290463692048"/>
          <c:h val="0.65722870848041681"/>
        </c:manualLayout>
      </c:layout>
      <c:barChart>
        <c:barDir val="col"/>
        <c:grouping val="clustered"/>
        <c:ser>
          <c:idx val="0"/>
          <c:order val="0"/>
          <c:tx>
            <c:v>Egg Use</c:v>
          </c:tx>
          <c:spPr>
            <a:solidFill>
              <a:schemeClr val="tx1"/>
            </a:solidFill>
          </c:spPr>
          <c:cat>
            <c:strRef>
              <c:f>Substrate!$B$20:$B$27</c:f>
              <c:strCache>
                <c:ptCount val="8"/>
                <c:pt idx="0">
                  <c:v>SILT</c:v>
                </c:pt>
                <c:pt idx="1">
                  <c:v>SND</c:v>
                </c:pt>
                <c:pt idx="2">
                  <c:v>GRV</c:v>
                </c:pt>
                <c:pt idx="3">
                  <c:v>SC</c:v>
                </c:pt>
                <c:pt idx="4">
                  <c:v>LC</c:v>
                </c:pt>
                <c:pt idx="5">
                  <c:v>SB</c:v>
                </c:pt>
                <c:pt idx="6">
                  <c:v>LB</c:v>
                </c:pt>
                <c:pt idx="7">
                  <c:v>BED</c:v>
                </c:pt>
              </c:strCache>
            </c:strRef>
          </c:cat>
          <c:val>
            <c:numRef>
              <c:f>Substrate!$F$20:$F$27</c:f>
              <c:numCache>
                <c:formatCode>0.0%</c:formatCode>
                <c:ptCount val="8"/>
                <c:pt idx="0">
                  <c:v>0</c:v>
                </c:pt>
                <c:pt idx="1">
                  <c:v>0</c:v>
                </c:pt>
                <c:pt idx="2">
                  <c:v>0</c:v>
                </c:pt>
                <c:pt idx="3">
                  <c:v>0.04</c:v>
                </c:pt>
                <c:pt idx="4">
                  <c:v>0.32</c:v>
                </c:pt>
                <c:pt idx="5">
                  <c:v>0.36</c:v>
                </c:pt>
                <c:pt idx="6">
                  <c:v>0.28000000000000003</c:v>
                </c:pt>
                <c:pt idx="7">
                  <c:v>0</c:v>
                </c:pt>
              </c:numCache>
            </c:numRef>
          </c:val>
        </c:ser>
        <c:ser>
          <c:idx val="1"/>
          <c:order val="1"/>
          <c:tx>
            <c:v>Availability</c:v>
          </c:tx>
          <c:spPr>
            <a:solidFill>
              <a:schemeClr val="bg1">
                <a:lumMod val="75000"/>
              </a:schemeClr>
            </a:solidFill>
            <a:ln>
              <a:solidFill>
                <a:schemeClr val="tx1"/>
              </a:solidFill>
            </a:ln>
          </c:spPr>
          <c:cat>
            <c:strRef>
              <c:f>Substrate!$B$20:$B$27</c:f>
              <c:strCache>
                <c:ptCount val="8"/>
                <c:pt idx="0">
                  <c:v>SILT</c:v>
                </c:pt>
                <c:pt idx="1">
                  <c:v>SND</c:v>
                </c:pt>
                <c:pt idx="2">
                  <c:v>GRV</c:v>
                </c:pt>
                <c:pt idx="3">
                  <c:v>SC</c:v>
                </c:pt>
                <c:pt idx="4">
                  <c:v>LC</c:v>
                </c:pt>
                <c:pt idx="5">
                  <c:v>SB</c:v>
                </c:pt>
                <c:pt idx="6">
                  <c:v>LB</c:v>
                </c:pt>
                <c:pt idx="7">
                  <c:v>BED</c:v>
                </c:pt>
              </c:strCache>
            </c:strRef>
          </c:cat>
          <c:val>
            <c:numRef>
              <c:f>Substrate!$G$20:$G$27</c:f>
              <c:numCache>
                <c:formatCode>0.0%</c:formatCode>
                <c:ptCount val="8"/>
                <c:pt idx="0">
                  <c:v>0</c:v>
                </c:pt>
                <c:pt idx="1">
                  <c:v>1.9417475728155338E-2</c:v>
                </c:pt>
                <c:pt idx="2">
                  <c:v>4.8543689320388349E-2</c:v>
                </c:pt>
                <c:pt idx="3">
                  <c:v>6.7961165048543687E-2</c:v>
                </c:pt>
                <c:pt idx="4">
                  <c:v>0.27184466019417475</c:v>
                </c:pt>
                <c:pt idx="5">
                  <c:v>0.29126213592233008</c:v>
                </c:pt>
                <c:pt idx="6">
                  <c:v>0.29126213592233008</c:v>
                </c:pt>
                <c:pt idx="7">
                  <c:v>9.7087378640776691E-3</c:v>
                </c:pt>
              </c:numCache>
            </c:numRef>
          </c:val>
        </c:ser>
        <c:axId val="102231040"/>
        <c:axId val="102306944"/>
      </c:barChart>
      <c:catAx>
        <c:axId val="102231040"/>
        <c:scaling>
          <c:orientation val="minMax"/>
        </c:scaling>
        <c:axPos val="b"/>
        <c:title>
          <c:tx>
            <c:rich>
              <a:bodyPr/>
              <a:lstStyle/>
              <a:p>
                <a:pPr>
                  <a:defRPr/>
                </a:pPr>
                <a:r>
                  <a:rPr lang="en-US"/>
                  <a:t>Substrate type</a:t>
                </a:r>
              </a:p>
            </c:rich>
          </c:tx>
          <c:layout/>
        </c:title>
        <c:tickLblPos val="nextTo"/>
        <c:spPr>
          <a:ln>
            <a:solidFill>
              <a:sysClr val="windowText" lastClr="000000"/>
            </a:solidFill>
          </a:ln>
        </c:spPr>
        <c:crossAx val="102306944"/>
        <c:crosses val="autoZero"/>
        <c:auto val="1"/>
        <c:lblAlgn val="ctr"/>
        <c:lblOffset val="100"/>
      </c:catAx>
      <c:valAx>
        <c:axId val="102306944"/>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2231040"/>
        <c:crosses val="autoZero"/>
        <c:crossBetween val="between"/>
      </c:valAx>
    </c:plotArea>
    <c:legend>
      <c:legendPos val="r"/>
      <c:layout>
        <c:manualLayout>
          <c:xMode val="edge"/>
          <c:yMode val="edge"/>
          <c:x val="0.14314020122484689"/>
          <c:y val="0.15660856186080191"/>
          <c:w val="0.24369601527081838"/>
          <c:h val="0.16627966331794733"/>
        </c:manualLayout>
      </c:layout>
    </c:legend>
    <c:plotVisOnly val="1"/>
  </c:chart>
  <c:spPr>
    <a:ln>
      <a:solidFill>
        <a:sysClr val="windowText" lastClr="000000"/>
      </a:solidFill>
    </a:ln>
  </c:spPr>
  <c:printSettings>
    <c:headerFooter/>
    <c:pageMargins b="0.75000000000001044" l="0.70000000000000062" r="0.70000000000000062" t="0.75000000000001044"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MF Yuba </a:t>
            </a:r>
            <a:r>
              <a:rPr lang="en-US"/>
              <a:t> substrate</a:t>
            </a:r>
          </a:p>
        </c:rich>
      </c:tx>
      <c:layout>
        <c:manualLayout>
          <c:xMode val="edge"/>
          <c:yMode val="edge"/>
          <c:x val="0.29044364088891428"/>
          <c:y val="3.1693969288322077E-2"/>
        </c:manualLayout>
      </c:layout>
      <c:overlay val="1"/>
    </c:title>
    <c:plotArea>
      <c:layout>
        <c:manualLayout>
          <c:layoutTarget val="inner"/>
          <c:xMode val="edge"/>
          <c:yMode val="edge"/>
          <c:x val="0.11546062992126178"/>
          <c:y val="0.13265836023370617"/>
          <c:w val="0.86101290463692048"/>
          <c:h val="0.65722870848041703"/>
        </c:manualLayout>
      </c:layout>
      <c:barChart>
        <c:barDir val="col"/>
        <c:grouping val="clustered"/>
        <c:ser>
          <c:idx val="0"/>
          <c:order val="0"/>
          <c:tx>
            <c:v>Egg Use</c:v>
          </c:tx>
          <c:spPr>
            <a:solidFill>
              <a:schemeClr val="tx1"/>
            </a:solidFill>
          </c:spPr>
          <c:cat>
            <c:strRef>
              <c:f>Substrate!$B$29:$B$36</c:f>
              <c:strCache>
                <c:ptCount val="8"/>
                <c:pt idx="0">
                  <c:v>SILT</c:v>
                </c:pt>
                <c:pt idx="1">
                  <c:v>SND</c:v>
                </c:pt>
                <c:pt idx="2">
                  <c:v>GRV</c:v>
                </c:pt>
                <c:pt idx="3">
                  <c:v>SC</c:v>
                </c:pt>
                <c:pt idx="4">
                  <c:v>LC</c:v>
                </c:pt>
                <c:pt idx="5">
                  <c:v>SB</c:v>
                </c:pt>
                <c:pt idx="6">
                  <c:v>LB</c:v>
                </c:pt>
                <c:pt idx="7">
                  <c:v>BED</c:v>
                </c:pt>
              </c:strCache>
            </c:strRef>
          </c:cat>
          <c:val>
            <c:numRef>
              <c:f>Substrate!$F$29:$F$36</c:f>
              <c:numCache>
                <c:formatCode>0.0%</c:formatCode>
                <c:ptCount val="8"/>
                <c:pt idx="0">
                  <c:v>0</c:v>
                </c:pt>
                <c:pt idx="1">
                  <c:v>0</c:v>
                </c:pt>
                <c:pt idx="2">
                  <c:v>0</c:v>
                </c:pt>
                <c:pt idx="3">
                  <c:v>0.375</c:v>
                </c:pt>
                <c:pt idx="4">
                  <c:v>0.20833333333333334</c:v>
                </c:pt>
                <c:pt idx="5">
                  <c:v>8.3333333333333329E-2</c:v>
                </c:pt>
                <c:pt idx="6">
                  <c:v>0.33333333333333331</c:v>
                </c:pt>
                <c:pt idx="7">
                  <c:v>0</c:v>
                </c:pt>
              </c:numCache>
            </c:numRef>
          </c:val>
        </c:ser>
        <c:ser>
          <c:idx val="1"/>
          <c:order val="1"/>
          <c:tx>
            <c:v>Availability</c:v>
          </c:tx>
          <c:spPr>
            <a:solidFill>
              <a:schemeClr val="bg1">
                <a:lumMod val="75000"/>
              </a:schemeClr>
            </a:solidFill>
            <a:ln>
              <a:solidFill>
                <a:schemeClr val="tx1"/>
              </a:solidFill>
            </a:ln>
          </c:spPr>
          <c:cat>
            <c:strRef>
              <c:f>Substrate!$B$29:$B$36</c:f>
              <c:strCache>
                <c:ptCount val="8"/>
                <c:pt idx="0">
                  <c:v>SILT</c:v>
                </c:pt>
                <c:pt idx="1">
                  <c:v>SND</c:v>
                </c:pt>
                <c:pt idx="2">
                  <c:v>GRV</c:v>
                </c:pt>
                <c:pt idx="3">
                  <c:v>SC</c:v>
                </c:pt>
                <c:pt idx="4">
                  <c:v>LC</c:v>
                </c:pt>
                <c:pt idx="5">
                  <c:v>SB</c:v>
                </c:pt>
                <c:pt idx="6">
                  <c:v>LB</c:v>
                </c:pt>
                <c:pt idx="7">
                  <c:v>BED</c:v>
                </c:pt>
              </c:strCache>
            </c:strRef>
          </c:cat>
          <c:val>
            <c:numRef>
              <c:f>Substrate!$G$29:$G$36</c:f>
              <c:numCache>
                <c:formatCode>0.0%</c:formatCode>
                <c:ptCount val="8"/>
                <c:pt idx="0">
                  <c:v>0</c:v>
                </c:pt>
                <c:pt idx="1">
                  <c:v>2.7586206896551724E-2</c:v>
                </c:pt>
                <c:pt idx="2">
                  <c:v>8.2758620689655171E-2</c:v>
                </c:pt>
                <c:pt idx="3">
                  <c:v>0.31034482758620691</c:v>
                </c:pt>
                <c:pt idx="4">
                  <c:v>0.17241379310344829</c:v>
                </c:pt>
                <c:pt idx="5">
                  <c:v>0.16551724137931034</c:v>
                </c:pt>
                <c:pt idx="6">
                  <c:v>0.17241379310344829</c:v>
                </c:pt>
                <c:pt idx="7">
                  <c:v>6.8965517241379309E-2</c:v>
                </c:pt>
              </c:numCache>
            </c:numRef>
          </c:val>
        </c:ser>
        <c:axId val="102352384"/>
        <c:axId val="102354304"/>
      </c:barChart>
      <c:catAx>
        <c:axId val="102352384"/>
        <c:scaling>
          <c:orientation val="minMax"/>
        </c:scaling>
        <c:axPos val="b"/>
        <c:title>
          <c:tx>
            <c:rich>
              <a:bodyPr/>
              <a:lstStyle/>
              <a:p>
                <a:pPr>
                  <a:defRPr/>
                </a:pPr>
                <a:r>
                  <a:rPr lang="en-US"/>
                  <a:t>Substrate type</a:t>
                </a:r>
              </a:p>
            </c:rich>
          </c:tx>
          <c:layout/>
        </c:title>
        <c:tickLblPos val="nextTo"/>
        <c:spPr>
          <a:ln>
            <a:solidFill>
              <a:sysClr val="windowText" lastClr="000000"/>
            </a:solidFill>
          </a:ln>
        </c:spPr>
        <c:crossAx val="102354304"/>
        <c:crosses val="autoZero"/>
        <c:auto val="1"/>
        <c:lblAlgn val="ctr"/>
        <c:lblOffset val="100"/>
      </c:catAx>
      <c:valAx>
        <c:axId val="102354304"/>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2352384"/>
        <c:crosses val="autoZero"/>
        <c:crossBetween val="between"/>
      </c:valAx>
    </c:plotArea>
    <c:legend>
      <c:legendPos val="r"/>
      <c:layout>
        <c:manualLayout>
          <c:xMode val="edge"/>
          <c:yMode val="edge"/>
          <c:x val="0.14314020122484689"/>
          <c:y val="0.15660856186080191"/>
          <c:w val="0.24369601527081838"/>
          <c:h val="0.16627966331794733"/>
        </c:manualLayout>
      </c:layout>
    </c:legend>
    <c:plotVisOnly val="1"/>
  </c:chart>
  <c:spPr>
    <a:ln>
      <a:solidFill>
        <a:sysClr val="windowText" lastClr="000000"/>
      </a:solidFill>
    </a:ln>
  </c:spPr>
  <c:printSettings>
    <c:headerFooter/>
    <c:pageMargins b="0.75000000000001066" l="0.70000000000000062" r="0.70000000000000062" t="0.7500000000000106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NF American </a:t>
            </a:r>
            <a:r>
              <a:rPr lang="en-US"/>
              <a:t> substrate</a:t>
            </a:r>
          </a:p>
        </c:rich>
      </c:tx>
      <c:layout>
        <c:manualLayout>
          <c:xMode val="edge"/>
          <c:yMode val="edge"/>
          <c:x val="0.19027931723370087"/>
          <c:y val="4.1911001582817416E-2"/>
        </c:manualLayout>
      </c:layout>
      <c:overlay val="1"/>
    </c:title>
    <c:plotArea>
      <c:layout>
        <c:manualLayout>
          <c:layoutTarget val="inner"/>
          <c:xMode val="edge"/>
          <c:yMode val="edge"/>
          <c:x val="0.11546062992126183"/>
          <c:y val="0.13265836023370617"/>
          <c:w val="0.86101290463692048"/>
          <c:h val="0.65722870848041726"/>
        </c:manualLayout>
      </c:layout>
      <c:barChart>
        <c:barDir val="col"/>
        <c:grouping val="clustered"/>
        <c:ser>
          <c:idx val="0"/>
          <c:order val="0"/>
          <c:tx>
            <c:v>Egg Use</c:v>
          </c:tx>
          <c:spPr>
            <a:solidFill>
              <a:schemeClr val="tx1"/>
            </a:solidFill>
          </c:spPr>
          <c:cat>
            <c:strRef>
              <c:f>Substrate!$B$38:$B$45</c:f>
              <c:strCache>
                <c:ptCount val="8"/>
                <c:pt idx="0">
                  <c:v>SILT</c:v>
                </c:pt>
                <c:pt idx="1">
                  <c:v>SND</c:v>
                </c:pt>
                <c:pt idx="2">
                  <c:v>GRV</c:v>
                </c:pt>
                <c:pt idx="3">
                  <c:v>SC</c:v>
                </c:pt>
                <c:pt idx="4">
                  <c:v>LC</c:v>
                </c:pt>
                <c:pt idx="5">
                  <c:v>SB</c:v>
                </c:pt>
                <c:pt idx="6">
                  <c:v>LB</c:v>
                </c:pt>
                <c:pt idx="7">
                  <c:v>BED</c:v>
                </c:pt>
              </c:strCache>
            </c:strRef>
          </c:cat>
          <c:val>
            <c:numRef>
              <c:f>Substrate!$F$38:$F$45</c:f>
              <c:numCache>
                <c:formatCode>0.0%</c:formatCode>
                <c:ptCount val="8"/>
                <c:pt idx="0">
                  <c:v>0</c:v>
                </c:pt>
                <c:pt idx="1">
                  <c:v>0</c:v>
                </c:pt>
                <c:pt idx="2">
                  <c:v>0</c:v>
                </c:pt>
                <c:pt idx="3">
                  <c:v>7.1428571428571425E-2</c:v>
                </c:pt>
                <c:pt idx="4">
                  <c:v>0.2857142857142857</c:v>
                </c:pt>
                <c:pt idx="5">
                  <c:v>0.35714285714285715</c:v>
                </c:pt>
                <c:pt idx="6">
                  <c:v>0.14285714285714285</c:v>
                </c:pt>
                <c:pt idx="7">
                  <c:v>0.14285714285714285</c:v>
                </c:pt>
              </c:numCache>
            </c:numRef>
          </c:val>
        </c:ser>
        <c:ser>
          <c:idx val="1"/>
          <c:order val="1"/>
          <c:tx>
            <c:v>Availability</c:v>
          </c:tx>
          <c:spPr>
            <a:solidFill>
              <a:schemeClr val="bg1">
                <a:lumMod val="75000"/>
              </a:schemeClr>
            </a:solidFill>
            <a:ln>
              <a:solidFill>
                <a:schemeClr val="tx1"/>
              </a:solidFill>
            </a:ln>
          </c:spPr>
          <c:cat>
            <c:strRef>
              <c:f>Substrate!$B$38:$B$45</c:f>
              <c:strCache>
                <c:ptCount val="8"/>
                <c:pt idx="0">
                  <c:v>SILT</c:v>
                </c:pt>
                <c:pt idx="1">
                  <c:v>SND</c:v>
                </c:pt>
                <c:pt idx="2">
                  <c:v>GRV</c:v>
                </c:pt>
                <c:pt idx="3">
                  <c:v>SC</c:v>
                </c:pt>
                <c:pt idx="4">
                  <c:v>LC</c:v>
                </c:pt>
                <c:pt idx="5">
                  <c:v>SB</c:v>
                </c:pt>
                <c:pt idx="6">
                  <c:v>LB</c:v>
                </c:pt>
                <c:pt idx="7">
                  <c:v>BED</c:v>
                </c:pt>
              </c:strCache>
            </c:strRef>
          </c:cat>
          <c:val>
            <c:numRef>
              <c:f>Substrate!$G$38:$G$45</c:f>
              <c:numCache>
                <c:formatCode>0.0%</c:formatCode>
                <c:ptCount val="8"/>
                <c:pt idx="0">
                  <c:v>0</c:v>
                </c:pt>
                <c:pt idx="1">
                  <c:v>1.8987341772151899E-2</c:v>
                </c:pt>
                <c:pt idx="2">
                  <c:v>6.3291139240506333E-2</c:v>
                </c:pt>
                <c:pt idx="3">
                  <c:v>0.20886075949367089</c:v>
                </c:pt>
                <c:pt idx="4">
                  <c:v>0.29113924050632911</c:v>
                </c:pt>
                <c:pt idx="5">
                  <c:v>0.17088607594936708</c:v>
                </c:pt>
                <c:pt idx="6">
                  <c:v>7.5949367088607597E-2</c:v>
                </c:pt>
                <c:pt idx="7">
                  <c:v>0.17088607594936708</c:v>
                </c:pt>
              </c:numCache>
            </c:numRef>
          </c:val>
        </c:ser>
        <c:axId val="102264832"/>
        <c:axId val="102266752"/>
      </c:barChart>
      <c:catAx>
        <c:axId val="102264832"/>
        <c:scaling>
          <c:orientation val="minMax"/>
        </c:scaling>
        <c:axPos val="b"/>
        <c:title>
          <c:tx>
            <c:rich>
              <a:bodyPr/>
              <a:lstStyle/>
              <a:p>
                <a:pPr>
                  <a:defRPr/>
                </a:pPr>
                <a:r>
                  <a:rPr lang="en-US"/>
                  <a:t>Substrate type</a:t>
                </a:r>
              </a:p>
            </c:rich>
          </c:tx>
          <c:layout/>
        </c:title>
        <c:tickLblPos val="nextTo"/>
        <c:spPr>
          <a:ln>
            <a:solidFill>
              <a:sysClr val="windowText" lastClr="000000"/>
            </a:solidFill>
          </a:ln>
        </c:spPr>
        <c:crossAx val="102266752"/>
        <c:crosses val="autoZero"/>
        <c:auto val="1"/>
        <c:lblAlgn val="ctr"/>
        <c:lblOffset val="100"/>
      </c:catAx>
      <c:valAx>
        <c:axId val="102266752"/>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2264832"/>
        <c:crosses val="autoZero"/>
        <c:crossBetween val="between"/>
      </c:valAx>
    </c:plotArea>
    <c:legend>
      <c:legendPos val="r"/>
      <c:layout>
        <c:manualLayout>
          <c:xMode val="edge"/>
          <c:yMode val="edge"/>
          <c:x val="0.14314020122484689"/>
          <c:y val="0.15660856186080191"/>
          <c:w val="0.24369601527081838"/>
          <c:h val="0.16627966331794733"/>
        </c:manualLayout>
      </c:layout>
    </c:legend>
    <c:plotVisOnly val="1"/>
  </c:chart>
  <c:spPr>
    <a:ln>
      <a:solidFill>
        <a:sysClr val="windowText" lastClr="000000"/>
      </a:solidFill>
    </a:ln>
  </c:spPr>
  <c:printSettings>
    <c:headerFooter/>
    <c:pageMargins b="0.75000000000001088" l="0.70000000000000062" r="0.70000000000000062" t="0.75000000000001088"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Clavey </a:t>
            </a:r>
            <a:r>
              <a:rPr lang="en-US"/>
              <a:t>attachment</a:t>
            </a:r>
          </a:p>
          <a:p>
            <a:pPr>
              <a:defRPr/>
            </a:pPr>
            <a:r>
              <a:rPr lang="en-US"/>
              <a:t> substrate</a:t>
            </a:r>
          </a:p>
        </c:rich>
      </c:tx>
      <c:layout>
        <c:manualLayout>
          <c:xMode val="edge"/>
          <c:yMode val="edge"/>
          <c:x val="0.24612572422373399"/>
          <c:y val="4.1911001582817416E-2"/>
        </c:manualLayout>
      </c:layout>
      <c:overlay val="1"/>
    </c:title>
    <c:plotArea>
      <c:layout>
        <c:manualLayout>
          <c:layoutTarget val="inner"/>
          <c:xMode val="edge"/>
          <c:yMode val="edge"/>
          <c:x val="0.11546062992126188"/>
          <c:y val="0.13265836023370617"/>
          <c:w val="0.86101290463692048"/>
          <c:h val="0.6572287084804177"/>
        </c:manualLayout>
      </c:layout>
      <c:barChart>
        <c:barDir val="col"/>
        <c:grouping val="clustered"/>
        <c:ser>
          <c:idx val="0"/>
          <c:order val="0"/>
          <c:tx>
            <c:v>Egg Use</c:v>
          </c:tx>
          <c:spPr>
            <a:solidFill>
              <a:schemeClr val="tx1"/>
            </a:solidFill>
          </c:spPr>
          <c:cat>
            <c:strRef>
              <c:f>Substrate!$B$47:$B$54</c:f>
              <c:strCache>
                <c:ptCount val="8"/>
                <c:pt idx="0">
                  <c:v>SILT</c:v>
                </c:pt>
                <c:pt idx="1">
                  <c:v>SND</c:v>
                </c:pt>
                <c:pt idx="2">
                  <c:v>GRV</c:v>
                </c:pt>
                <c:pt idx="3">
                  <c:v>SC</c:v>
                </c:pt>
                <c:pt idx="4">
                  <c:v>LC</c:v>
                </c:pt>
                <c:pt idx="5">
                  <c:v>SB</c:v>
                </c:pt>
                <c:pt idx="6">
                  <c:v>LB</c:v>
                </c:pt>
                <c:pt idx="7">
                  <c:v>BED</c:v>
                </c:pt>
              </c:strCache>
            </c:strRef>
          </c:cat>
          <c:val>
            <c:numRef>
              <c:f>Substrate!$F$56:$F$63</c:f>
              <c:numCache>
                <c:formatCode>0.0%</c:formatCode>
                <c:ptCount val="8"/>
                <c:pt idx="0">
                  <c:v>0</c:v>
                </c:pt>
                <c:pt idx="1">
                  <c:v>0</c:v>
                </c:pt>
                <c:pt idx="2">
                  <c:v>0</c:v>
                </c:pt>
                <c:pt idx="3">
                  <c:v>0</c:v>
                </c:pt>
                <c:pt idx="4">
                  <c:v>0</c:v>
                </c:pt>
                <c:pt idx="5">
                  <c:v>0</c:v>
                </c:pt>
                <c:pt idx="6">
                  <c:v>1</c:v>
                </c:pt>
                <c:pt idx="7">
                  <c:v>0</c:v>
                </c:pt>
              </c:numCache>
            </c:numRef>
          </c:val>
        </c:ser>
        <c:axId val="102299136"/>
        <c:axId val="102301056"/>
      </c:barChart>
      <c:catAx>
        <c:axId val="102299136"/>
        <c:scaling>
          <c:orientation val="minMax"/>
        </c:scaling>
        <c:axPos val="b"/>
        <c:title>
          <c:tx>
            <c:rich>
              <a:bodyPr/>
              <a:lstStyle/>
              <a:p>
                <a:pPr>
                  <a:defRPr/>
                </a:pPr>
                <a:r>
                  <a:rPr lang="en-US"/>
                  <a:t>Substrate type</a:t>
                </a:r>
              </a:p>
            </c:rich>
          </c:tx>
          <c:layout/>
        </c:title>
        <c:tickLblPos val="nextTo"/>
        <c:crossAx val="102301056"/>
        <c:crosses val="autoZero"/>
        <c:auto val="1"/>
        <c:lblAlgn val="ctr"/>
        <c:lblOffset val="100"/>
      </c:catAx>
      <c:valAx>
        <c:axId val="102301056"/>
        <c:scaling>
          <c:orientation val="minMax"/>
        </c:scaling>
        <c:axPos val="l"/>
        <c:majorGridlines>
          <c:spPr>
            <a:ln>
              <a:solidFill>
                <a:schemeClr val="bg1"/>
              </a:solidFill>
            </a:ln>
          </c:spPr>
        </c:majorGridlines>
        <c:numFmt formatCode="0%" sourceLinked="0"/>
        <c:tickLblPos val="nextTo"/>
        <c:crossAx val="102299136"/>
        <c:crosses val="autoZero"/>
        <c:crossBetween val="between"/>
      </c:valAx>
    </c:plotArea>
    <c:legend>
      <c:legendPos val="r"/>
      <c:layout>
        <c:manualLayout>
          <c:xMode val="edge"/>
          <c:yMode val="edge"/>
          <c:x val="0.14314020122484689"/>
          <c:y val="0.15660856186080191"/>
          <c:w val="0.24369601527081838"/>
          <c:h val="0.16627966331794733"/>
        </c:manualLayout>
      </c:layout>
    </c:legend>
    <c:plotVisOnly val="1"/>
  </c:chart>
  <c:printSettings>
    <c:headerFooter/>
    <c:pageMargins b="0.7500000000000111" l="0.70000000000000062" r="0.70000000000000062" t="0.750000000000011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SF American </a:t>
            </a:r>
            <a:r>
              <a:rPr lang="en-US"/>
              <a:t>attachment</a:t>
            </a:r>
            <a:r>
              <a:rPr lang="en-US" baseline="0"/>
              <a:t> </a:t>
            </a:r>
            <a:r>
              <a:rPr lang="en-US"/>
              <a:t>substrate</a:t>
            </a:r>
          </a:p>
        </c:rich>
      </c:tx>
      <c:layout>
        <c:manualLayout>
          <c:xMode val="edge"/>
          <c:yMode val="edge"/>
          <c:x val="0.31942413339816594"/>
          <c:y val="4.1911001582817416E-2"/>
        </c:manualLayout>
      </c:layout>
      <c:overlay val="1"/>
    </c:title>
    <c:plotArea>
      <c:layout>
        <c:manualLayout>
          <c:layoutTarget val="inner"/>
          <c:xMode val="edge"/>
          <c:yMode val="edge"/>
          <c:x val="0.11546062992126194"/>
          <c:y val="0.13265836023370617"/>
          <c:w val="0.86101290463692048"/>
          <c:h val="0.65722870848041792"/>
        </c:manualLayout>
      </c:layout>
      <c:barChart>
        <c:barDir val="col"/>
        <c:grouping val="clustered"/>
        <c:ser>
          <c:idx val="0"/>
          <c:order val="0"/>
          <c:tx>
            <c:v>Egg Use</c:v>
          </c:tx>
          <c:spPr>
            <a:solidFill>
              <a:schemeClr val="tx1"/>
            </a:solidFill>
          </c:spPr>
          <c:cat>
            <c:strRef>
              <c:f>Substrate!$B$47:$B$54</c:f>
              <c:strCache>
                <c:ptCount val="8"/>
                <c:pt idx="0">
                  <c:v>SILT</c:v>
                </c:pt>
                <c:pt idx="1">
                  <c:v>SND</c:v>
                </c:pt>
                <c:pt idx="2">
                  <c:v>GRV</c:v>
                </c:pt>
                <c:pt idx="3">
                  <c:v>SC</c:v>
                </c:pt>
                <c:pt idx="4">
                  <c:v>LC</c:v>
                </c:pt>
                <c:pt idx="5">
                  <c:v>SB</c:v>
                </c:pt>
                <c:pt idx="6">
                  <c:v>LB</c:v>
                </c:pt>
                <c:pt idx="7">
                  <c:v>BED</c:v>
                </c:pt>
              </c:strCache>
            </c:strRef>
          </c:cat>
          <c:val>
            <c:numRef>
              <c:f>Substrate!$F$65:$F$72</c:f>
              <c:numCache>
                <c:formatCode>0.0%</c:formatCode>
                <c:ptCount val="8"/>
                <c:pt idx="0">
                  <c:v>0</c:v>
                </c:pt>
                <c:pt idx="1">
                  <c:v>0</c:v>
                </c:pt>
                <c:pt idx="2">
                  <c:v>0</c:v>
                </c:pt>
                <c:pt idx="3">
                  <c:v>0.4</c:v>
                </c:pt>
                <c:pt idx="4">
                  <c:v>0.2</c:v>
                </c:pt>
                <c:pt idx="5">
                  <c:v>0.2</c:v>
                </c:pt>
                <c:pt idx="6">
                  <c:v>0.2</c:v>
                </c:pt>
                <c:pt idx="7">
                  <c:v>0</c:v>
                </c:pt>
              </c:numCache>
            </c:numRef>
          </c:val>
        </c:ser>
        <c:axId val="102390784"/>
        <c:axId val="102405248"/>
      </c:barChart>
      <c:catAx>
        <c:axId val="102390784"/>
        <c:scaling>
          <c:orientation val="minMax"/>
        </c:scaling>
        <c:axPos val="b"/>
        <c:title>
          <c:tx>
            <c:rich>
              <a:bodyPr/>
              <a:lstStyle/>
              <a:p>
                <a:pPr>
                  <a:defRPr/>
                </a:pPr>
                <a:r>
                  <a:rPr lang="en-US"/>
                  <a:t>Substrate type</a:t>
                </a:r>
              </a:p>
            </c:rich>
          </c:tx>
          <c:layout/>
        </c:title>
        <c:tickLblPos val="nextTo"/>
        <c:crossAx val="102405248"/>
        <c:crosses val="autoZero"/>
        <c:auto val="1"/>
        <c:lblAlgn val="ctr"/>
        <c:lblOffset val="100"/>
      </c:catAx>
      <c:valAx>
        <c:axId val="102405248"/>
        <c:scaling>
          <c:orientation val="minMax"/>
        </c:scaling>
        <c:axPos val="l"/>
        <c:majorGridlines>
          <c:spPr>
            <a:ln>
              <a:solidFill>
                <a:schemeClr val="bg1"/>
              </a:solidFill>
            </a:ln>
          </c:spPr>
        </c:majorGridlines>
        <c:numFmt formatCode="0%" sourceLinked="0"/>
        <c:tickLblPos val="nextTo"/>
        <c:crossAx val="102390784"/>
        <c:crosses val="autoZero"/>
        <c:crossBetween val="between"/>
      </c:valAx>
    </c:plotArea>
    <c:legend>
      <c:legendPos val="r"/>
      <c:layout>
        <c:manualLayout>
          <c:xMode val="edge"/>
          <c:yMode val="edge"/>
          <c:x val="0.14314020122484689"/>
          <c:y val="0.15660856186080191"/>
          <c:w val="0.24369601527081838"/>
          <c:h val="0.16627966331794733"/>
        </c:manualLayout>
      </c:layout>
    </c:legend>
    <c:plotVisOnly val="1"/>
  </c:chart>
  <c:printSettings>
    <c:headerFooter/>
    <c:pageMargins b="0.75000000000001132" l="0.70000000000000062" r="0.70000000000000062" t="0.75000000000001132"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NF American </a:t>
            </a:r>
            <a:r>
              <a:rPr lang="en-US"/>
              <a:t> substrate</a:t>
            </a:r>
          </a:p>
        </c:rich>
      </c:tx>
      <c:layout>
        <c:manualLayout>
          <c:xMode val="edge"/>
          <c:yMode val="edge"/>
          <c:x val="0.19027931723370087"/>
          <c:y val="4.1911001582817416E-2"/>
        </c:manualLayout>
      </c:layout>
      <c:overlay val="1"/>
    </c:title>
    <c:plotArea>
      <c:layout>
        <c:manualLayout>
          <c:layoutTarget val="inner"/>
          <c:xMode val="edge"/>
          <c:yMode val="edge"/>
          <c:x val="0.11546062992126188"/>
          <c:y val="0.13265836023370617"/>
          <c:w val="0.86101290463692048"/>
          <c:h val="0.6572287084804177"/>
        </c:manualLayout>
      </c:layout>
      <c:barChart>
        <c:barDir val="col"/>
        <c:grouping val="clustered"/>
        <c:ser>
          <c:idx val="0"/>
          <c:order val="0"/>
          <c:tx>
            <c:v>Egg Use</c:v>
          </c:tx>
          <c:spPr>
            <a:solidFill>
              <a:schemeClr val="tx1"/>
            </a:solidFill>
          </c:spPr>
          <c:cat>
            <c:strRef>
              <c:f>Substrate!$B$38:$B$45</c:f>
              <c:strCache>
                <c:ptCount val="8"/>
                <c:pt idx="0">
                  <c:v>SILT</c:v>
                </c:pt>
                <c:pt idx="1">
                  <c:v>SND</c:v>
                </c:pt>
                <c:pt idx="2">
                  <c:v>GRV</c:v>
                </c:pt>
                <c:pt idx="3">
                  <c:v>SC</c:v>
                </c:pt>
                <c:pt idx="4">
                  <c:v>LC</c:v>
                </c:pt>
                <c:pt idx="5">
                  <c:v>SB</c:v>
                </c:pt>
                <c:pt idx="6">
                  <c:v>LB</c:v>
                </c:pt>
                <c:pt idx="7">
                  <c:v>BED</c:v>
                </c:pt>
              </c:strCache>
            </c:strRef>
          </c:cat>
          <c:val>
            <c:numRef>
              <c:f>Substrate!$F$47:$F$54</c:f>
              <c:numCache>
                <c:formatCode>0.0%</c:formatCode>
                <c:ptCount val="8"/>
                <c:pt idx="0">
                  <c:v>0</c:v>
                </c:pt>
                <c:pt idx="1">
                  <c:v>0</c:v>
                </c:pt>
                <c:pt idx="2">
                  <c:v>0</c:v>
                </c:pt>
                <c:pt idx="3">
                  <c:v>0</c:v>
                </c:pt>
                <c:pt idx="4">
                  <c:v>0.1111111111111111</c:v>
                </c:pt>
                <c:pt idx="5">
                  <c:v>0.22222222222222221</c:v>
                </c:pt>
                <c:pt idx="6">
                  <c:v>0.55555555555555558</c:v>
                </c:pt>
                <c:pt idx="7">
                  <c:v>0.1111111111111111</c:v>
                </c:pt>
              </c:numCache>
            </c:numRef>
          </c:val>
        </c:ser>
        <c:ser>
          <c:idx val="1"/>
          <c:order val="1"/>
          <c:tx>
            <c:v>Availability</c:v>
          </c:tx>
          <c:spPr>
            <a:solidFill>
              <a:schemeClr val="bg1">
                <a:lumMod val="75000"/>
              </a:schemeClr>
            </a:solidFill>
            <a:ln>
              <a:solidFill>
                <a:schemeClr val="tx1"/>
              </a:solidFill>
            </a:ln>
          </c:spPr>
          <c:cat>
            <c:strRef>
              <c:f>Substrate!$B$38:$B$45</c:f>
              <c:strCache>
                <c:ptCount val="8"/>
                <c:pt idx="0">
                  <c:v>SILT</c:v>
                </c:pt>
                <c:pt idx="1">
                  <c:v>SND</c:v>
                </c:pt>
                <c:pt idx="2">
                  <c:v>GRV</c:v>
                </c:pt>
                <c:pt idx="3">
                  <c:v>SC</c:v>
                </c:pt>
                <c:pt idx="4">
                  <c:v>LC</c:v>
                </c:pt>
                <c:pt idx="5">
                  <c:v>SB</c:v>
                </c:pt>
                <c:pt idx="6">
                  <c:v>LB</c:v>
                </c:pt>
                <c:pt idx="7">
                  <c:v>BED</c:v>
                </c:pt>
              </c:strCache>
            </c:strRef>
          </c:cat>
          <c:val>
            <c:numRef>
              <c:f>Substrate!$G$47:$G$54</c:f>
              <c:numCache>
                <c:formatCode>0.0%</c:formatCode>
                <c:ptCount val="8"/>
                <c:pt idx="0">
                  <c:v>0</c:v>
                </c:pt>
                <c:pt idx="1">
                  <c:v>1.8018018018018018E-2</c:v>
                </c:pt>
                <c:pt idx="2">
                  <c:v>9.90990990990991E-2</c:v>
                </c:pt>
                <c:pt idx="3">
                  <c:v>0.14414414414414414</c:v>
                </c:pt>
                <c:pt idx="4">
                  <c:v>6.3063063063063057E-2</c:v>
                </c:pt>
                <c:pt idx="5">
                  <c:v>0.12612612612612611</c:v>
                </c:pt>
                <c:pt idx="6">
                  <c:v>0.42342342342342343</c:v>
                </c:pt>
                <c:pt idx="7">
                  <c:v>0.12612612612612611</c:v>
                </c:pt>
              </c:numCache>
            </c:numRef>
          </c:val>
        </c:ser>
        <c:axId val="102422016"/>
        <c:axId val="102423936"/>
      </c:barChart>
      <c:catAx>
        <c:axId val="102422016"/>
        <c:scaling>
          <c:orientation val="minMax"/>
        </c:scaling>
        <c:axPos val="b"/>
        <c:title>
          <c:tx>
            <c:rich>
              <a:bodyPr/>
              <a:lstStyle/>
              <a:p>
                <a:pPr>
                  <a:defRPr/>
                </a:pPr>
                <a:r>
                  <a:rPr lang="en-US"/>
                  <a:t>Substrate type</a:t>
                </a:r>
              </a:p>
            </c:rich>
          </c:tx>
          <c:layout/>
        </c:title>
        <c:tickLblPos val="nextTo"/>
        <c:spPr>
          <a:ln>
            <a:solidFill>
              <a:sysClr val="windowText" lastClr="000000"/>
            </a:solidFill>
          </a:ln>
        </c:spPr>
        <c:crossAx val="102423936"/>
        <c:crosses val="autoZero"/>
        <c:auto val="1"/>
        <c:lblAlgn val="ctr"/>
        <c:lblOffset val="100"/>
      </c:catAx>
      <c:valAx>
        <c:axId val="102423936"/>
        <c:scaling>
          <c:orientation val="minMax"/>
        </c:scaling>
        <c:axPos val="l"/>
        <c:majorGridlines>
          <c:spPr>
            <a:ln>
              <a:solidFill>
                <a:schemeClr val="bg1"/>
              </a:solidFill>
            </a:ln>
          </c:spPr>
        </c:majorGridlines>
        <c:numFmt formatCode="0%" sourceLinked="0"/>
        <c:tickLblPos val="nextTo"/>
        <c:spPr>
          <a:ln>
            <a:solidFill>
              <a:sysClr val="windowText" lastClr="000000"/>
            </a:solidFill>
          </a:ln>
        </c:spPr>
        <c:crossAx val="102422016"/>
        <c:crosses val="autoZero"/>
        <c:crossBetween val="between"/>
      </c:valAx>
    </c:plotArea>
    <c:legend>
      <c:legendPos val="r"/>
      <c:layout>
        <c:manualLayout>
          <c:xMode val="edge"/>
          <c:yMode val="edge"/>
          <c:x val="0.14314020122484689"/>
          <c:y val="0.15660856186080191"/>
          <c:w val="0.24369601527081838"/>
          <c:h val="0.16627966331794733"/>
        </c:manualLayout>
      </c:layout>
    </c:legend>
    <c:plotVisOnly val="1"/>
  </c:chart>
  <c:spPr>
    <a:ln>
      <a:solidFill>
        <a:sysClr val="windowText" lastClr="000000"/>
      </a:solidFill>
    </a:ln>
  </c:spPr>
  <c:printSettings>
    <c:headerFooter/>
    <c:pageMargins b="0.7500000000000111" l="0.70000000000000062" r="0.70000000000000062" t="0.7500000000000111"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depth</a:t>
            </a:r>
          </a:p>
        </c:rich>
      </c:tx>
      <c:layout>
        <c:manualLayout>
          <c:xMode val="edge"/>
          <c:yMode val="edge"/>
          <c:x val="0.42379594621156924"/>
          <c:y val="0"/>
        </c:manualLayout>
      </c:layout>
      <c:overlay val="1"/>
    </c:title>
    <c:plotArea>
      <c:layout>
        <c:manualLayout>
          <c:layoutTarget val="inner"/>
          <c:xMode val="edge"/>
          <c:yMode val="edge"/>
          <c:x val="0.16155907824297289"/>
          <c:y val="6.9234254463439254E-2"/>
          <c:w val="0.79088695410871013"/>
          <c:h val="0.6857219843717256"/>
        </c:manualLayout>
      </c:layout>
      <c:lineChart>
        <c:grouping val="standard"/>
        <c:ser>
          <c:idx val="1"/>
          <c:order val="0"/>
          <c:spPr>
            <a:ln w="19050">
              <a:solidFill>
                <a:prstClr val="black"/>
              </a:solidFill>
              <a:prstDash val="solid"/>
            </a:ln>
          </c:spPr>
          <c:marker>
            <c:symbol val="none"/>
          </c:marker>
          <c:cat>
            <c:numRef>
              <c:f>'All Rivers HSI Use Only'!$A$3:$A$14</c:f>
              <c:numCache>
                <c:formatCode>General</c:formatCode>
                <c:ptCount val="12"/>
                <c:pt idx="0">
                  <c:v>0.09</c:v>
                </c:pt>
                <c:pt idx="1">
                  <c:v>0.1</c:v>
                </c:pt>
                <c:pt idx="2">
                  <c:v>0.2</c:v>
                </c:pt>
                <c:pt idx="3">
                  <c:v>0.3</c:v>
                </c:pt>
                <c:pt idx="4">
                  <c:v>0.4</c:v>
                </c:pt>
                <c:pt idx="5">
                  <c:v>0.5</c:v>
                </c:pt>
                <c:pt idx="6">
                  <c:v>0.6</c:v>
                </c:pt>
                <c:pt idx="7">
                  <c:v>0.7</c:v>
                </c:pt>
                <c:pt idx="8">
                  <c:v>0.8</c:v>
                </c:pt>
                <c:pt idx="9">
                  <c:v>0.9</c:v>
                </c:pt>
                <c:pt idx="10">
                  <c:v>1</c:v>
                </c:pt>
                <c:pt idx="11">
                  <c:v>1.1000000000000001</c:v>
                </c:pt>
              </c:numCache>
            </c:numRef>
          </c:cat>
          <c:val>
            <c:numRef>
              <c:f>'All Rivers HSI Use Only'!$D$3:$D$14</c:f>
              <c:numCache>
                <c:formatCode>0.00</c:formatCode>
                <c:ptCount val="12"/>
                <c:pt idx="0">
                  <c:v>0</c:v>
                </c:pt>
                <c:pt idx="1">
                  <c:v>2.564102564102564E-2</c:v>
                </c:pt>
                <c:pt idx="2">
                  <c:v>0.33333333333333331</c:v>
                </c:pt>
                <c:pt idx="3">
                  <c:v>1</c:v>
                </c:pt>
                <c:pt idx="4">
                  <c:v>0.97435897435897434</c:v>
                </c:pt>
                <c:pt idx="5">
                  <c:v>0.84615384615384615</c:v>
                </c:pt>
                <c:pt idx="6">
                  <c:v>0.20512820512820512</c:v>
                </c:pt>
                <c:pt idx="7">
                  <c:v>0.23076923076923075</c:v>
                </c:pt>
                <c:pt idx="8">
                  <c:v>2.564102564102564E-2</c:v>
                </c:pt>
                <c:pt idx="9">
                  <c:v>0.12820512820512822</c:v>
                </c:pt>
                <c:pt idx="10">
                  <c:v>0</c:v>
                </c:pt>
                <c:pt idx="11">
                  <c:v>0</c:v>
                </c:pt>
              </c:numCache>
            </c:numRef>
          </c:val>
        </c:ser>
        <c:marker val="1"/>
        <c:axId val="102744064"/>
        <c:axId val="102745984"/>
      </c:lineChart>
      <c:catAx>
        <c:axId val="102744064"/>
        <c:scaling>
          <c:orientation val="minMax"/>
        </c:scaling>
        <c:axPos val="b"/>
        <c:title>
          <c:tx>
            <c:rich>
              <a:bodyPr/>
              <a:lstStyle/>
              <a:p>
                <a:pPr>
                  <a:defRPr/>
                </a:pPr>
                <a:r>
                  <a:rPr lang="en-US"/>
                  <a:t>Total depth bin</a:t>
                </a:r>
                <a:r>
                  <a:rPr lang="en-US" baseline="0"/>
                  <a:t> </a:t>
                </a:r>
                <a:r>
                  <a:rPr lang="en-US"/>
                  <a:t>(0.1 m)</a:t>
                </a:r>
              </a:p>
            </c:rich>
          </c:tx>
          <c:layout/>
        </c:title>
        <c:numFmt formatCode="General" sourceLinked="1"/>
        <c:tickLblPos val="nextTo"/>
        <c:spPr>
          <a:ln>
            <a:solidFill>
              <a:sysClr val="windowText" lastClr="000000"/>
            </a:solidFill>
          </a:ln>
        </c:spPr>
        <c:crossAx val="102745984"/>
        <c:crosses val="autoZero"/>
        <c:auto val="1"/>
        <c:lblAlgn val="ctr"/>
        <c:lblOffset val="100"/>
      </c:catAx>
      <c:valAx>
        <c:axId val="102745984"/>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layout/>
        </c:title>
        <c:numFmt formatCode="0.00" sourceLinked="1"/>
        <c:tickLblPos val="nextTo"/>
        <c:spPr>
          <a:ln>
            <a:solidFill>
              <a:sysClr val="windowText" lastClr="000000"/>
            </a:solidFill>
          </a:ln>
        </c:spPr>
        <c:crossAx val="102744064"/>
        <c:crosses val="autoZero"/>
        <c:crossBetween val="between"/>
      </c:valAx>
    </c:plotArea>
    <c:plotVisOnly val="1"/>
  </c:chart>
  <c:spPr>
    <a:ln>
      <a:noFill/>
    </a:ln>
  </c:spPr>
  <c:printSettings>
    <c:headerFooter/>
    <c:pageMargins b="0.75000000000001033" l="0.70000000000000062" r="0.70000000000000062" t="0.750000000000010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84600107479149"/>
          <c:y val="5.5236394705059463E-2"/>
          <c:w val="0.85304402107020572"/>
          <c:h val="0.66067408240636871"/>
        </c:manualLayout>
      </c:layout>
      <c:barChart>
        <c:barDir val="col"/>
        <c:grouping val="clustered"/>
        <c:ser>
          <c:idx val="0"/>
          <c:order val="0"/>
          <c:tx>
            <c:v>Use</c:v>
          </c:tx>
          <c:spPr>
            <a:solidFill>
              <a:schemeClr val="tx1">
                <a:lumMod val="65000"/>
                <a:lumOff val="35000"/>
              </a:schemeClr>
            </a:solidFill>
            <a:ln>
              <a:solidFill>
                <a:sysClr val="windowText" lastClr="000000"/>
              </a:solidFill>
            </a:ln>
          </c:spPr>
          <c:cat>
            <c:strRef>
              <c:f>'All Rivers Histogram'!$B$58:$B$65</c:f>
              <c:strCache>
                <c:ptCount val="8"/>
                <c:pt idx="0">
                  <c:v>Silt</c:v>
                </c:pt>
                <c:pt idx="1">
                  <c:v>Sand</c:v>
                </c:pt>
                <c:pt idx="2">
                  <c:v>Gravel</c:v>
                </c:pt>
                <c:pt idx="3">
                  <c:v>Small cobble</c:v>
                </c:pt>
                <c:pt idx="4">
                  <c:v>Large cobble</c:v>
                </c:pt>
                <c:pt idx="5">
                  <c:v>Small boulder</c:v>
                </c:pt>
                <c:pt idx="6">
                  <c:v>Large boulder</c:v>
                </c:pt>
                <c:pt idx="7">
                  <c:v>Bedrock</c:v>
                </c:pt>
              </c:strCache>
            </c:strRef>
          </c:cat>
          <c:val>
            <c:numRef>
              <c:f>'All Rivers Histogram'!$E$58:$E$65</c:f>
              <c:numCache>
                <c:formatCode>0.0%</c:formatCode>
                <c:ptCount val="8"/>
                <c:pt idx="0">
                  <c:v>0</c:v>
                </c:pt>
                <c:pt idx="1">
                  <c:v>0</c:v>
                </c:pt>
                <c:pt idx="2">
                  <c:v>0</c:v>
                </c:pt>
                <c:pt idx="3">
                  <c:v>0.15492957746478872</c:v>
                </c:pt>
                <c:pt idx="4">
                  <c:v>0.19718309859154928</c:v>
                </c:pt>
                <c:pt idx="5">
                  <c:v>0.26056338028169013</c:v>
                </c:pt>
                <c:pt idx="6">
                  <c:v>0.36619718309859156</c:v>
                </c:pt>
                <c:pt idx="7">
                  <c:v>2.1126760563380281E-2</c:v>
                </c:pt>
              </c:numCache>
            </c:numRef>
          </c:val>
        </c:ser>
        <c:ser>
          <c:idx val="1"/>
          <c:order val="1"/>
          <c:tx>
            <c:v>Availability</c:v>
          </c:tx>
          <c:spPr>
            <a:solidFill>
              <a:schemeClr val="bg1">
                <a:lumMod val="85000"/>
              </a:schemeClr>
            </a:solidFill>
            <a:ln>
              <a:solidFill>
                <a:sysClr val="windowText" lastClr="000000"/>
              </a:solidFill>
            </a:ln>
          </c:spPr>
          <c:cat>
            <c:strRef>
              <c:f>'All Rivers Histogram'!$B$58:$B$65</c:f>
              <c:strCache>
                <c:ptCount val="8"/>
                <c:pt idx="0">
                  <c:v>Silt</c:v>
                </c:pt>
                <c:pt idx="1">
                  <c:v>Sand</c:v>
                </c:pt>
                <c:pt idx="2">
                  <c:v>Gravel</c:v>
                </c:pt>
                <c:pt idx="3">
                  <c:v>Small cobble</c:v>
                </c:pt>
                <c:pt idx="4">
                  <c:v>Large cobble</c:v>
                </c:pt>
                <c:pt idx="5">
                  <c:v>Small boulder</c:v>
                </c:pt>
                <c:pt idx="6">
                  <c:v>Large boulder</c:v>
                </c:pt>
                <c:pt idx="7">
                  <c:v>Bedrock</c:v>
                </c:pt>
              </c:strCache>
            </c:strRef>
          </c:cat>
          <c:val>
            <c:numRef>
              <c:f>'All Rivers Histogram'!$F$58:$F$65</c:f>
              <c:numCache>
                <c:formatCode>0.0%</c:formatCode>
                <c:ptCount val="8"/>
                <c:pt idx="0">
                  <c:v>2.5510204081632651E-3</c:v>
                </c:pt>
                <c:pt idx="1">
                  <c:v>3.3163265306122451E-2</c:v>
                </c:pt>
                <c:pt idx="2">
                  <c:v>5.6122448979591837E-2</c:v>
                </c:pt>
                <c:pt idx="3">
                  <c:v>0.1798469387755102</c:v>
                </c:pt>
                <c:pt idx="4">
                  <c:v>0.22193877551020408</c:v>
                </c:pt>
                <c:pt idx="5">
                  <c:v>0.17602040816326531</c:v>
                </c:pt>
                <c:pt idx="6">
                  <c:v>0.22448979591836735</c:v>
                </c:pt>
                <c:pt idx="7">
                  <c:v>0.10586734693877552</c:v>
                </c:pt>
              </c:numCache>
            </c:numRef>
          </c:val>
        </c:ser>
        <c:axId val="101076352"/>
        <c:axId val="101176448"/>
      </c:barChart>
      <c:catAx>
        <c:axId val="101076352"/>
        <c:scaling>
          <c:orientation val="minMax"/>
        </c:scaling>
        <c:axPos val="b"/>
        <c:numFmt formatCode="General" sourceLinked="1"/>
        <c:tickLblPos val="nextTo"/>
        <c:spPr>
          <a:ln>
            <a:solidFill>
              <a:sysClr val="windowText" lastClr="000000"/>
            </a:solidFill>
          </a:ln>
        </c:spPr>
        <c:txPr>
          <a:bodyPr rot="-5400000" vert="horz"/>
          <a:lstStyle/>
          <a:p>
            <a:pPr>
              <a:defRPr sz="1000"/>
            </a:pPr>
            <a:endParaRPr lang="en-US"/>
          </a:p>
        </c:txPr>
        <c:crossAx val="101176448"/>
        <c:crosses val="autoZero"/>
        <c:auto val="1"/>
        <c:lblAlgn val="ctr"/>
        <c:lblOffset val="100"/>
      </c:catAx>
      <c:valAx>
        <c:axId val="101176448"/>
        <c:scaling>
          <c:orientation val="minMax"/>
          <c:max val="0.4"/>
        </c:scaling>
        <c:axPos val="l"/>
        <c:majorGridlines>
          <c:spPr>
            <a:ln>
              <a:solidFill>
                <a:schemeClr val="bg1"/>
              </a:solidFill>
            </a:ln>
          </c:spPr>
        </c:majorGridlines>
        <c:numFmt formatCode="0%" sourceLinked="0"/>
        <c:tickLblPos val="nextTo"/>
        <c:spPr>
          <a:ln>
            <a:solidFill>
              <a:schemeClr val="tx1"/>
            </a:solidFill>
          </a:ln>
        </c:spPr>
        <c:crossAx val="101076352"/>
        <c:crosses val="autoZero"/>
        <c:crossBetween val="between"/>
        <c:majorUnit val="0.1"/>
      </c:valAx>
    </c:plotArea>
    <c:legend>
      <c:legendPos val="r"/>
      <c:layout>
        <c:manualLayout>
          <c:xMode val="edge"/>
          <c:yMode val="edge"/>
          <c:x val="0.14821781271143303"/>
          <c:y val="5.6801403689660475E-2"/>
          <c:w val="0.22211205083980942"/>
          <c:h val="0.17992941594021394"/>
        </c:manualLayout>
      </c:layout>
    </c:legend>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Mid column velocity</a:t>
            </a:r>
          </a:p>
          <a:p>
            <a:pPr>
              <a:defRPr/>
            </a:pPr>
            <a:endParaRPr lang="en-US"/>
          </a:p>
        </c:rich>
      </c:tx>
      <c:layout/>
      <c:overlay val="1"/>
    </c:title>
    <c:plotArea>
      <c:layout>
        <c:manualLayout>
          <c:layoutTarget val="inner"/>
          <c:xMode val="edge"/>
          <c:yMode val="edge"/>
          <c:x val="0.16155907824297289"/>
          <c:y val="5.4025128988154057E-2"/>
          <c:w val="0.79088695410871013"/>
          <c:h val="0.70093110984701057"/>
        </c:manualLayout>
      </c:layout>
      <c:scatterChart>
        <c:scatterStyle val="smoothMarker"/>
        <c:ser>
          <c:idx val="1"/>
          <c:order val="0"/>
          <c:tx>
            <c:v>HSI- Use only</c:v>
          </c:tx>
          <c:spPr>
            <a:ln w="19050">
              <a:solidFill>
                <a:prstClr val="black"/>
              </a:solidFill>
              <a:prstDash val="solid"/>
            </a:ln>
          </c:spPr>
          <c:marker>
            <c:symbol val="none"/>
          </c:marker>
          <c:xVal>
            <c:numRef>
              <c:f>'All Rivers HSI Use Only'!$A$17:$A$54</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'All Rivers HSI Use Only'!$D$17:$D$54</c:f>
              <c:numCache>
                <c:formatCode>0.00</c:formatCode>
                <c:ptCount val="38"/>
                <c:pt idx="0">
                  <c:v>1</c:v>
                </c:pt>
                <c:pt idx="1">
                  <c:v>8.9041095890410954E-2</c:v>
                </c:pt>
                <c:pt idx="2">
                  <c:v>0.10273972602739727</c:v>
                </c:pt>
                <c:pt idx="3">
                  <c:v>6.1643835616438353E-2</c:v>
                </c:pt>
                <c:pt idx="4">
                  <c:v>2.7397260273972601E-2</c:v>
                </c:pt>
                <c:pt idx="5">
                  <c:v>6.8493150684931503E-3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axId val="102779520"/>
        <c:axId val="102793984"/>
      </c:scatterChart>
      <c:valAx>
        <c:axId val="102779520"/>
        <c:scaling>
          <c:orientation val="minMax"/>
          <c:max val="1.9000000000000001"/>
          <c:min val="0"/>
        </c:scaling>
        <c:axPos val="b"/>
        <c:title>
          <c:tx>
            <c:rich>
              <a:bodyPr/>
              <a:lstStyle/>
              <a:p>
                <a:pPr>
                  <a:defRPr/>
                </a:pPr>
                <a:r>
                  <a:rPr lang="en-US"/>
                  <a:t>Velocity</a:t>
                </a:r>
                <a:r>
                  <a:rPr lang="en-US" baseline="0"/>
                  <a:t> (m/s)</a:t>
                </a:r>
                <a:endParaRPr lang="en-US"/>
              </a:p>
            </c:rich>
          </c:tx>
          <c:layout/>
        </c:title>
        <c:numFmt formatCode="General" sourceLinked="1"/>
        <c:tickLblPos val="nextTo"/>
        <c:spPr>
          <a:ln>
            <a:solidFill>
              <a:sysClr val="windowText" lastClr="000000"/>
            </a:solidFill>
          </a:ln>
        </c:spPr>
        <c:txPr>
          <a:bodyPr rot="-5400000" vert="horz"/>
          <a:lstStyle/>
          <a:p>
            <a:pPr>
              <a:defRPr/>
            </a:pPr>
            <a:endParaRPr lang="en-US"/>
          </a:p>
        </c:txPr>
        <c:crossAx val="102793984"/>
        <c:crosses val="autoZero"/>
        <c:crossBetween val="midCat"/>
        <c:majorUnit val="0.1"/>
      </c:valAx>
      <c:valAx>
        <c:axId val="102793984"/>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layout/>
        </c:title>
        <c:numFmt formatCode="0.00" sourceLinked="1"/>
        <c:tickLblPos val="nextTo"/>
        <c:spPr>
          <a:ln>
            <a:solidFill>
              <a:sysClr val="windowText" lastClr="000000"/>
            </a:solidFill>
          </a:ln>
        </c:spPr>
        <c:crossAx val="102779520"/>
        <c:crosses val="autoZero"/>
        <c:crossBetween val="midCat"/>
      </c:valAx>
    </c:plotArea>
    <c:plotVisOnly val="1"/>
  </c:chart>
  <c:spPr>
    <a:ln>
      <a:noFill/>
    </a:ln>
  </c:spPr>
  <c:printSettings>
    <c:headerFooter/>
    <c:pageMargins b="0.75000000000001055" l="0.70000000000000062" r="0.70000000000000062" t="0.75000000000001055"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Attachment substrate</a:t>
            </a:r>
          </a:p>
        </c:rich>
      </c:tx>
      <c:layout>
        <c:manualLayout>
          <c:xMode val="edge"/>
          <c:yMode val="edge"/>
          <c:x val="0.25403077919225237"/>
          <c:y val="0"/>
        </c:manualLayout>
      </c:layout>
      <c:overlay val="1"/>
    </c:title>
    <c:plotArea>
      <c:layout>
        <c:manualLayout>
          <c:layoutTarget val="inner"/>
          <c:xMode val="edge"/>
          <c:yMode val="edge"/>
          <c:x val="0.16449593580538333"/>
          <c:y val="7.4303962955202627E-2"/>
          <c:w val="0.78795009654630688"/>
          <c:h val="0.66977276129458085"/>
        </c:manualLayout>
      </c:layout>
      <c:lineChart>
        <c:grouping val="standard"/>
        <c:ser>
          <c:idx val="1"/>
          <c:order val="0"/>
          <c:tx>
            <c:v>HSI- Use only</c:v>
          </c:tx>
          <c:spPr>
            <a:ln w="19050">
              <a:solidFill>
                <a:prstClr val="black"/>
              </a:solidFill>
              <a:prstDash val="solid"/>
            </a:ln>
          </c:spPr>
          <c:marker>
            <c:symbol val="none"/>
          </c:marker>
          <c:cat>
            <c:strRef>
              <c:f>'All Rivers HSI Use Only'!$B$58:$B$65</c:f>
              <c:strCache>
                <c:ptCount val="8"/>
                <c:pt idx="0">
                  <c:v>Silt</c:v>
                </c:pt>
                <c:pt idx="1">
                  <c:v>Sand</c:v>
                </c:pt>
                <c:pt idx="2">
                  <c:v>Gravel</c:v>
                </c:pt>
                <c:pt idx="3">
                  <c:v>Small cobble</c:v>
                </c:pt>
                <c:pt idx="4">
                  <c:v>Large cobble</c:v>
                </c:pt>
                <c:pt idx="5">
                  <c:v>Small boulder</c:v>
                </c:pt>
                <c:pt idx="6">
                  <c:v>Large boulder</c:v>
                </c:pt>
                <c:pt idx="7">
                  <c:v>Bedrock</c:v>
                </c:pt>
              </c:strCache>
            </c:strRef>
          </c:cat>
          <c:val>
            <c:numRef>
              <c:f>'All Rivers HSI Use Only'!$E$58:$E$65</c:f>
              <c:numCache>
                <c:formatCode>0.00</c:formatCode>
                <c:ptCount val="8"/>
                <c:pt idx="0">
                  <c:v>0</c:v>
                </c:pt>
                <c:pt idx="1">
                  <c:v>0</c:v>
                </c:pt>
                <c:pt idx="2">
                  <c:v>0</c:v>
                </c:pt>
                <c:pt idx="3">
                  <c:v>0.42307692307692302</c:v>
                </c:pt>
                <c:pt idx="4">
                  <c:v>0.53846153846153844</c:v>
                </c:pt>
                <c:pt idx="5">
                  <c:v>0.71153846153846145</c:v>
                </c:pt>
                <c:pt idx="6">
                  <c:v>1</c:v>
                </c:pt>
                <c:pt idx="7">
                  <c:v>5.7692307692307689E-2</c:v>
                </c:pt>
              </c:numCache>
            </c:numRef>
          </c:val>
        </c:ser>
        <c:marker val="1"/>
        <c:axId val="102834560"/>
        <c:axId val="102836096"/>
      </c:lineChart>
      <c:catAx>
        <c:axId val="102834560"/>
        <c:scaling>
          <c:orientation val="minMax"/>
        </c:scaling>
        <c:axPos val="b"/>
        <c:numFmt formatCode="@" sourceLinked="1"/>
        <c:tickLblPos val="nextTo"/>
        <c:spPr>
          <a:ln>
            <a:solidFill>
              <a:sysClr val="windowText" lastClr="000000"/>
            </a:solidFill>
          </a:ln>
        </c:spPr>
        <c:txPr>
          <a:bodyPr rot="-5400000" vert="horz"/>
          <a:lstStyle/>
          <a:p>
            <a:pPr>
              <a:defRPr/>
            </a:pPr>
            <a:endParaRPr lang="en-US"/>
          </a:p>
        </c:txPr>
        <c:crossAx val="102836096"/>
        <c:crosses val="autoZero"/>
        <c:auto val="1"/>
        <c:lblAlgn val="ctr"/>
        <c:lblOffset val="100"/>
      </c:catAx>
      <c:valAx>
        <c:axId val="102836096"/>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layout/>
        </c:title>
        <c:numFmt formatCode="0.00" sourceLinked="1"/>
        <c:tickLblPos val="nextTo"/>
        <c:spPr>
          <a:ln>
            <a:solidFill>
              <a:schemeClr val="tx1"/>
            </a:solidFill>
          </a:ln>
        </c:spPr>
        <c:crossAx val="102834560"/>
        <c:crosses val="autoZero"/>
        <c:crossBetween val="between"/>
      </c:valAx>
    </c:plotArea>
    <c:plotVisOnly val="1"/>
  </c:chart>
  <c:spPr>
    <a:ln>
      <a:noFill/>
    </a:ln>
  </c:spPr>
  <c:printSettings>
    <c:headerFooter/>
    <c:pageMargins b="0.75000000000001077" l="0.70000000000000062" r="0.70000000000000062" t="0.75000000000001077"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Attachment substrate</a:t>
            </a:r>
          </a:p>
        </c:rich>
      </c:tx>
      <c:layout>
        <c:manualLayout>
          <c:xMode val="edge"/>
          <c:yMode val="edge"/>
          <c:x val="0.25403077919225248"/>
          <c:y val="0"/>
        </c:manualLayout>
      </c:layout>
      <c:overlay val="1"/>
    </c:title>
    <c:plotArea>
      <c:layout>
        <c:manualLayout>
          <c:layoutTarget val="inner"/>
          <c:xMode val="edge"/>
          <c:yMode val="edge"/>
          <c:x val="0.16449593580538344"/>
          <c:y val="7.4303962955202682E-2"/>
          <c:w val="0.7879500965463071"/>
          <c:h val="0.66977276129458119"/>
        </c:manualLayout>
      </c:layout>
      <c:lineChart>
        <c:grouping val="standard"/>
        <c:ser>
          <c:idx val="1"/>
          <c:order val="0"/>
          <c:tx>
            <c:v>HSI- Use only</c:v>
          </c:tx>
          <c:spPr>
            <a:ln w="19050">
              <a:solidFill>
                <a:prstClr val="black"/>
              </a:solidFill>
              <a:prstDash val="solid"/>
            </a:ln>
          </c:spPr>
          <c:marker>
            <c:symbol val="none"/>
          </c:marker>
          <c:cat>
            <c:strRef>
              <c:f>'All Rivers HSI Use Only'!$F$58:$F$63</c:f>
              <c:strCache>
                <c:ptCount val="6"/>
                <c:pt idx="0">
                  <c:v>Silt</c:v>
                </c:pt>
                <c:pt idx="1">
                  <c:v>Sand</c:v>
                </c:pt>
                <c:pt idx="2">
                  <c:v>Gravel</c:v>
                </c:pt>
                <c:pt idx="3">
                  <c:v>Cobble</c:v>
                </c:pt>
                <c:pt idx="4">
                  <c:v>Boulder</c:v>
                </c:pt>
                <c:pt idx="5">
                  <c:v>Bedrock</c:v>
                </c:pt>
              </c:strCache>
            </c:strRef>
          </c:cat>
          <c:val>
            <c:numRef>
              <c:f>'All Rivers HSI Use Only'!$I$58:$I$63</c:f>
              <c:numCache>
                <c:formatCode>0.00</c:formatCode>
                <c:ptCount val="6"/>
                <c:pt idx="0">
                  <c:v>0</c:v>
                </c:pt>
                <c:pt idx="1">
                  <c:v>0</c:v>
                </c:pt>
                <c:pt idx="2">
                  <c:v>0</c:v>
                </c:pt>
                <c:pt idx="3">
                  <c:v>0.56179775280898869</c:v>
                </c:pt>
                <c:pt idx="4">
                  <c:v>1</c:v>
                </c:pt>
                <c:pt idx="5">
                  <c:v>3.3707865168539325E-2</c:v>
                </c:pt>
              </c:numCache>
            </c:numRef>
          </c:val>
        </c:ser>
        <c:marker val="1"/>
        <c:axId val="102868480"/>
        <c:axId val="102870016"/>
      </c:lineChart>
      <c:catAx>
        <c:axId val="102868480"/>
        <c:scaling>
          <c:orientation val="minMax"/>
        </c:scaling>
        <c:axPos val="b"/>
        <c:numFmt formatCode="@" sourceLinked="1"/>
        <c:tickLblPos val="nextTo"/>
        <c:spPr>
          <a:ln>
            <a:solidFill>
              <a:sysClr val="windowText" lastClr="000000"/>
            </a:solidFill>
          </a:ln>
        </c:spPr>
        <c:txPr>
          <a:bodyPr rot="-5400000" vert="horz"/>
          <a:lstStyle/>
          <a:p>
            <a:pPr>
              <a:defRPr/>
            </a:pPr>
            <a:endParaRPr lang="en-US"/>
          </a:p>
        </c:txPr>
        <c:crossAx val="102870016"/>
        <c:crosses val="autoZero"/>
        <c:auto val="1"/>
        <c:lblAlgn val="ctr"/>
        <c:lblOffset val="100"/>
      </c:catAx>
      <c:valAx>
        <c:axId val="102870016"/>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layout/>
        </c:title>
        <c:numFmt formatCode="0.00" sourceLinked="1"/>
        <c:tickLblPos val="nextTo"/>
        <c:spPr>
          <a:ln>
            <a:solidFill>
              <a:schemeClr val="tx1"/>
            </a:solidFill>
          </a:ln>
        </c:spPr>
        <c:crossAx val="102868480"/>
        <c:crosses val="autoZero"/>
        <c:crossBetween val="between"/>
      </c:valAx>
    </c:plotArea>
    <c:plotVisOnly val="1"/>
  </c:chart>
  <c:spPr>
    <a:ln>
      <a:noFill/>
    </a:ln>
  </c:spPr>
  <c:printSettings>
    <c:headerFooter/>
    <c:pageMargins b="0.75000000000001099" l="0.70000000000000062" r="0.70000000000000062" t="0.75000000000001099"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latin typeface="Arial" pitchFamily="34" charset="0"/>
                <a:cs typeface="Arial" pitchFamily="34" charset="0"/>
              </a:defRPr>
            </a:pPr>
            <a:r>
              <a:rPr lang="en-US">
                <a:latin typeface="Arial" pitchFamily="34" charset="0"/>
                <a:cs typeface="Arial" pitchFamily="34" charset="0"/>
              </a:rPr>
              <a:t>Depth</a:t>
            </a:r>
          </a:p>
        </c:rich>
      </c:tx>
      <c:layout/>
      <c:overlay val="1"/>
    </c:title>
    <c:plotArea>
      <c:layout>
        <c:manualLayout>
          <c:layoutTarget val="inner"/>
          <c:xMode val="edge"/>
          <c:yMode val="edge"/>
          <c:x val="0.12761329833770779"/>
          <c:y val="6.5173884514435704E-2"/>
          <c:w val="0.82424781277340431"/>
          <c:h val="0.76130358705161849"/>
        </c:manualLayout>
      </c:layout>
      <c:scatterChart>
        <c:scatterStyle val="lineMarker"/>
        <c:ser>
          <c:idx val="0"/>
          <c:order val="0"/>
          <c:tx>
            <c:strRef>
              <c:f>'All Rivers HSI Use Only'!$P$1</c:f>
              <c:strCache>
                <c:ptCount val="1"/>
                <c:pt idx="0">
                  <c:v>hsi</c:v>
                </c:pt>
              </c:strCache>
            </c:strRef>
          </c:tx>
          <c:spPr>
            <a:ln w="19050">
              <a:solidFill>
                <a:schemeClr val="tx1"/>
              </a:solidFill>
            </a:ln>
          </c:spPr>
          <c:marker>
            <c:symbol val="none"/>
          </c:marker>
          <c:xVal>
            <c:numRef>
              <c:f>'All Rivers HSI Use Only'!$O$2:$O$22</c:f>
              <c:numCache>
                <c:formatCode>General</c:formatCode>
                <c:ptCount val="21"/>
                <c:pt idx="0">
                  <c:v>0.09</c:v>
                </c:pt>
                <c:pt idx="1">
                  <c:v>9.01E-2</c:v>
                </c:pt>
                <c:pt idx="2">
                  <c:v>0.1</c:v>
                </c:pt>
                <c:pt idx="3">
                  <c:v>0.10100000000000001</c:v>
                </c:pt>
                <c:pt idx="4">
                  <c:v>0.2</c:v>
                </c:pt>
                <c:pt idx="5">
                  <c:v>0.20100000000000001</c:v>
                </c:pt>
                <c:pt idx="6">
                  <c:v>0.3</c:v>
                </c:pt>
                <c:pt idx="7">
                  <c:v>0.30099999999999999</c:v>
                </c:pt>
                <c:pt idx="8">
                  <c:v>0.4</c:v>
                </c:pt>
                <c:pt idx="9">
                  <c:v>0.40100000000000002</c:v>
                </c:pt>
                <c:pt idx="10">
                  <c:v>0.5</c:v>
                </c:pt>
                <c:pt idx="11">
                  <c:v>0.501</c:v>
                </c:pt>
                <c:pt idx="12">
                  <c:v>0.6</c:v>
                </c:pt>
                <c:pt idx="13">
                  <c:v>0.60099999999999998</c:v>
                </c:pt>
                <c:pt idx="14">
                  <c:v>0.7</c:v>
                </c:pt>
                <c:pt idx="15">
                  <c:v>0.70099999999999996</c:v>
                </c:pt>
                <c:pt idx="16">
                  <c:v>0.8</c:v>
                </c:pt>
                <c:pt idx="17">
                  <c:v>0.80100000000000005</c:v>
                </c:pt>
                <c:pt idx="18">
                  <c:v>0.9</c:v>
                </c:pt>
                <c:pt idx="19">
                  <c:v>0.90100000000000002</c:v>
                </c:pt>
                <c:pt idx="20">
                  <c:v>1</c:v>
                </c:pt>
              </c:numCache>
            </c:numRef>
          </c:xVal>
          <c:yVal>
            <c:numRef>
              <c:f>'All Rivers HSI Use Only'!$P$2:$P$22</c:f>
              <c:numCache>
                <c:formatCode>General</c:formatCode>
                <c:ptCount val="21"/>
                <c:pt idx="0">
                  <c:v>0</c:v>
                </c:pt>
                <c:pt idx="1">
                  <c:v>2.5641000000000001E-2</c:v>
                </c:pt>
                <c:pt idx="2">
                  <c:v>2.564102564102564E-2</c:v>
                </c:pt>
                <c:pt idx="3">
                  <c:v>0.33333000000000002</c:v>
                </c:pt>
                <c:pt idx="4">
                  <c:v>0.33333333333333331</c:v>
                </c:pt>
                <c:pt idx="5">
                  <c:v>1</c:v>
                </c:pt>
                <c:pt idx="6">
                  <c:v>1</c:v>
                </c:pt>
                <c:pt idx="7">
                  <c:v>0.97435897435897434</c:v>
                </c:pt>
                <c:pt idx="8">
                  <c:v>0.97435897435897434</c:v>
                </c:pt>
                <c:pt idx="9">
                  <c:v>0.84615384615384615</c:v>
                </c:pt>
                <c:pt idx="10">
                  <c:v>0.84615384615384615</c:v>
                </c:pt>
                <c:pt idx="11">
                  <c:v>0.20512820512820512</c:v>
                </c:pt>
                <c:pt idx="12">
                  <c:v>0.20512820512820512</c:v>
                </c:pt>
                <c:pt idx="13">
                  <c:v>0.23076923076923075</c:v>
                </c:pt>
                <c:pt idx="14">
                  <c:v>0.23076923076923075</c:v>
                </c:pt>
                <c:pt idx="15">
                  <c:v>2.564102564102564E-2</c:v>
                </c:pt>
                <c:pt idx="16">
                  <c:v>2.564102564102564E-2</c:v>
                </c:pt>
                <c:pt idx="17">
                  <c:v>0.12820512820512822</c:v>
                </c:pt>
                <c:pt idx="18">
                  <c:v>0.12820512820512822</c:v>
                </c:pt>
                <c:pt idx="19">
                  <c:v>0</c:v>
                </c:pt>
                <c:pt idx="20">
                  <c:v>0</c:v>
                </c:pt>
              </c:numCache>
            </c:numRef>
          </c:yVal>
        </c:ser>
        <c:axId val="102436224"/>
        <c:axId val="102450688"/>
      </c:scatterChart>
      <c:valAx>
        <c:axId val="102436224"/>
        <c:scaling>
          <c:orientation val="minMax"/>
          <c:max val="1.1000000000000001"/>
          <c:min val="0"/>
        </c:scaling>
        <c:axPos val="b"/>
        <c:title>
          <c:tx>
            <c:rich>
              <a:bodyPr/>
              <a:lstStyle/>
              <a:p>
                <a:pPr>
                  <a:defRPr>
                    <a:latin typeface="Arial" pitchFamily="34" charset="0"/>
                    <a:cs typeface="Arial" pitchFamily="34" charset="0"/>
                  </a:defRPr>
                </a:pPr>
                <a:r>
                  <a:rPr lang="en-US">
                    <a:latin typeface="Arial" pitchFamily="34" charset="0"/>
                    <a:cs typeface="Arial" pitchFamily="34" charset="0"/>
                  </a:rPr>
                  <a:t>Total depth bin (0.10 m)</a:t>
                </a:r>
              </a:p>
            </c:rich>
          </c:tx>
          <c:layout/>
        </c:title>
        <c:numFmt formatCode="General" sourceLinked="1"/>
        <c:tickLblPos val="nextTo"/>
        <c:spPr>
          <a:ln>
            <a:solidFill>
              <a:sysClr val="windowText" lastClr="000000"/>
            </a:solidFill>
          </a:ln>
        </c:spPr>
        <c:txPr>
          <a:bodyPr/>
          <a:lstStyle/>
          <a:p>
            <a:pPr>
              <a:defRPr>
                <a:latin typeface="Arial" pitchFamily="34" charset="0"/>
                <a:cs typeface="Arial" pitchFamily="34" charset="0"/>
              </a:defRPr>
            </a:pPr>
            <a:endParaRPr lang="en-US"/>
          </a:p>
        </c:txPr>
        <c:crossAx val="102450688"/>
        <c:crosses val="autoZero"/>
        <c:crossBetween val="midCat"/>
        <c:majorUnit val="0.1"/>
      </c:valAx>
      <c:valAx>
        <c:axId val="102450688"/>
        <c:scaling>
          <c:orientation val="minMax"/>
          <c:max val="1.1000000000000001"/>
          <c:min val="0"/>
        </c:scaling>
        <c:axPos val="l"/>
        <c:majorGridlines>
          <c:spPr>
            <a:ln>
              <a:solidFill>
                <a:schemeClr val="bg1"/>
              </a:solidFill>
            </a:ln>
          </c:spPr>
        </c:majorGridlines>
        <c:title>
          <c:tx>
            <c:rich>
              <a:bodyPr rot="-5400000" vert="horz"/>
              <a:lstStyle/>
              <a:p>
                <a:pPr>
                  <a:defRPr>
                    <a:latin typeface="Arial" pitchFamily="34" charset="0"/>
                    <a:cs typeface="Arial" pitchFamily="34" charset="0"/>
                  </a:defRPr>
                </a:pPr>
                <a:r>
                  <a:rPr lang="en-US">
                    <a:latin typeface="Arial" pitchFamily="34" charset="0"/>
                    <a:cs typeface="Arial" pitchFamily="34" charset="0"/>
                  </a:rPr>
                  <a:t>Habitat Suitability Index</a:t>
                </a:r>
              </a:p>
            </c:rich>
          </c:tx>
          <c:layout/>
        </c:title>
        <c:numFmt formatCode="General" sourceLinked="1"/>
        <c:tickLblPos val="nextTo"/>
        <c:spPr>
          <a:ln>
            <a:solidFill>
              <a:schemeClr val="tx1"/>
            </a:solidFill>
          </a:ln>
        </c:spPr>
        <c:txPr>
          <a:bodyPr/>
          <a:lstStyle/>
          <a:p>
            <a:pPr>
              <a:defRPr>
                <a:latin typeface="Arial" pitchFamily="34" charset="0"/>
                <a:cs typeface="Arial" pitchFamily="34" charset="0"/>
              </a:defRPr>
            </a:pPr>
            <a:endParaRPr lang="en-US"/>
          </a:p>
        </c:txPr>
        <c:crossAx val="102436224"/>
        <c:crosses val="autoZero"/>
        <c:crossBetween val="midCat"/>
      </c:valAx>
    </c:plotArea>
    <c:plotVisOnly val="1"/>
  </c:chart>
  <c:spPr>
    <a:ln>
      <a:noFill/>
    </a:ln>
  </c:spPr>
  <c:printSettings>
    <c:headerFooter/>
    <c:pageMargins b="0.75000000000000144" l="0.70000000000000062" r="0.70000000000000062" t="0.75000000000000144"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latin typeface="Arial" pitchFamily="34" charset="0"/>
                <a:cs typeface="Arial" pitchFamily="34" charset="0"/>
              </a:defRPr>
            </a:pPr>
            <a:r>
              <a:rPr lang="en-US">
                <a:latin typeface="Arial" pitchFamily="34" charset="0"/>
                <a:cs typeface="Arial" pitchFamily="34" charset="0"/>
              </a:rPr>
              <a:t>Velocity</a:t>
            </a:r>
          </a:p>
        </c:rich>
      </c:tx>
      <c:layout/>
      <c:overlay val="1"/>
    </c:title>
    <c:plotArea>
      <c:layout>
        <c:manualLayout>
          <c:layoutTarget val="inner"/>
          <c:xMode val="edge"/>
          <c:yMode val="edge"/>
          <c:x val="0.12761329833770779"/>
          <c:y val="6.5173884514435704E-2"/>
          <c:w val="0.82424781277340475"/>
          <c:h val="0.76130358705161849"/>
        </c:manualLayout>
      </c:layout>
      <c:scatterChart>
        <c:scatterStyle val="lineMarker"/>
        <c:ser>
          <c:idx val="0"/>
          <c:order val="0"/>
          <c:tx>
            <c:strRef>
              <c:f>'All Rivers HSI Use Only'!$P$1</c:f>
              <c:strCache>
                <c:ptCount val="1"/>
                <c:pt idx="0">
                  <c:v>hsi</c:v>
                </c:pt>
              </c:strCache>
            </c:strRef>
          </c:tx>
          <c:spPr>
            <a:ln w="19050">
              <a:solidFill>
                <a:schemeClr val="tx1"/>
              </a:solidFill>
            </a:ln>
          </c:spPr>
          <c:marker>
            <c:symbol val="none"/>
          </c:marker>
          <c:xVal>
            <c:numRef>
              <c:f>'All Rivers HSI Use Only'!$O$24:$O$55</c:f>
              <c:numCache>
                <c:formatCode>General</c:formatCode>
                <c:ptCount val="32"/>
                <c:pt idx="0">
                  <c:v>0</c:v>
                </c:pt>
                <c:pt idx="1">
                  <c:v>0.05</c:v>
                </c:pt>
                <c:pt idx="2">
                  <c:v>5.0999999999999997E-2</c:v>
                </c:pt>
                <c:pt idx="3">
                  <c:v>0.1</c:v>
                </c:pt>
                <c:pt idx="4">
                  <c:v>0.10100000000000001</c:v>
                </c:pt>
                <c:pt idx="5">
                  <c:v>0.15</c:v>
                </c:pt>
                <c:pt idx="6">
                  <c:v>0.15010000000000001</c:v>
                </c:pt>
                <c:pt idx="7">
                  <c:v>0.2</c:v>
                </c:pt>
                <c:pt idx="8">
                  <c:v>0.20100000000000001</c:v>
                </c:pt>
                <c:pt idx="9">
                  <c:v>0.25</c:v>
                </c:pt>
                <c:pt idx="10">
                  <c:v>0.25009999999999999</c:v>
                </c:pt>
                <c:pt idx="11">
                  <c:v>0.3</c:v>
                </c:pt>
                <c:pt idx="12">
                  <c:v>0.30099999999999999</c:v>
                </c:pt>
                <c:pt idx="13">
                  <c:v>0.35</c:v>
                </c:pt>
                <c:pt idx="14">
                  <c:v>0.35010000000000002</c:v>
                </c:pt>
              </c:numCache>
            </c:numRef>
          </c:xVal>
          <c:yVal>
            <c:numRef>
              <c:f>'All Rivers HSI Use Only'!$P$24:$P$55</c:f>
              <c:numCache>
                <c:formatCode>0.00</c:formatCode>
                <c:ptCount val="32"/>
                <c:pt idx="0" formatCode="General">
                  <c:v>1</c:v>
                </c:pt>
                <c:pt idx="1">
                  <c:v>1</c:v>
                </c:pt>
                <c:pt idx="2">
                  <c:v>8.9041095890410954E-2</c:v>
                </c:pt>
                <c:pt idx="3">
                  <c:v>8.9041095890410954E-2</c:v>
                </c:pt>
                <c:pt idx="4">
                  <c:v>0.10273972602739727</c:v>
                </c:pt>
                <c:pt idx="5">
                  <c:v>0.1</c:v>
                </c:pt>
                <c:pt idx="6">
                  <c:v>0.06</c:v>
                </c:pt>
                <c:pt idx="7">
                  <c:v>6.1643835616438353E-2</c:v>
                </c:pt>
                <c:pt idx="8">
                  <c:v>0.03</c:v>
                </c:pt>
                <c:pt idx="9">
                  <c:v>2.7397260273972601E-2</c:v>
                </c:pt>
                <c:pt idx="10">
                  <c:v>0.01</c:v>
                </c:pt>
                <c:pt idx="11">
                  <c:v>6.8493150684931503E-3</c:v>
                </c:pt>
                <c:pt idx="12">
                  <c:v>0</c:v>
                </c:pt>
                <c:pt idx="13">
                  <c:v>0</c:v>
                </c:pt>
                <c:pt idx="14">
                  <c:v>0</c:v>
                </c:pt>
              </c:numCache>
            </c:numRef>
          </c:yVal>
        </c:ser>
        <c:axId val="102490496"/>
        <c:axId val="102492416"/>
      </c:scatterChart>
      <c:valAx>
        <c:axId val="102490496"/>
        <c:scaling>
          <c:orientation val="minMax"/>
          <c:max val="1.1000000000000001"/>
          <c:min val="0"/>
        </c:scaling>
        <c:axPos val="b"/>
        <c:title>
          <c:tx>
            <c:rich>
              <a:bodyPr/>
              <a:lstStyle/>
              <a:p>
                <a:pPr>
                  <a:defRPr>
                    <a:latin typeface="Arial" pitchFamily="34" charset="0"/>
                    <a:cs typeface="Arial" pitchFamily="34" charset="0"/>
                  </a:defRPr>
                </a:pPr>
                <a:r>
                  <a:rPr lang="en-US">
                    <a:latin typeface="Arial" pitchFamily="34" charset="0"/>
                    <a:cs typeface="Arial" pitchFamily="34" charset="0"/>
                  </a:rPr>
                  <a:t>Mid</a:t>
                </a:r>
                <a:r>
                  <a:rPr lang="en-US" baseline="0">
                    <a:latin typeface="Arial" pitchFamily="34" charset="0"/>
                    <a:cs typeface="Arial" pitchFamily="34" charset="0"/>
                  </a:rPr>
                  <a:t> column velocity</a:t>
                </a:r>
                <a:r>
                  <a:rPr lang="en-US">
                    <a:latin typeface="Arial" pitchFamily="34" charset="0"/>
                    <a:cs typeface="Arial" pitchFamily="34" charset="0"/>
                  </a:rPr>
                  <a:t> (0.05 m/s)</a:t>
                </a:r>
              </a:p>
            </c:rich>
          </c:tx>
          <c:layout/>
        </c:title>
        <c:numFmt formatCode="General" sourceLinked="1"/>
        <c:tickLblPos val="nextTo"/>
        <c:spPr>
          <a:ln>
            <a:solidFill>
              <a:sysClr val="windowText" lastClr="000000"/>
            </a:solidFill>
          </a:ln>
        </c:spPr>
        <c:txPr>
          <a:bodyPr/>
          <a:lstStyle/>
          <a:p>
            <a:pPr>
              <a:defRPr>
                <a:latin typeface="Arial" pitchFamily="34" charset="0"/>
                <a:cs typeface="Arial" pitchFamily="34" charset="0"/>
              </a:defRPr>
            </a:pPr>
            <a:endParaRPr lang="en-US"/>
          </a:p>
        </c:txPr>
        <c:crossAx val="102492416"/>
        <c:crosses val="autoZero"/>
        <c:crossBetween val="midCat"/>
        <c:majorUnit val="0.1"/>
      </c:valAx>
      <c:valAx>
        <c:axId val="102492416"/>
        <c:scaling>
          <c:orientation val="minMax"/>
          <c:max val="1.1000000000000001"/>
          <c:min val="0"/>
        </c:scaling>
        <c:axPos val="l"/>
        <c:majorGridlines>
          <c:spPr>
            <a:ln>
              <a:solidFill>
                <a:schemeClr val="bg1"/>
              </a:solidFill>
            </a:ln>
          </c:spPr>
        </c:majorGridlines>
        <c:title>
          <c:tx>
            <c:rich>
              <a:bodyPr rot="-5400000" vert="horz"/>
              <a:lstStyle/>
              <a:p>
                <a:pPr>
                  <a:defRPr>
                    <a:latin typeface="Arial" pitchFamily="34" charset="0"/>
                    <a:cs typeface="Arial" pitchFamily="34" charset="0"/>
                  </a:defRPr>
                </a:pPr>
                <a:r>
                  <a:rPr lang="en-US">
                    <a:latin typeface="Arial" pitchFamily="34" charset="0"/>
                    <a:cs typeface="Arial" pitchFamily="34" charset="0"/>
                  </a:rPr>
                  <a:t>Habitat Suitability Index</a:t>
                </a:r>
              </a:p>
            </c:rich>
          </c:tx>
          <c:layout/>
        </c:title>
        <c:numFmt formatCode="General" sourceLinked="1"/>
        <c:tickLblPos val="nextTo"/>
        <c:spPr>
          <a:ln>
            <a:solidFill>
              <a:schemeClr val="tx1"/>
            </a:solidFill>
          </a:ln>
        </c:spPr>
        <c:txPr>
          <a:bodyPr/>
          <a:lstStyle/>
          <a:p>
            <a:pPr>
              <a:defRPr>
                <a:latin typeface="Arial" pitchFamily="34" charset="0"/>
                <a:cs typeface="Arial" pitchFamily="34" charset="0"/>
              </a:defRPr>
            </a:pPr>
            <a:endParaRPr lang="en-US"/>
          </a:p>
        </c:txPr>
        <c:crossAx val="102490496"/>
        <c:crosses val="autoZero"/>
        <c:crossBetween val="midCat"/>
      </c:valAx>
    </c:plotArea>
    <c:plotVisOnly val="1"/>
  </c:chart>
  <c:spPr>
    <a:ln>
      <a:noFill/>
    </a:ln>
  </c:spPr>
  <c:printSettings>
    <c:headerFooter/>
    <c:pageMargins b="0.75000000000000167" l="0.70000000000000062" r="0.70000000000000062" t="0.75000000000000167"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latin typeface="Arial" pitchFamily="34" charset="0"/>
                <a:cs typeface="Arial" pitchFamily="34" charset="0"/>
              </a:defRPr>
            </a:pPr>
            <a:r>
              <a:rPr lang="en-US">
                <a:latin typeface="Arial" pitchFamily="34" charset="0"/>
                <a:cs typeface="Arial" pitchFamily="34" charset="0"/>
              </a:rPr>
              <a:t>Attachment</a:t>
            </a:r>
            <a:r>
              <a:rPr lang="en-US" baseline="0">
                <a:latin typeface="Arial" pitchFamily="34" charset="0"/>
                <a:cs typeface="Arial" pitchFamily="34" charset="0"/>
              </a:rPr>
              <a:t> substrate</a:t>
            </a:r>
            <a:endParaRPr lang="en-US">
              <a:latin typeface="Arial" pitchFamily="34" charset="0"/>
              <a:cs typeface="Arial" pitchFamily="34" charset="0"/>
            </a:endParaRPr>
          </a:p>
        </c:rich>
      </c:tx>
      <c:layout/>
      <c:overlay val="1"/>
    </c:title>
    <c:plotArea>
      <c:layout>
        <c:manualLayout>
          <c:layoutTarget val="inner"/>
          <c:xMode val="edge"/>
          <c:yMode val="edge"/>
          <c:x val="0.12761329833770779"/>
          <c:y val="6.5173884514435704E-2"/>
          <c:w val="0.82424781277340509"/>
          <c:h val="0.76130358705161849"/>
        </c:manualLayout>
      </c:layout>
      <c:scatterChart>
        <c:scatterStyle val="lineMarker"/>
        <c:ser>
          <c:idx val="0"/>
          <c:order val="0"/>
          <c:tx>
            <c:strRef>
              <c:f>'All Rivers HSI Use Only'!$P$1</c:f>
              <c:strCache>
                <c:ptCount val="1"/>
                <c:pt idx="0">
                  <c:v>hsi</c:v>
                </c:pt>
              </c:strCache>
            </c:strRef>
          </c:tx>
          <c:spPr>
            <a:ln w="19050">
              <a:solidFill>
                <a:schemeClr val="tx1"/>
              </a:solidFill>
            </a:ln>
          </c:spPr>
          <c:marker>
            <c:symbol val="none"/>
          </c:marker>
          <c:xVal>
            <c:numRef>
              <c:f>'All Rivers HSI Use Only'!$O$58:$O$68</c:f>
              <c:numCache>
                <c:formatCode>General</c:formatCode>
                <c:ptCount val="11"/>
                <c:pt idx="0">
                  <c:v>1</c:v>
                </c:pt>
                <c:pt idx="1">
                  <c:v>2</c:v>
                </c:pt>
                <c:pt idx="2">
                  <c:v>3</c:v>
                </c:pt>
                <c:pt idx="3">
                  <c:v>3.5</c:v>
                </c:pt>
                <c:pt idx="4">
                  <c:v>3.5</c:v>
                </c:pt>
                <c:pt idx="5">
                  <c:v>4.5</c:v>
                </c:pt>
                <c:pt idx="6">
                  <c:v>4.5</c:v>
                </c:pt>
                <c:pt idx="7">
                  <c:v>5.5</c:v>
                </c:pt>
                <c:pt idx="8">
                  <c:v>5.5</c:v>
                </c:pt>
                <c:pt idx="9">
                  <c:v>6.5</c:v>
                </c:pt>
                <c:pt idx="10">
                  <c:v>6.5</c:v>
                </c:pt>
              </c:numCache>
            </c:numRef>
          </c:xVal>
          <c:yVal>
            <c:numRef>
              <c:f>'All Rivers HSI Use Only'!$P$58:$P$68</c:f>
              <c:numCache>
                <c:formatCode>0.00</c:formatCode>
                <c:ptCount val="11"/>
                <c:pt idx="0">
                  <c:v>0</c:v>
                </c:pt>
                <c:pt idx="1">
                  <c:v>0</c:v>
                </c:pt>
                <c:pt idx="2">
                  <c:v>0</c:v>
                </c:pt>
                <c:pt idx="3">
                  <c:v>0</c:v>
                </c:pt>
                <c:pt idx="4">
                  <c:v>0.56179775280898869</c:v>
                </c:pt>
                <c:pt idx="5">
                  <c:v>0.56000000000000005</c:v>
                </c:pt>
                <c:pt idx="6">
                  <c:v>1</c:v>
                </c:pt>
                <c:pt idx="7">
                  <c:v>1</c:v>
                </c:pt>
                <c:pt idx="8">
                  <c:v>2.9000000000000001E-2</c:v>
                </c:pt>
                <c:pt idx="9">
                  <c:v>0.03</c:v>
                </c:pt>
                <c:pt idx="10">
                  <c:v>0</c:v>
                </c:pt>
              </c:numCache>
            </c:numRef>
          </c:yVal>
        </c:ser>
        <c:axId val="102979456"/>
        <c:axId val="102980992"/>
      </c:scatterChart>
      <c:valAx>
        <c:axId val="102979456"/>
        <c:scaling>
          <c:orientation val="minMax"/>
          <c:max val="6.7"/>
          <c:min val="1"/>
        </c:scaling>
        <c:axPos val="b"/>
        <c:numFmt formatCode="General" sourceLinked="1"/>
        <c:tickLblPos val="nextTo"/>
        <c:spPr>
          <a:ln>
            <a:solidFill>
              <a:sysClr val="windowText" lastClr="000000"/>
            </a:solidFill>
          </a:ln>
        </c:spPr>
        <c:txPr>
          <a:bodyPr/>
          <a:lstStyle/>
          <a:p>
            <a:pPr>
              <a:defRPr>
                <a:latin typeface="Arial" pitchFamily="34" charset="0"/>
                <a:cs typeface="Arial" pitchFamily="34" charset="0"/>
              </a:defRPr>
            </a:pPr>
            <a:endParaRPr lang="en-US"/>
          </a:p>
        </c:txPr>
        <c:crossAx val="102980992"/>
        <c:crosses val="autoZero"/>
        <c:crossBetween val="midCat"/>
        <c:majorUnit val="1"/>
      </c:valAx>
      <c:valAx>
        <c:axId val="102980992"/>
        <c:scaling>
          <c:orientation val="minMax"/>
          <c:max val="1.1000000000000001"/>
          <c:min val="0"/>
        </c:scaling>
        <c:axPos val="l"/>
        <c:majorGridlines>
          <c:spPr>
            <a:ln>
              <a:solidFill>
                <a:schemeClr val="bg1"/>
              </a:solidFill>
            </a:ln>
          </c:spPr>
        </c:majorGridlines>
        <c:title>
          <c:tx>
            <c:rich>
              <a:bodyPr rot="-5400000" vert="horz"/>
              <a:lstStyle/>
              <a:p>
                <a:pPr>
                  <a:defRPr>
                    <a:latin typeface="Arial" pitchFamily="34" charset="0"/>
                    <a:cs typeface="Arial" pitchFamily="34" charset="0"/>
                  </a:defRPr>
                </a:pPr>
                <a:r>
                  <a:rPr lang="en-US">
                    <a:latin typeface="Arial" pitchFamily="34" charset="0"/>
                    <a:cs typeface="Arial" pitchFamily="34" charset="0"/>
                  </a:rPr>
                  <a:t>Habitat Suitability Index</a:t>
                </a:r>
              </a:p>
            </c:rich>
          </c:tx>
          <c:layout/>
        </c:title>
        <c:numFmt formatCode="0.00" sourceLinked="1"/>
        <c:tickLblPos val="nextTo"/>
        <c:spPr>
          <a:ln>
            <a:solidFill>
              <a:schemeClr val="tx1"/>
            </a:solidFill>
          </a:ln>
        </c:spPr>
        <c:txPr>
          <a:bodyPr/>
          <a:lstStyle/>
          <a:p>
            <a:pPr>
              <a:defRPr>
                <a:latin typeface="Arial" pitchFamily="34" charset="0"/>
                <a:cs typeface="Arial" pitchFamily="34" charset="0"/>
              </a:defRPr>
            </a:pPr>
            <a:endParaRPr lang="en-US"/>
          </a:p>
        </c:txPr>
        <c:crossAx val="102979456"/>
        <c:crosses val="autoZero"/>
        <c:crossBetween val="midCat"/>
      </c:valAx>
    </c:plotArea>
    <c:plotVisOnly val="1"/>
  </c:chart>
  <c:spPr>
    <a:ln>
      <a:noFill/>
    </a:ln>
  </c:spPr>
  <c:printSettings>
    <c:headerFooter/>
    <c:pageMargins b="0.75000000000000189" l="0.70000000000000062" r="0.70000000000000062" t="0.75000000000000189"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800" b="1" i="0" u="none" strike="noStrike" baseline="0">
                <a:solidFill>
                  <a:srgbClr val="000000"/>
                </a:solidFill>
                <a:latin typeface="Calibri"/>
                <a:ea typeface="Calibri"/>
                <a:cs typeface="Calibri"/>
              </a:defRPr>
            </a:pPr>
            <a:r>
              <a:rPr lang="en-US"/>
              <a:t>Depth</a:t>
            </a:r>
          </a:p>
        </c:rich>
      </c:tx>
      <c:layout>
        <c:manualLayout>
          <c:xMode val="edge"/>
          <c:yMode val="edge"/>
          <c:x val="0.40649556643257428"/>
          <c:y val="0"/>
        </c:manualLayout>
      </c:layout>
      <c:overlay val="1"/>
    </c:title>
    <c:plotArea>
      <c:layout>
        <c:manualLayout>
          <c:layoutTarget val="inner"/>
          <c:xMode val="edge"/>
          <c:yMode val="edge"/>
          <c:x val="0.1614049517695639"/>
          <c:y val="0.13705005498735734"/>
          <c:w val="0.81697354046960369"/>
          <c:h val="0.65553176032752669"/>
        </c:manualLayout>
      </c:layout>
      <c:scatterChart>
        <c:scatterStyle val="lineMarker"/>
        <c:ser>
          <c:idx val="0"/>
          <c:order val="0"/>
          <c:spPr>
            <a:ln w="12700">
              <a:solidFill>
                <a:schemeClr val="tx2">
                  <a:lumMod val="60000"/>
                  <a:lumOff val="40000"/>
                </a:schemeClr>
              </a:solidFill>
            </a:ln>
          </c:spPr>
          <c:marker>
            <c:symbol val="none"/>
          </c:marker>
          <c:xVal>
            <c:numRef>
              <c:f>PercentileHSI!$B$38:$B$41</c:f>
              <c:numCache>
                <c:formatCode>General</c:formatCode>
                <c:ptCount val="4"/>
                <c:pt idx="0">
                  <c:v>0.1</c:v>
                </c:pt>
                <c:pt idx="1">
                  <c:v>0.1</c:v>
                </c:pt>
                <c:pt idx="2">
                  <c:v>0.13</c:v>
                </c:pt>
                <c:pt idx="3">
                  <c:v>0.13</c:v>
                </c:pt>
              </c:numCache>
            </c:numRef>
          </c:xVal>
          <c:yVal>
            <c:numRef>
              <c:f>PercentileHSI!$A$38:$A$41</c:f>
              <c:numCache>
                <c:formatCode>General</c:formatCode>
                <c:ptCount val="4"/>
                <c:pt idx="0">
                  <c:v>0</c:v>
                </c:pt>
                <c:pt idx="1">
                  <c:v>0.1</c:v>
                </c:pt>
                <c:pt idx="2">
                  <c:v>0.1</c:v>
                </c:pt>
                <c:pt idx="3">
                  <c:v>0</c:v>
                </c:pt>
              </c:numCache>
            </c:numRef>
          </c:yVal>
        </c:ser>
        <c:ser>
          <c:idx val="1"/>
          <c:order val="1"/>
          <c:spPr>
            <a:ln w="12700">
              <a:solidFill>
                <a:srgbClr val="C00000"/>
              </a:solidFill>
            </a:ln>
          </c:spPr>
          <c:marker>
            <c:symbol val="none"/>
          </c:marker>
          <c:xVal>
            <c:numRef>
              <c:f>PercentileHSI!$B$42:$B$45</c:f>
              <c:numCache>
                <c:formatCode>General</c:formatCode>
                <c:ptCount val="4"/>
                <c:pt idx="0">
                  <c:v>0.14000000000000001</c:v>
                </c:pt>
                <c:pt idx="1">
                  <c:v>0.14000000000000001</c:v>
                </c:pt>
                <c:pt idx="2">
                  <c:v>0.67</c:v>
                </c:pt>
                <c:pt idx="3">
                  <c:v>0.67</c:v>
                </c:pt>
              </c:numCache>
            </c:numRef>
          </c:xVal>
          <c:yVal>
            <c:numRef>
              <c:f>PercentileHSI!$A$42:$A$45</c:f>
              <c:numCache>
                <c:formatCode>General</c:formatCode>
                <c:ptCount val="4"/>
                <c:pt idx="0">
                  <c:v>0</c:v>
                </c:pt>
                <c:pt idx="1">
                  <c:v>1</c:v>
                </c:pt>
                <c:pt idx="2">
                  <c:v>1</c:v>
                </c:pt>
                <c:pt idx="3">
                  <c:v>0</c:v>
                </c:pt>
              </c:numCache>
            </c:numRef>
          </c:yVal>
        </c:ser>
        <c:ser>
          <c:idx val="2"/>
          <c:order val="2"/>
          <c:spPr>
            <a:ln w="12700">
              <a:solidFill>
                <a:schemeClr val="tx2">
                  <a:lumMod val="60000"/>
                  <a:lumOff val="40000"/>
                </a:schemeClr>
              </a:solidFill>
            </a:ln>
          </c:spPr>
          <c:marker>
            <c:symbol val="none"/>
          </c:marker>
          <c:xVal>
            <c:numRef>
              <c:f>PercentileHSI!$B$46:$B$49</c:f>
              <c:numCache>
                <c:formatCode>General</c:formatCode>
                <c:ptCount val="4"/>
                <c:pt idx="0">
                  <c:v>0.68</c:v>
                </c:pt>
                <c:pt idx="1">
                  <c:v>0.68</c:v>
                </c:pt>
                <c:pt idx="2">
                  <c:v>0.88</c:v>
                </c:pt>
                <c:pt idx="3">
                  <c:v>0.88</c:v>
                </c:pt>
              </c:numCache>
            </c:numRef>
          </c:xVal>
          <c:yVal>
            <c:numRef>
              <c:f>PercentileHSI!$A$46:$A$49</c:f>
              <c:numCache>
                <c:formatCode>General</c:formatCode>
                <c:ptCount val="4"/>
                <c:pt idx="0">
                  <c:v>0</c:v>
                </c:pt>
                <c:pt idx="1">
                  <c:v>0.1</c:v>
                </c:pt>
                <c:pt idx="2">
                  <c:v>0.1</c:v>
                </c:pt>
                <c:pt idx="3">
                  <c:v>0</c:v>
                </c:pt>
              </c:numCache>
            </c:numRef>
          </c:yVal>
        </c:ser>
        <c:axId val="103163392"/>
        <c:axId val="103165312"/>
      </c:scatterChart>
      <c:valAx>
        <c:axId val="103163392"/>
        <c:scaling>
          <c:orientation val="minMax"/>
          <c:max val="1.1000000000000001"/>
          <c:min val="0"/>
        </c:scaling>
        <c:axPos val="b"/>
        <c:title>
          <c:tx>
            <c:rich>
              <a:bodyPr/>
              <a:lstStyle/>
              <a:p>
                <a:pPr>
                  <a:defRPr sz="1000" b="1" i="0" u="none" strike="noStrike" baseline="0">
                    <a:solidFill>
                      <a:srgbClr val="000000"/>
                    </a:solidFill>
                    <a:latin typeface="Calibri"/>
                    <a:ea typeface="Calibri"/>
                    <a:cs typeface="Calibri"/>
                  </a:defRPr>
                </a:pPr>
                <a:r>
                  <a:rPr lang="en-US"/>
                  <a:t>Total depth (m)</a:t>
                </a:r>
              </a:p>
            </c:rich>
          </c:tx>
        </c:title>
        <c:numFmt formatCode="General" sourceLinked="1"/>
        <c:minorTickMark val="out"/>
        <c:tickLblPos val="nextTo"/>
        <c:spPr>
          <a:ln>
            <a:solidFill>
              <a:sysClr val="windowText" lastClr="000000"/>
            </a:solidFill>
          </a:ln>
        </c:spPr>
        <c:txPr>
          <a:bodyPr rot="-5400000" vert="horz"/>
          <a:lstStyle/>
          <a:p>
            <a:pPr>
              <a:defRPr sz="1000" b="0" i="0" u="none" strike="noStrike" baseline="0">
                <a:solidFill>
                  <a:srgbClr val="000000"/>
                </a:solidFill>
                <a:latin typeface="Calibri"/>
                <a:ea typeface="Calibri"/>
                <a:cs typeface="Calibri"/>
              </a:defRPr>
            </a:pPr>
            <a:endParaRPr lang="en-US"/>
          </a:p>
        </c:txPr>
        <c:crossAx val="103165312"/>
        <c:crosses val="autoZero"/>
        <c:crossBetween val="midCat"/>
        <c:majorUnit val="0.1"/>
        <c:minorUnit val="2.5000000000000012E-2"/>
      </c:valAx>
      <c:valAx>
        <c:axId val="103165312"/>
        <c:scaling>
          <c:orientation val="minMax"/>
          <c:max val="1"/>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Habitat Suitability Index</a:t>
                </a:r>
              </a:p>
            </c:rich>
          </c:tx>
        </c:title>
        <c:numFmt formatCode="General" sourceLinked="1"/>
        <c:tickLblPos val="nextTo"/>
        <c:spPr>
          <a:ln>
            <a:solidFill>
              <a:schemeClr val="tx1"/>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03163392"/>
        <c:crosses val="autoZero"/>
        <c:crossBetween val="midCat"/>
      </c:valAx>
    </c:plotArea>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800" b="1" i="0" u="none" strike="noStrike" baseline="0">
                <a:solidFill>
                  <a:srgbClr val="000000"/>
                </a:solidFill>
                <a:latin typeface="Calibri"/>
                <a:ea typeface="Calibri"/>
                <a:cs typeface="Calibri"/>
              </a:defRPr>
            </a:pPr>
            <a:r>
              <a:rPr lang="en-US"/>
              <a:t>Velocity</a:t>
            </a:r>
          </a:p>
        </c:rich>
      </c:tx>
      <c:layout>
        <c:manualLayout>
          <c:xMode val="edge"/>
          <c:yMode val="edge"/>
          <c:x val="0.40649556643257428"/>
          <c:y val="0"/>
        </c:manualLayout>
      </c:layout>
      <c:overlay val="1"/>
    </c:title>
    <c:plotArea>
      <c:layout>
        <c:manualLayout>
          <c:layoutTarget val="inner"/>
          <c:xMode val="edge"/>
          <c:yMode val="edge"/>
          <c:x val="0.1614049517695639"/>
          <c:y val="0.13705005498735734"/>
          <c:w val="0.81697354046960369"/>
          <c:h val="0.60714461095589056"/>
        </c:manualLayout>
      </c:layout>
      <c:scatterChart>
        <c:scatterStyle val="lineMarker"/>
        <c:ser>
          <c:idx val="0"/>
          <c:order val="0"/>
          <c:tx>
            <c:v>High suitability</c:v>
          </c:tx>
          <c:marker>
            <c:symbol val="none"/>
          </c:marker>
          <c:xVal>
            <c:numRef>
              <c:f>PercentileHSI!$A$52:$A$55</c:f>
              <c:numCache>
                <c:formatCode>General</c:formatCode>
                <c:ptCount val="4"/>
                <c:pt idx="0">
                  <c:v>0</c:v>
                </c:pt>
                <c:pt idx="1">
                  <c:v>0</c:v>
                </c:pt>
                <c:pt idx="2">
                  <c:v>0.15</c:v>
                </c:pt>
                <c:pt idx="3">
                  <c:v>0.15</c:v>
                </c:pt>
              </c:numCache>
            </c:numRef>
          </c:xVal>
          <c:yVal>
            <c:numRef>
              <c:f>PercentileHSI!$B$52:$B$55</c:f>
              <c:numCache>
                <c:formatCode>General</c:formatCode>
                <c:ptCount val="4"/>
                <c:pt idx="0">
                  <c:v>0</c:v>
                </c:pt>
                <c:pt idx="1">
                  <c:v>1</c:v>
                </c:pt>
                <c:pt idx="2">
                  <c:v>1</c:v>
                </c:pt>
                <c:pt idx="3">
                  <c:v>0</c:v>
                </c:pt>
              </c:numCache>
            </c:numRef>
          </c:yVal>
        </c:ser>
        <c:ser>
          <c:idx val="1"/>
          <c:order val="1"/>
          <c:tx>
            <c:v>Low suitability</c:v>
          </c:tx>
          <c:marker>
            <c:symbol val="none"/>
          </c:marker>
          <c:xVal>
            <c:numRef>
              <c:f>PercentileHSI!$A$55:$A$59</c:f>
              <c:numCache>
                <c:formatCode>General</c:formatCode>
                <c:ptCount val="5"/>
                <c:pt idx="0">
                  <c:v>0.15</c:v>
                </c:pt>
                <c:pt idx="1">
                  <c:v>0.16</c:v>
                </c:pt>
                <c:pt idx="2">
                  <c:v>0.16</c:v>
                </c:pt>
                <c:pt idx="3">
                  <c:v>0.3</c:v>
                </c:pt>
                <c:pt idx="4">
                  <c:v>0.3</c:v>
                </c:pt>
              </c:numCache>
            </c:numRef>
          </c:xVal>
          <c:yVal>
            <c:numRef>
              <c:f>PercentileHSI!$B$55:$B$59</c:f>
              <c:numCache>
                <c:formatCode>General</c:formatCode>
                <c:ptCount val="5"/>
                <c:pt idx="0">
                  <c:v>0</c:v>
                </c:pt>
                <c:pt idx="1">
                  <c:v>0</c:v>
                </c:pt>
                <c:pt idx="2">
                  <c:v>0.1</c:v>
                </c:pt>
                <c:pt idx="3">
                  <c:v>0.1</c:v>
                </c:pt>
                <c:pt idx="4">
                  <c:v>0</c:v>
                </c:pt>
              </c:numCache>
            </c:numRef>
          </c:yVal>
        </c:ser>
        <c:axId val="103022592"/>
        <c:axId val="103024512"/>
      </c:scatterChart>
      <c:valAx>
        <c:axId val="103022592"/>
        <c:scaling>
          <c:orientation val="minMax"/>
          <c:max val="1.1000000000000001"/>
          <c:min val="0"/>
        </c:scaling>
        <c:axPos val="b"/>
        <c:title>
          <c:tx>
            <c:rich>
              <a:bodyPr/>
              <a:lstStyle/>
              <a:p>
                <a:pPr>
                  <a:defRPr sz="1000" b="1" i="0" u="none" strike="noStrike" baseline="0">
                    <a:solidFill>
                      <a:srgbClr val="000000"/>
                    </a:solidFill>
                    <a:latin typeface="Calibri"/>
                    <a:ea typeface="Calibri"/>
                    <a:cs typeface="Calibri"/>
                  </a:defRPr>
                </a:pPr>
                <a:r>
                  <a:rPr lang="en-US"/>
                  <a:t>Mid column velocity (m/s)</a:t>
                </a:r>
              </a:p>
            </c:rich>
          </c:tx>
        </c:title>
        <c:numFmt formatCode="General" sourceLinked="1"/>
        <c:minorTickMark val="out"/>
        <c:tickLblPos val="nextTo"/>
        <c:spPr>
          <a:ln>
            <a:solidFill>
              <a:sysClr val="windowText" lastClr="000000"/>
            </a:solidFill>
          </a:ln>
        </c:spPr>
        <c:txPr>
          <a:bodyPr rot="-5400000" vert="horz"/>
          <a:lstStyle/>
          <a:p>
            <a:pPr>
              <a:defRPr sz="1000" b="0" i="0" u="none" strike="noStrike" baseline="0">
                <a:solidFill>
                  <a:srgbClr val="000000"/>
                </a:solidFill>
                <a:latin typeface="Calibri"/>
                <a:ea typeface="Calibri"/>
                <a:cs typeface="Calibri"/>
              </a:defRPr>
            </a:pPr>
            <a:endParaRPr lang="en-US"/>
          </a:p>
        </c:txPr>
        <c:crossAx val="103024512"/>
        <c:crosses val="autoZero"/>
        <c:crossBetween val="midCat"/>
        <c:majorUnit val="0.05"/>
        <c:minorUnit val="2.5000000000000012E-2"/>
      </c:valAx>
      <c:valAx>
        <c:axId val="103024512"/>
        <c:scaling>
          <c:orientation val="minMax"/>
          <c:max val="1"/>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Habitat Suitability Index</a:t>
                </a:r>
              </a:p>
            </c:rich>
          </c:tx>
        </c:title>
        <c:numFmt formatCode="General" sourceLinked="1"/>
        <c:tickLblPos val="nextTo"/>
        <c:spPr>
          <a:ln>
            <a:solidFill>
              <a:schemeClr val="tx1"/>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03022592"/>
        <c:crosses val="autoZero"/>
        <c:crossBetween val="midCat"/>
      </c:valAx>
    </c:plotArea>
    <c:legend>
      <c:legendPos val="r"/>
      <c:layout>
        <c:manualLayout>
          <c:xMode val="edge"/>
          <c:yMode val="edge"/>
          <c:x val="0.64935120947719505"/>
          <c:y val="0.16752003700686841"/>
          <c:w val="0.32562162162162234"/>
          <c:h val="0.18475518146438633"/>
        </c:manualLayout>
      </c:layout>
      <c:txPr>
        <a:bodyPr/>
        <a:lstStyle/>
        <a:p>
          <a:pPr>
            <a:defRPr sz="845" b="0" i="0" u="none" strike="noStrike" baseline="0">
              <a:solidFill>
                <a:srgbClr val="000000"/>
              </a:solidFill>
              <a:latin typeface="Calibri"/>
              <a:ea typeface="Calibri"/>
              <a:cs typeface="Calibri"/>
            </a:defRPr>
          </a:pPr>
          <a:endParaRPr lang="en-US"/>
        </a:p>
      </c:txPr>
    </c:legend>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44" l="0.70000000000000062" r="0.70000000000000062" t="0.75000000000000144"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800" b="1" i="0" u="none" strike="noStrike" baseline="0">
                <a:solidFill>
                  <a:srgbClr val="000000"/>
                </a:solidFill>
                <a:latin typeface="Calibri"/>
                <a:ea typeface="Calibri"/>
                <a:cs typeface="Calibri"/>
              </a:defRPr>
            </a:pPr>
            <a:r>
              <a:rPr lang="en-US"/>
              <a:t>Attachment substrate</a:t>
            </a:r>
          </a:p>
        </c:rich>
      </c:tx>
      <c:layout>
        <c:manualLayout>
          <c:xMode val="edge"/>
          <c:yMode val="edge"/>
          <c:x val="0.234360218486203"/>
          <c:y val="0"/>
        </c:manualLayout>
      </c:layout>
      <c:overlay val="1"/>
    </c:title>
    <c:plotArea>
      <c:layout>
        <c:manualLayout>
          <c:layoutTarget val="inner"/>
          <c:xMode val="edge"/>
          <c:yMode val="edge"/>
          <c:x val="0.1614049517695639"/>
          <c:y val="0.13705005498735734"/>
          <c:w val="0.81697354046960369"/>
          <c:h val="0.65553176032752669"/>
        </c:manualLayout>
      </c:layout>
      <c:scatterChart>
        <c:scatterStyle val="lineMarker"/>
        <c:ser>
          <c:idx val="0"/>
          <c:order val="0"/>
          <c:marker>
            <c:symbol val="none"/>
          </c:marker>
          <c:xVal>
            <c:numRef>
              <c:f>PercentileHSI!$A$65:$A$67</c:f>
              <c:numCache>
                <c:formatCode>General</c:formatCode>
                <c:ptCount val="3"/>
                <c:pt idx="0">
                  <c:v>1.5</c:v>
                </c:pt>
                <c:pt idx="1">
                  <c:v>2.5</c:v>
                </c:pt>
                <c:pt idx="2">
                  <c:v>3.5</c:v>
                </c:pt>
              </c:numCache>
            </c:numRef>
          </c:xVal>
          <c:yVal>
            <c:numRef>
              <c:f>PercentileHSI!$B$65:$B$67</c:f>
              <c:numCache>
                <c:formatCode>General</c:formatCode>
                <c:ptCount val="3"/>
              </c:numCache>
            </c:numRef>
          </c:yVal>
        </c:ser>
        <c:ser>
          <c:idx val="1"/>
          <c:order val="1"/>
          <c:marker>
            <c:symbol val="none"/>
          </c:marker>
          <c:xVal>
            <c:numRef>
              <c:f>PercentileHSI!$A$68:$A$71</c:f>
              <c:numCache>
                <c:formatCode>General</c:formatCode>
                <c:ptCount val="4"/>
                <c:pt idx="0">
                  <c:v>3.5</c:v>
                </c:pt>
                <c:pt idx="1">
                  <c:v>3.5</c:v>
                </c:pt>
                <c:pt idx="2">
                  <c:v>5.5</c:v>
                </c:pt>
                <c:pt idx="3">
                  <c:v>5.5</c:v>
                </c:pt>
              </c:numCache>
            </c:numRef>
          </c:xVal>
          <c:yVal>
            <c:numRef>
              <c:f>PercentileHSI!$B$68:$B$71</c:f>
              <c:numCache>
                <c:formatCode>General</c:formatCode>
                <c:ptCount val="4"/>
                <c:pt idx="0">
                  <c:v>0</c:v>
                </c:pt>
                <c:pt idx="1">
                  <c:v>1</c:v>
                </c:pt>
                <c:pt idx="2">
                  <c:v>1</c:v>
                </c:pt>
                <c:pt idx="3">
                  <c:v>0</c:v>
                </c:pt>
              </c:numCache>
            </c:numRef>
          </c:yVal>
        </c:ser>
        <c:ser>
          <c:idx val="2"/>
          <c:order val="2"/>
          <c:spPr>
            <a:ln>
              <a:solidFill>
                <a:srgbClr val="1F497D">
                  <a:lumMod val="60000"/>
                  <a:lumOff val="40000"/>
                </a:srgbClr>
              </a:solidFill>
            </a:ln>
          </c:spPr>
          <c:marker>
            <c:symbol val="none"/>
          </c:marker>
          <c:xVal>
            <c:numRef>
              <c:f>PercentileHSI!$A$72:$A$75</c:f>
              <c:numCache>
                <c:formatCode>General</c:formatCode>
                <c:ptCount val="4"/>
                <c:pt idx="0">
                  <c:v>5.6</c:v>
                </c:pt>
                <c:pt idx="1">
                  <c:v>5.6</c:v>
                </c:pt>
                <c:pt idx="2">
                  <c:v>6.5</c:v>
                </c:pt>
                <c:pt idx="3">
                  <c:v>6.5</c:v>
                </c:pt>
              </c:numCache>
            </c:numRef>
          </c:xVal>
          <c:yVal>
            <c:numRef>
              <c:f>PercentileHSI!$B$72:$B$75</c:f>
              <c:numCache>
                <c:formatCode>General</c:formatCode>
                <c:ptCount val="4"/>
                <c:pt idx="0">
                  <c:v>0</c:v>
                </c:pt>
                <c:pt idx="1">
                  <c:v>0.1</c:v>
                </c:pt>
                <c:pt idx="2">
                  <c:v>0.1</c:v>
                </c:pt>
                <c:pt idx="3">
                  <c:v>0</c:v>
                </c:pt>
              </c:numCache>
            </c:numRef>
          </c:yVal>
        </c:ser>
        <c:axId val="103210368"/>
        <c:axId val="105387136"/>
      </c:scatterChart>
      <c:valAx>
        <c:axId val="103210368"/>
        <c:scaling>
          <c:orientation val="minMax"/>
          <c:max val="6.8"/>
          <c:min val="1"/>
        </c:scaling>
        <c:axPos val="b"/>
        <c:numFmt formatCode="General" sourceLinked="1"/>
        <c:minorTickMark val="out"/>
        <c:tickLblPos val="nextTo"/>
        <c:spPr>
          <a:ln>
            <a:solidFill>
              <a:sysClr val="windowText" lastClr="000000"/>
            </a:solidFill>
          </a:ln>
        </c:spPr>
        <c:txPr>
          <a:bodyPr rot="-5400000" vert="horz"/>
          <a:lstStyle/>
          <a:p>
            <a:pPr>
              <a:defRPr sz="1000" b="0" i="0" u="none" strike="noStrike" baseline="0">
                <a:solidFill>
                  <a:srgbClr val="000000"/>
                </a:solidFill>
                <a:latin typeface="Calibri"/>
                <a:ea typeface="Calibri"/>
                <a:cs typeface="Calibri"/>
              </a:defRPr>
            </a:pPr>
            <a:endParaRPr lang="en-US"/>
          </a:p>
        </c:txPr>
        <c:crossAx val="105387136"/>
        <c:crosses val="autoZero"/>
        <c:crossBetween val="midCat"/>
        <c:majorUnit val="1"/>
        <c:minorUnit val="1"/>
      </c:valAx>
      <c:valAx>
        <c:axId val="105387136"/>
        <c:scaling>
          <c:orientation val="minMax"/>
          <c:max val="1"/>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Habitat Suitability Index</a:t>
                </a:r>
              </a:p>
            </c:rich>
          </c:tx>
        </c:title>
        <c:numFmt formatCode="General" sourceLinked="1"/>
        <c:tickLblPos val="nextTo"/>
        <c:spPr>
          <a:ln>
            <a:solidFill>
              <a:schemeClr val="tx1"/>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03210368"/>
        <c:crossesAt val="0"/>
        <c:crossBetween val="midCat"/>
      </c:valAx>
    </c:plotArea>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Depth</a:t>
            </a:r>
          </a:p>
        </c:rich>
      </c:tx>
      <c:layout>
        <c:manualLayout>
          <c:xMode val="edge"/>
          <c:yMode val="edge"/>
          <c:x val="0.33880446881312892"/>
          <c:y val="0"/>
        </c:manualLayout>
      </c:layout>
      <c:overlay val="1"/>
    </c:title>
    <c:plotArea>
      <c:layout>
        <c:manualLayout>
          <c:layoutTarget val="inner"/>
          <c:xMode val="edge"/>
          <c:yMode val="edge"/>
          <c:x val="0.15442800016490243"/>
          <c:y val="0.13936351706036745"/>
          <c:w val="0.80253535062043968"/>
          <c:h val="0.71026210265383494"/>
        </c:manualLayout>
      </c:layout>
      <c:scatterChart>
        <c:scatterStyle val="lineMarker"/>
        <c:ser>
          <c:idx val="0"/>
          <c:order val="0"/>
          <c:tx>
            <c:v>Use only</c:v>
          </c:tx>
          <c:spPr>
            <a:ln w="12700">
              <a:solidFill>
                <a:prstClr val="black"/>
              </a:solidFill>
            </a:ln>
          </c:spPr>
          <c:marker>
            <c:symbol val="none"/>
          </c:marker>
          <c:xVal>
            <c:numRef>
              <c:f>'[1]HSI''s compared (2)'!$B$2:$B$12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'[1]HSI''s compared (2)'!$E$2:$E$12</c:f>
              <c:numCache>
                <c:formatCode>General</c:formatCode>
                <c:ptCount val="11"/>
                <c:pt idx="0">
                  <c:v>3.0952380952380957E-2</c:v>
                </c:pt>
                <c:pt idx="1">
                  <c:v>0.32500000000000001</c:v>
                </c:pt>
                <c:pt idx="2">
                  <c:v>0.99175257731958777</c:v>
                </c:pt>
                <c:pt idx="3">
                  <c:v>1</c:v>
                </c:pt>
                <c:pt idx="4">
                  <c:v>0.74285714285714288</c:v>
                </c:pt>
                <c:pt idx="5">
                  <c:v>0.22127659574468089</c:v>
                </c:pt>
                <c:pt idx="6">
                  <c:v>0.26376811594202898</c:v>
                </c:pt>
                <c:pt idx="7">
                  <c:v>5.3061224489795923E-2</c:v>
                </c:pt>
                <c:pt idx="8">
                  <c:v>0.32500000000000001</c:v>
                </c:pt>
                <c:pt idx="9">
                  <c:v>0</c:v>
                </c:pt>
                <c:pt idx="10">
                  <c:v>0</c:v>
                </c:pt>
              </c:numCache>
            </c:numRef>
          </c:yVal>
        </c:ser>
        <c:ser>
          <c:idx val="1"/>
          <c:order val="1"/>
          <c:tx>
            <c:v>Adjusted</c:v>
          </c:tx>
          <c:spPr>
            <a:ln w="12700">
              <a:solidFill>
                <a:schemeClr val="tx1"/>
              </a:solidFill>
              <a:prstDash val="dash"/>
            </a:ln>
          </c:spPr>
          <c:marker>
            <c:symbol val="none"/>
          </c:marker>
          <c:xVal>
            <c:numRef>
              <c:f>'[1]HSI''s compared (2)'!$B$13:$B$23</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'[1]HSI''s compared (2)'!$F$13:$F$23</c:f>
              <c:numCache>
                <c:formatCode>General</c:formatCode>
                <c:ptCount val="11"/>
                <c:pt idx="0">
                  <c:v>2.564102564102564E-2</c:v>
                </c:pt>
                <c:pt idx="1">
                  <c:v>0.33333333333333331</c:v>
                </c:pt>
                <c:pt idx="2">
                  <c:v>1</c:v>
                </c:pt>
                <c:pt idx="3">
                  <c:v>0.97435897435897434</c:v>
                </c:pt>
                <c:pt idx="4">
                  <c:v>0.84615384615384615</c:v>
                </c:pt>
                <c:pt idx="5">
                  <c:v>0.20512820512820512</c:v>
                </c:pt>
                <c:pt idx="6">
                  <c:v>0.23076923076923075</c:v>
                </c:pt>
                <c:pt idx="7">
                  <c:v>2.564102564102564E-2</c:v>
                </c:pt>
                <c:pt idx="8">
                  <c:v>0.12820512820512822</c:v>
                </c:pt>
                <c:pt idx="9">
                  <c:v>0</c:v>
                </c:pt>
                <c:pt idx="10">
                  <c:v>0</c:v>
                </c:pt>
              </c:numCache>
            </c:numRef>
          </c:yVal>
        </c:ser>
        <c:axId val="105552128"/>
        <c:axId val="105447808"/>
      </c:scatterChart>
      <c:valAx>
        <c:axId val="105552128"/>
        <c:scaling>
          <c:orientation val="minMax"/>
          <c:max val="1.2"/>
          <c:min val="0"/>
        </c:scaling>
        <c:axPos val="b"/>
        <c:title>
          <c:tx>
            <c:rich>
              <a:bodyPr/>
              <a:lstStyle/>
              <a:p>
                <a:pPr>
                  <a:defRPr/>
                </a:pPr>
                <a:r>
                  <a:rPr lang="en-US"/>
                  <a:t>Total depth (m)</a:t>
                </a:r>
              </a:p>
            </c:rich>
          </c:tx>
        </c:title>
        <c:numFmt formatCode="General" sourceLinked="1"/>
        <c:tickLblPos val="nextTo"/>
        <c:spPr>
          <a:ln>
            <a:solidFill>
              <a:sysClr val="windowText" lastClr="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05447808"/>
        <c:crosses val="autoZero"/>
        <c:crossBetween val="midCat"/>
        <c:majorUnit val="0.2"/>
      </c:valAx>
      <c:valAx>
        <c:axId val="105447808"/>
        <c:scaling>
          <c:orientation val="minMax"/>
          <c:max val="1"/>
        </c:scaling>
        <c:axPos val="l"/>
        <c:majorGridlines>
          <c:spPr>
            <a:ln>
              <a:solidFill>
                <a:schemeClr val="bg1"/>
              </a:solidFill>
            </a:ln>
          </c:spPr>
        </c:majorGridlines>
        <c:title>
          <c:tx>
            <c:rich>
              <a:bodyPr rot="-5400000" vert="horz"/>
              <a:lstStyle/>
              <a:p>
                <a:pPr>
                  <a:defRPr/>
                </a:pPr>
                <a:r>
                  <a:rPr lang="en-US"/>
                  <a:t>Suitability Index</a:t>
                </a:r>
              </a:p>
            </c:rich>
          </c:tx>
        </c:title>
        <c:numFmt formatCode="General" sourceLinked="1"/>
        <c:tickLblPos val="nextTo"/>
        <c:spPr>
          <a:ln>
            <a:solidFill>
              <a:schemeClr val="tx1"/>
            </a:solidFill>
          </a:ln>
        </c:spPr>
        <c:crossAx val="105552128"/>
        <c:crosses val="autoZero"/>
        <c:crossBetween val="midCat"/>
        <c:majorUnit val="0.2"/>
      </c:valAx>
    </c:plotArea>
    <c:legend>
      <c:legendPos val="r"/>
      <c:layout>
        <c:manualLayout>
          <c:xMode val="edge"/>
          <c:yMode val="edge"/>
          <c:x val="0.69124321501697161"/>
          <c:y val="6.4430956547098434E-2"/>
          <c:w val="0.25717277486911178"/>
          <c:h val="0.16743438320210138"/>
        </c:manualLayout>
      </c:layout>
    </c:legend>
    <c:plotVisOnly val="1"/>
    <c:dispBlanksAs val="gap"/>
  </c:chart>
  <c:printSettings>
    <c:headerFooter/>
    <c:pageMargins b="0.750000000000004" l="0.70000000000000062" r="0.70000000000000062" t="0.75000000000000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84600107479149"/>
          <c:y val="5.5236394705059463E-2"/>
          <c:w val="0.85304402107020572"/>
          <c:h val="0.66445765034087723"/>
        </c:manualLayout>
      </c:layout>
      <c:barChart>
        <c:barDir val="col"/>
        <c:grouping val="clustered"/>
        <c:ser>
          <c:idx val="0"/>
          <c:order val="0"/>
          <c:tx>
            <c:v>Use</c:v>
          </c:tx>
          <c:spPr>
            <a:solidFill>
              <a:schemeClr val="tx1">
                <a:lumMod val="85000"/>
                <a:lumOff val="15000"/>
              </a:schemeClr>
            </a:solidFill>
            <a:ln>
              <a:solidFill>
                <a:sysClr val="windowText" lastClr="000000"/>
              </a:solidFill>
            </a:ln>
          </c:spPr>
          <c:cat>
            <c:strRef>
              <c:f>'All Rivers Histogram'!$H$58:$H$63</c:f>
              <c:strCache>
                <c:ptCount val="6"/>
                <c:pt idx="0">
                  <c:v>Silt</c:v>
                </c:pt>
                <c:pt idx="1">
                  <c:v>Sand</c:v>
                </c:pt>
                <c:pt idx="2">
                  <c:v>Gravel</c:v>
                </c:pt>
                <c:pt idx="3">
                  <c:v>Cobble</c:v>
                </c:pt>
                <c:pt idx="4">
                  <c:v>Boulder</c:v>
                </c:pt>
                <c:pt idx="5">
                  <c:v>Bedrock</c:v>
                </c:pt>
              </c:strCache>
            </c:strRef>
          </c:cat>
          <c:val>
            <c:numRef>
              <c:f>'All Rivers Histogram'!$K$58:$K$63</c:f>
              <c:numCache>
                <c:formatCode>0.0%</c:formatCode>
                <c:ptCount val="6"/>
                <c:pt idx="0">
                  <c:v>0</c:v>
                </c:pt>
                <c:pt idx="1">
                  <c:v>0</c:v>
                </c:pt>
                <c:pt idx="2">
                  <c:v>0</c:v>
                </c:pt>
                <c:pt idx="3">
                  <c:v>0.352112676056338</c:v>
                </c:pt>
                <c:pt idx="4">
                  <c:v>0.62676056338028174</c:v>
                </c:pt>
                <c:pt idx="5">
                  <c:v>2.1126760563380281E-2</c:v>
                </c:pt>
              </c:numCache>
            </c:numRef>
          </c:val>
        </c:ser>
        <c:ser>
          <c:idx val="1"/>
          <c:order val="1"/>
          <c:tx>
            <c:v>Availability</c:v>
          </c:tx>
          <c:spPr>
            <a:solidFill>
              <a:schemeClr val="bg1">
                <a:lumMod val="75000"/>
              </a:schemeClr>
            </a:solidFill>
            <a:ln>
              <a:solidFill>
                <a:sysClr val="windowText" lastClr="000000"/>
              </a:solidFill>
            </a:ln>
          </c:spPr>
          <c:cat>
            <c:strRef>
              <c:f>'All Rivers Histogram'!$H$58:$H$63</c:f>
              <c:strCache>
                <c:ptCount val="6"/>
                <c:pt idx="0">
                  <c:v>Silt</c:v>
                </c:pt>
                <c:pt idx="1">
                  <c:v>Sand</c:v>
                </c:pt>
                <c:pt idx="2">
                  <c:v>Gravel</c:v>
                </c:pt>
                <c:pt idx="3">
                  <c:v>Cobble</c:v>
                </c:pt>
                <c:pt idx="4">
                  <c:v>Boulder</c:v>
                </c:pt>
                <c:pt idx="5">
                  <c:v>Bedrock</c:v>
                </c:pt>
              </c:strCache>
            </c:strRef>
          </c:cat>
          <c:val>
            <c:numRef>
              <c:f>'All Rivers Histogram'!$L$58:$L$63</c:f>
              <c:numCache>
                <c:formatCode>0.0%</c:formatCode>
                <c:ptCount val="6"/>
                <c:pt idx="0">
                  <c:v>2.5510204081632651E-3</c:v>
                </c:pt>
                <c:pt idx="1">
                  <c:v>3.3163265306122451E-2</c:v>
                </c:pt>
                <c:pt idx="2">
                  <c:v>5.6122448979591837E-2</c:v>
                </c:pt>
                <c:pt idx="3">
                  <c:v>0.4017857142857143</c:v>
                </c:pt>
                <c:pt idx="4">
                  <c:v>0.40051020408163263</c:v>
                </c:pt>
                <c:pt idx="5">
                  <c:v>0.10586734693877552</c:v>
                </c:pt>
              </c:numCache>
            </c:numRef>
          </c:val>
        </c:ser>
        <c:axId val="114094464"/>
        <c:axId val="114096000"/>
      </c:barChart>
      <c:catAx>
        <c:axId val="114094464"/>
        <c:scaling>
          <c:orientation val="minMax"/>
        </c:scaling>
        <c:axPos val="b"/>
        <c:numFmt formatCode="General" sourceLinked="1"/>
        <c:tickLblPos val="nextTo"/>
        <c:spPr>
          <a:ln>
            <a:solidFill>
              <a:sysClr val="windowText" lastClr="000000"/>
            </a:solidFill>
          </a:ln>
        </c:spPr>
        <c:txPr>
          <a:bodyPr rot="-5400000" vert="horz"/>
          <a:lstStyle/>
          <a:p>
            <a:pPr>
              <a:defRPr sz="1200">
                <a:latin typeface="Arial" pitchFamily="34" charset="0"/>
                <a:cs typeface="Arial" pitchFamily="34" charset="0"/>
              </a:defRPr>
            </a:pPr>
            <a:endParaRPr lang="en-US"/>
          </a:p>
        </c:txPr>
        <c:crossAx val="114096000"/>
        <c:crosses val="autoZero"/>
        <c:auto val="1"/>
        <c:lblAlgn val="ctr"/>
        <c:lblOffset val="100"/>
      </c:catAx>
      <c:valAx>
        <c:axId val="114096000"/>
        <c:scaling>
          <c:orientation val="minMax"/>
          <c:max val="0.8"/>
          <c:min val="0"/>
        </c:scaling>
        <c:axPos val="l"/>
        <c:majorGridlines>
          <c:spPr>
            <a:ln>
              <a:solidFill>
                <a:schemeClr val="bg1"/>
              </a:solidFill>
            </a:ln>
          </c:spPr>
        </c:majorGridlines>
        <c:numFmt formatCode="0%" sourceLinked="0"/>
        <c:tickLblPos val="nextTo"/>
        <c:spPr>
          <a:ln>
            <a:solidFill>
              <a:schemeClr val="tx1"/>
            </a:solidFill>
          </a:ln>
        </c:spPr>
        <c:txPr>
          <a:bodyPr/>
          <a:lstStyle/>
          <a:p>
            <a:pPr>
              <a:defRPr sz="1200">
                <a:latin typeface="Arial" pitchFamily="34" charset="0"/>
                <a:cs typeface="Arial" pitchFamily="34" charset="0"/>
              </a:defRPr>
            </a:pPr>
            <a:endParaRPr lang="en-US"/>
          </a:p>
        </c:txPr>
        <c:crossAx val="114094464"/>
        <c:crosses val="autoZero"/>
        <c:crossBetween val="between"/>
        <c:majorUnit val="0.2"/>
      </c:valAx>
    </c:plotArea>
    <c:plotVisOnly val="1"/>
  </c:chart>
  <c:spPr>
    <a:ln>
      <a:noFill/>
    </a:ln>
  </c:spPr>
  <c:printSettings>
    <c:headerFooter/>
    <c:pageMargins b="0.75000000000000278" l="0.70000000000000062" r="0.70000000000000062" t="0.75000000000000278"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Mid column velocity</a:t>
            </a:r>
          </a:p>
        </c:rich>
      </c:tx>
      <c:layout>
        <c:manualLayout>
          <c:xMode val="edge"/>
          <c:yMode val="edge"/>
          <c:x val="0.22483406851630491"/>
          <c:y val="0"/>
        </c:manualLayout>
      </c:layout>
      <c:overlay val="1"/>
    </c:title>
    <c:plotArea>
      <c:layout>
        <c:manualLayout>
          <c:layoutTarget val="inner"/>
          <c:xMode val="edge"/>
          <c:yMode val="edge"/>
          <c:x val="0.13697609420444071"/>
          <c:y val="0.11158573928259002"/>
          <c:w val="0.81998735760124231"/>
          <c:h val="0.73803988043161273"/>
        </c:manualLayout>
      </c:layout>
      <c:scatterChart>
        <c:scatterStyle val="lineMarker"/>
        <c:ser>
          <c:idx val="0"/>
          <c:order val="0"/>
          <c:tx>
            <c:v>Use only</c:v>
          </c:tx>
          <c:spPr>
            <a:ln w="12700">
              <a:solidFill>
                <a:prstClr val="black"/>
              </a:solidFill>
            </a:ln>
          </c:spPr>
          <c:marker>
            <c:symbol val="none"/>
          </c:marker>
          <c:xVal>
            <c:numRef>
              <c:f>'[1]HSI''s compared (2)'!$B$27:$B$64</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'[1]HSI''s compared (2)'!$F$65:$F$102</c:f>
              <c:numCache>
                <c:formatCode>General</c:formatCode>
                <c:ptCount val="38"/>
                <c:pt idx="0">
                  <c:v>1</c:v>
                </c:pt>
                <c:pt idx="1">
                  <c:v>8.9041095890410954E-2</c:v>
                </c:pt>
                <c:pt idx="2">
                  <c:v>0.10273972602739727</c:v>
                </c:pt>
                <c:pt idx="3">
                  <c:v>6.1643835616438353E-2</c:v>
                </c:pt>
                <c:pt idx="4">
                  <c:v>2.7397260273972601E-2</c:v>
                </c:pt>
                <c:pt idx="5">
                  <c:v>6.8493150684931503E-3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ser>
          <c:idx val="1"/>
          <c:order val="1"/>
          <c:tx>
            <c:v>Adjusted</c:v>
          </c:tx>
          <c:spPr>
            <a:ln w="12700">
              <a:solidFill>
                <a:schemeClr val="tx1"/>
              </a:solidFill>
              <a:prstDash val="dash"/>
            </a:ln>
          </c:spPr>
          <c:marker>
            <c:symbol val="none"/>
          </c:marker>
          <c:xVal>
            <c:numRef>
              <c:f>'[1]HSI''s compared (2)'!$B$27:$B$64</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'[1]HSI''s compared (2)'!$E$27:$E$64</c:f>
              <c:numCache>
                <c:formatCode>General</c:formatCode>
                <c:ptCount val="38"/>
                <c:pt idx="0">
                  <c:v>1</c:v>
                </c:pt>
                <c:pt idx="1">
                  <c:v>0.35533416355334163</c:v>
                </c:pt>
                <c:pt idx="2">
                  <c:v>0.49883449883449882</c:v>
                </c:pt>
                <c:pt idx="3">
                  <c:v>0.37828282828282833</c:v>
                </c:pt>
                <c:pt idx="4">
                  <c:v>0.22753854332801701</c:v>
                </c:pt>
                <c:pt idx="5">
                  <c:v>3.9302112029384752E-2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axId val="105464960"/>
        <c:axId val="105466880"/>
      </c:scatterChart>
      <c:valAx>
        <c:axId val="105464960"/>
        <c:scaling>
          <c:orientation val="minMax"/>
          <c:max val="1.6"/>
          <c:min val="0"/>
        </c:scaling>
        <c:axPos val="b"/>
        <c:title>
          <c:tx>
            <c:rich>
              <a:bodyPr/>
              <a:lstStyle/>
              <a:p>
                <a:pPr>
                  <a:defRPr/>
                </a:pPr>
                <a:r>
                  <a:rPr lang="en-US"/>
                  <a:t>Mid column velocity (m/s)</a:t>
                </a:r>
              </a:p>
            </c:rich>
          </c:tx>
        </c:title>
        <c:numFmt formatCode="General" sourceLinked="1"/>
        <c:tickLblPos val="nextTo"/>
        <c:spPr>
          <a:ln>
            <a:solidFill>
              <a:sysClr val="windowText" lastClr="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05466880"/>
        <c:crosses val="autoZero"/>
        <c:crossBetween val="midCat"/>
        <c:majorUnit val="0.2"/>
      </c:valAx>
      <c:valAx>
        <c:axId val="105466880"/>
        <c:scaling>
          <c:orientation val="minMax"/>
          <c:max val="1"/>
        </c:scaling>
        <c:axPos val="l"/>
        <c:majorGridlines>
          <c:spPr>
            <a:ln>
              <a:solidFill>
                <a:schemeClr val="bg1"/>
              </a:solidFill>
            </a:ln>
          </c:spPr>
        </c:majorGridlines>
        <c:numFmt formatCode="General" sourceLinked="1"/>
        <c:tickLblPos val="nextTo"/>
        <c:spPr>
          <a:ln>
            <a:solidFill>
              <a:schemeClr val="tx1"/>
            </a:solidFill>
          </a:ln>
        </c:spPr>
        <c:crossAx val="105464960"/>
        <c:crosses val="autoZero"/>
        <c:crossBetween val="midCat"/>
        <c:majorUnit val="0.2"/>
      </c:valAx>
    </c:plotArea>
    <c:legend>
      <c:legendPos val="r"/>
      <c:layout>
        <c:manualLayout>
          <c:xMode val="edge"/>
          <c:yMode val="edge"/>
          <c:x val="0.69124321501697161"/>
          <c:y val="6.4430956547098434E-2"/>
          <c:w val="0.25717277486911178"/>
          <c:h val="0.16743438320210138"/>
        </c:manualLayout>
      </c:layout>
    </c:legend>
    <c:plotVisOnly val="1"/>
    <c:dispBlanksAs val="gap"/>
  </c:chart>
  <c:printSettings>
    <c:headerFooter/>
    <c:pageMargins b="0.75000000000000422" l="0.70000000000000062" r="0.70000000000000062" t="0.75000000000000422"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020833333333445"/>
          <c:y val="4.8611111111111112E-2"/>
          <c:w val="0.85416666666666652"/>
          <c:h val="0.79513888888888884"/>
        </c:manualLayout>
      </c:layout>
      <c:lineChart>
        <c:grouping val="standard"/>
        <c:ser>
          <c:idx val="0"/>
          <c:order val="0"/>
          <c:tx>
            <c:v>Use only</c:v>
          </c:tx>
          <c:spPr>
            <a:ln w="12700">
              <a:solidFill>
                <a:schemeClr val="tx1"/>
              </a:solidFill>
            </a:ln>
          </c:spPr>
          <c:marker>
            <c:symbol val="none"/>
          </c:marker>
          <c:cat>
            <c:strRef>
              <c:f>'[1]HSI''s compared (2)'!$B$105:$B$112</c:f>
              <c:strCache>
                <c:ptCount val="8"/>
                <c:pt idx="0">
                  <c:v>SILT</c:v>
                </c:pt>
                <c:pt idx="1">
                  <c:v>SND</c:v>
                </c:pt>
                <c:pt idx="2">
                  <c:v>GRV</c:v>
                </c:pt>
                <c:pt idx="3">
                  <c:v>SC</c:v>
                </c:pt>
                <c:pt idx="4">
                  <c:v>LC</c:v>
                </c:pt>
                <c:pt idx="5">
                  <c:v>SB</c:v>
                </c:pt>
                <c:pt idx="6">
                  <c:v>LB</c:v>
                </c:pt>
                <c:pt idx="7">
                  <c:v>BED</c:v>
                </c:pt>
              </c:strCache>
            </c:strRef>
          </c:cat>
          <c:val>
            <c:numRef>
              <c:f>'[1]HSI''s compared (2)'!$F$113:$F$120</c:f>
              <c:numCache>
                <c:formatCode>General</c:formatCode>
                <c:ptCount val="8"/>
                <c:pt idx="0">
                  <c:v>0</c:v>
                </c:pt>
                <c:pt idx="1">
                  <c:v>0</c:v>
                </c:pt>
                <c:pt idx="2">
                  <c:v>0</c:v>
                </c:pt>
                <c:pt idx="3">
                  <c:v>0.42307692307692302</c:v>
                </c:pt>
                <c:pt idx="4">
                  <c:v>0.53846153846153844</c:v>
                </c:pt>
                <c:pt idx="5">
                  <c:v>0.71153846153846145</c:v>
                </c:pt>
                <c:pt idx="6">
                  <c:v>1</c:v>
                </c:pt>
                <c:pt idx="7">
                  <c:v>5.7692307692307689E-2</c:v>
                </c:pt>
              </c:numCache>
            </c:numRef>
          </c:val>
        </c:ser>
        <c:ser>
          <c:idx val="1"/>
          <c:order val="1"/>
          <c:tx>
            <c:v>Adjusted</c:v>
          </c:tx>
          <c:spPr>
            <a:ln w="12700">
              <a:solidFill>
                <a:schemeClr val="tx1"/>
              </a:solidFill>
              <a:prstDash val="dash"/>
            </a:ln>
          </c:spPr>
          <c:marker>
            <c:symbol val="none"/>
          </c:marker>
          <c:cat>
            <c:strRef>
              <c:f>'[1]HSI''s compared (2)'!$B$105:$B$112</c:f>
              <c:strCache>
                <c:ptCount val="8"/>
                <c:pt idx="0">
                  <c:v>SILT</c:v>
                </c:pt>
                <c:pt idx="1">
                  <c:v>SND</c:v>
                </c:pt>
                <c:pt idx="2">
                  <c:v>GRV</c:v>
                </c:pt>
                <c:pt idx="3">
                  <c:v>SC</c:v>
                </c:pt>
                <c:pt idx="4">
                  <c:v>LC</c:v>
                </c:pt>
                <c:pt idx="5">
                  <c:v>SB</c:v>
                </c:pt>
                <c:pt idx="6">
                  <c:v>LB</c:v>
                </c:pt>
                <c:pt idx="7">
                  <c:v>BED</c:v>
                </c:pt>
              </c:strCache>
            </c:strRef>
          </c:cat>
          <c:val>
            <c:numRef>
              <c:f>'[1]HSI''s compared (2)'!$E$105:$E$112</c:f>
              <c:numCache>
                <c:formatCode>General</c:formatCode>
                <c:ptCount val="8"/>
                <c:pt idx="0">
                  <c:v>0</c:v>
                </c:pt>
                <c:pt idx="1">
                  <c:v>0</c:v>
                </c:pt>
                <c:pt idx="2">
                  <c:v>0</c:v>
                </c:pt>
                <c:pt idx="3">
                  <c:v>0.54373522458628842</c:v>
                </c:pt>
                <c:pt idx="4">
                  <c:v>0.59482758620689657</c:v>
                </c:pt>
                <c:pt idx="5">
                  <c:v>1</c:v>
                </c:pt>
                <c:pt idx="6">
                  <c:v>0.95833333333333337</c:v>
                </c:pt>
                <c:pt idx="7">
                  <c:v>0.13855421686746985</c:v>
                </c:pt>
              </c:numCache>
            </c:numRef>
          </c:val>
        </c:ser>
        <c:marker val="1"/>
        <c:axId val="105502976"/>
        <c:axId val="105582592"/>
      </c:lineChart>
      <c:catAx>
        <c:axId val="105502976"/>
        <c:scaling>
          <c:orientation val="minMax"/>
        </c:scaling>
        <c:axPos val="b"/>
        <c:numFmt formatCode="General" sourceLinked="1"/>
        <c:tickLblPos val="nextTo"/>
        <c:spPr>
          <a:ln>
            <a:solidFill>
              <a:sysClr val="windowText" lastClr="000000"/>
            </a:solidFill>
          </a:ln>
        </c:spPr>
        <c:crossAx val="105582592"/>
        <c:crosses val="autoZero"/>
        <c:auto val="1"/>
        <c:lblAlgn val="ctr"/>
        <c:lblOffset val="100"/>
      </c:catAx>
      <c:valAx>
        <c:axId val="105582592"/>
        <c:scaling>
          <c:orientation val="minMax"/>
          <c:max val="1"/>
          <c:min val="0"/>
        </c:scaling>
        <c:axPos val="l"/>
        <c:majorGridlines>
          <c:spPr>
            <a:ln>
              <a:solidFill>
                <a:schemeClr val="bg1"/>
              </a:solidFill>
            </a:ln>
          </c:spPr>
        </c:majorGridlines>
        <c:numFmt formatCode="General" sourceLinked="1"/>
        <c:tickLblPos val="nextTo"/>
        <c:spPr>
          <a:ln>
            <a:solidFill>
              <a:schemeClr val="tx1"/>
            </a:solidFill>
          </a:ln>
        </c:spPr>
        <c:crossAx val="105502976"/>
        <c:crosses val="autoZero"/>
        <c:crossBetween val="between"/>
        <c:majorUnit val="0.2"/>
      </c:valAx>
    </c:plotArea>
    <c:legend>
      <c:legendPos val="r"/>
      <c:layout>
        <c:manualLayout>
          <c:xMode val="edge"/>
          <c:yMode val="edge"/>
          <c:x val="0.18340277777777791"/>
          <c:y val="9.6838363954505707E-2"/>
          <c:w val="0.25583333333333325"/>
          <c:h val="0.16743438320210138"/>
        </c:manualLayout>
      </c:layout>
    </c:legend>
    <c:plotVisOnly val="1"/>
    <c:dispBlanksAs val="gap"/>
  </c:chart>
  <c:printSettings>
    <c:headerFooter/>
    <c:pageMargins b="0.750000000000004" l="0.70000000000000062" r="0.70000000000000062" t="0.750000000000004"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Rubicon</a:t>
            </a:r>
          </a:p>
        </c:rich>
      </c:tx>
      <c:overlay val="1"/>
    </c:title>
    <c:plotArea>
      <c:layout>
        <c:manualLayout>
          <c:layoutTarget val="inner"/>
          <c:xMode val="edge"/>
          <c:yMode val="edge"/>
          <c:x val="0.14393793286852696"/>
          <c:y val="0.11328256099135149"/>
          <c:w val="0.8085080994831596"/>
          <c:h val="0.68137945871520167"/>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only'!$C$2:$C$12</c:f>
              <c:numCache>
                <c:formatCode>0.00</c:formatCode>
                <c:ptCount val="11"/>
                <c:pt idx="0">
                  <c:v>0</c:v>
                </c:pt>
                <c:pt idx="1">
                  <c:v>0.8571428571428571</c:v>
                </c:pt>
                <c:pt idx="2">
                  <c:v>0.72413793103448276</c:v>
                </c:pt>
                <c:pt idx="3">
                  <c:v>0.69230769230769229</c:v>
                </c:pt>
                <c:pt idx="4">
                  <c:v>0.5</c:v>
                </c:pt>
                <c:pt idx="5">
                  <c:v>1</c:v>
                </c:pt>
                <c:pt idx="6">
                  <c:v>0</c:v>
                </c:pt>
                <c:pt idx="7">
                  <c:v>0</c:v>
                </c:pt>
                <c:pt idx="8">
                  <c:v>0</c:v>
                </c:pt>
                <c:pt idx="9">
                  <c:v>0</c:v>
                </c:pt>
                <c:pt idx="10">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only'!$D$2:$D$12</c:f>
              <c:numCache>
                <c:formatCode>0.00</c:formatCode>
                <c:ptCount val="11"/>
                <c:pt idx="0">
                  <c:v>0</c:v>
                </c:pt>
                <c:pt idx="1">
                  <c:v>0.5714285714285714</c:v>
                </c:pt>
                <c:pt idx="2">
                  <c:v>1</c:v>
                </c:pt>
                <c:pt idx="3">
                  <c:v>0.8571428571428571</c:v>
                </c:pt>
                <c:pt idx="4">
                  <c:v>0.42857142857142855</c:v>
                </c:pt>
                <c:pt idx="5">
                  <c:v>0.5714285714285714</c:v>
                </c:pt>
                <c:pt idx="6">
                  <c:v>0</c:v>
                </c:pt>
                <c:pt idx="7">
                  <c:v>0</c:v>
                </c:pt>
                <c:pt idx="8">
                  <c:v>0</c:v>
                </c:pt>
                <c:pt idx="9">
                  <c:v>0</c:v>
                </c:pt>
                <c:pt idx="10">
                  <c:v>0</c:v>
                </c:pt>
              </c:numCache>
            </c:numRef>
          </c:yVal>
        </c:ser>
        <c:axId val="105623936"/>
        <c:axId val="105626240"/>
      </c:scatterChart>
      <c:valAx>
        <c:axId val="105623936"/>
        <c:scaling>
          <c:orientation val="minMax"/>
          <c:max val="1.1000000000000001"/>
          <c:min val="0"/>
        </c:scaling>
        <c:axPos val="b"/>
        <c:title>
          <c:tx>
            <c:rich>
              <a:bodyPr/>
              <a:lstStyle/>
              <a:p>
                <a:pPr>
                  <a:defRPr/>
                </a:pPr>
                <a:r>
                  <a:rPr lang="en-US"/>
                  <a:t>Total depth (m)</a:t>
                </a:r>
              </a:p>
            </c:rich>
          </c:tx>
        </c:title>
        <c:numFmt formatCode="General" sourceLinked="1"/>
        <c:tickLblPos val="nextTo"/>
        <c:crossAx val="105626240"/>
        <c:crosses val="autoZero"/>
        <c:crossBetween val="midCat"/>
        <c:majorUnit val="0.1"/>
      </c:valAx>
      <c:valAx>
        <c:axId val="105626240"/>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title>
        <c:numFmt formatCode="0.00" sourceLinked="1"/>
        <c:tickLblPos val="nextTo"/>
        <c:crossAx val="105623936"/>
        <c:crosses val="autoZero"/>
        <c:crossBetween val="midCat"/>
      </c:valAx>
    </c:plotArea>
    <c:legend>
      <c:legendPos val="r"/>
      <c:layout>
        <c:manualLayout>
          <c:xMode val="edge"/>
          <c:yMode val="edge"/>
          <c:x val="0.62024122807019633"/>
          <c:y val="0.10146799358413532"/>
          <c:w val="0.33894763154606128"/>
          <c:h val="0.27931321084865013"/>
        </c:manualLayout>
      </c:layout>
    </c:legend>
    <c:plotVisOnly val="1"/>
  </c:chart>
  <c:printSettings>
    <c:headerFooter/>
    <c:pageMargins b="0.75000000000000988" l="0.70000000000000062" r="0.70000000000000062" t="0.75000000000000988"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MF</a:t>
            </a:r>
            <a:r>
              <a:rPr lang="en-US" baseline="0"/>
              <a:t> Feather</a:t>
            </a:r>
            <a:endParaRPr lang="en-US"/>
          </a:p>
        </c:rich>
      </c:tx>
      <c:overlay val="1"/>
    </c:title>
    <c:plotArea>
      <c:layout>
        <c:manualLayout>
          <c:layoutTarget val="inner"/>
          <c:xMode val="edge"/>
          <c:yMode val="edge"/>
          <c:x val="0.15979894670029476"/>
          <c:y val="0.13514033240883644"/>
          <c:w val="0.79159075703772308"/>
          <c:h val="0.65294715676381365"/>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only'!$C$13:$C$23</c:f>
              <c:numCache>
                <c:formatCode>0.00</c:formatCode>
                <c:ptCount val="11"/>
                <c:pt idx="0">
                  <c:v>0</c:v>
                </c:pt>
                <c:pt idx="1">
                  <c:v>7.4999999999999997E-2</c:v>
                </c:pt>
                <c:pt idx="2">
                  <c:v>0</c:v>
                </c:pt>
                <c:pt idx="3">
                  <c:v>0</c:v>
                </c:pt>
                <c:pt idx="4">
                  <c:v>1</c:v>
                </c:pt>
                <c:pt idx="5">
                  <c:v>0.125</c:v>
                </c:pt>
                <c:pt idx="6">
                  <c:v>0.44999999999999996</c:v>
                </c:pt>
                <c:pt idx="7">
                  <c:v>0</c:v>
                </c:pt>
                <c:pt idx="8">
                  <c:v>0.18749999999999997</c:v>
                </c:pt>
                <c:pt idx="9">
                  <c:v>0</c:v>
                </c:pt>
                <c:pt idx="10">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only'!$B$13:$B$23</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only'!$D$13:$D$23</c:f>
              <c:numCache>
                <c:formatCode>0.00</c:formatCode>
                <c:ptCount val="11"/>
                <c:pt idx="0">
                  <c:v>0</c:v>
                </c:pt>
                <c:pt idx="1">
                  <c:v>0.25</c:v>
                </c:pt>
                <c:pt idx="2">
                  <c:v>0</c:v>
                </c:pt>
                <c:pt idx="3">
                  <c:v>0</c:v>
                </c:pt>
                <c:pt idx="4">
                  <c:v>1</c:v>
                </c:pt>
                <c:pt idx="5">
                  <c:v>0.25</c:v>
                </c:pt>
                <c:pt idx="6">
                  <c:v>0.74999999999999989</c:v>
                </c:pt>
                <c:pt idx="7">
                  <c:v>0</c:v>
                </c:pt>
                <c:pt idx="8">
                  <c:v>0.25</c:v>
                </c:pt>
                <c:pt idx="9">
                  <c:v>0</c:v>
                </c:pt>
                <c:pt idx="10">
                  <c:v>0</c:v>
                </c:pt>
              </c:numCache>
            </c:numRef>
          </c:yVal>
        </c:ser>
        <c:axId val="105659392"/>
        <c:axId val="105678336"/>
      </c:scatterChart>
      <c:valAx>
        <c:axId val="105659392"/>
        <c:scaling>
          <c:orientation val="minMax"/>
          <c:max val="1.1000000000000001"/>
          <c:min val="0"/>
        </c:scaling>
        <c:axPos val="b"/>
        <c:title>
          <c:tx>
            <c:rich>
              <a:bodyPr/>
              <a:lstStyle/>
              <a:p>
                <a:pPr>
                  <a:defRPr/>
                </a:pPr>
                <a:r>
                  <a:rPr lang="en-US"/>
                  <a:t>Total</a:t>
                </a:r>
                <a:r>
                  <a:rPr lang="en-US" baseline="0"/>
                  <a:t> depth (m)</a:t>
                </a:r>
                <a:endParaRPr lang="en-US"/>
              </a:p>
            </c:rich>
          </c:tx>
        </c:title>
        <c:numFmt formatCode="General" sourceLinked="1"/>
        <c:tickLblPos val="nextTo"/>
        <c:crossAx val="105678336"/>
        <c:crosses val="autoZero"/>
        <c:crossBetween val="midCat"/>
        <c:majorUnit val="0.1"/>
      </c:valAx>
      <c:valAx>
        <c:axId val="105678336"/>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title>
        <c:numFmt formatCode="0.00" sourceLinked="1"/>
        <c:tickLblPos val="nextTo"/>
        <c:crossAx val="105659392"/>
        <c:crosses val="autoZero"/>
        <c:crossBetween val="midCat"/>
      </c:valAx>
    </c:plotArea>
    <c:legend>
      <c:legendPos val="r"/>
      <c:layout>
        <c:manualLayout>
          <c:xMode val="edge"/>
          <c:yMode val="edge"/>
          <c:x val="0.62024122807019677"/>
          <c:y val="0.10146799358413532"/>
          <c:w val="0.33894763154606139"/>
          <c:h val="0.27931321084865035"/>
        </c:manualLayout>
      </c:layout>
    </c:legend>
    <c:plotVisOnly val="1"/>
  </c:chart>
  <c:printSettings>
    <c:headerFooter/>
    <c:pageMargins b="0.7500000000000101" l="0.70000000000000062" r="0.70000000000000062" t="0.7500000000000101"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NF</a:t>
            </a:r>
            <a:r>
              <a:rPr lang="en-US" baseline="0"/>
              <a:t> Feather</a:t>
            </a:r>
            <a:endParaRPr lang="en-US"/>
          </a:p>
        </c:rich>
      </c:tx>
      <c:overlay val="1"/>
    </c:title>
    <c:plotArea>
      <c:layout>
        <c:manualLayout>
          <c:layoutTarget val="inner"/>
          <c:xMode val="edge"/>
          <c:yMode val="edge"/>
          <c:x val="0.13394717785942237"/>
          <c:y val="0.13514033240883644"/>
          <c:w val="0.81765204927230128"/>
          <c:h val="0.64487061323346107"/>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only'!$B$24:$B$34</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only'!$C$24:$C$34</c:f>
              <c:numCache>
                <c:formatCode>0.00</c:formatCode>
                <c:ptCount val="11"/>
                <c:pt idx="0">
                  <c:v>0</c:v>
                </c:pt>
                <c:pt idx="1">
                  <c:v>8.7499999999999994E-2</c:v>
                </c:pt>
                <c:pt idx="2">
                  <c:v>0.57272727272727275</c:v>
                </c:pt>
                <c:pt idx="3">
                  <c:v>1</c:v>
                </c:pt>
                <c:pt idx="4">
                  <c:v>0.2</c:v>
                </c:pt>
                <c:pt idx="5">
                  <c:v>2.3333333333333331E-2</c:v>
                </c:pt>
                <c:pt idx="6">
                  <c:v>0</c:v>
                </c:pt>
                <c:pt idx="7">
                  <c:v>0</c:v>
                </c:pt>
                <c:pt idx="8">
                  <c:v>0</c:v>
                </c:pt>
                <c:pt idx="9">
                  <c:v>0</c:v>
                </c:pt>
                <c:pt idx="10">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only'!$B$24:$B$34</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only'!$D$24:$D$34</c:f>
              <c:numCache>
                <c:formatCode>0.00</c:formatCode>
                <c:ptCount val="11"/>
                <c:pt idx="0">
                  <c:v>0</c:v>
                </c:pt>
                <c:pt idx="1">
                  <c:v>0.15</c:v>
                </c:pt>
                <c:pt idx="2">
                  <c:v>0.89999999999999991</c:v>
                </c:pt>
                <c:pt idx="3">
                  <c:v>1</c:v>
                </c:pt>
                <c:pt idx="4">
                  <c:v>0.39999999999999997</c:v>
                </c:pt>
                <c:pt idx="5">
                  <c:v>4.9999999999999996E-2</c:v>
                </c:pt>
                <c:pt idx="6">
                  <c:v>0</c:v>
                </c:pt>
                <c:pt idx="7">
                  <c:v>0</c:v>
                </c:pt>
                <c:pt idx="8">
                  <c:v>0</c:v>
                </c:pt>
                <c:pt idx="9">
                  <c:v>0</c:v>
                </c:pt>
                <c:pt idx="10">
                  <c:v>0</c:v>
                </c:pt>
              </c:numCache>
            </c:numRef>
          </c:yVal>
        </c:ser>
        <c:axId val="101844864"/>
        <c:axId val="101855616"/>
      </c:scatterChart>
      <c:valAx>
        <c:axId val="101844864"/>
        <c:scaling>
          <c:orientation val="minMax"/>
          <c:max val="1.1000000000000001"/>
          <c:min val="0"/>
        </c:scaling>
        <c:axPos val="b"/>
        <c:title>
          <c:tx>
            <c:rich>
              <a:bodyPr/>
              <a:lstStyle/>
              <a:p>
                <a:pPr>
                  <a:defRPr/>
                </a:pPr>
                <a:r>
                  <a:rPr lang="en-US"/>
                  <a:t>Total depth (m)</a:t>
                </a:r>
              </a:p>
            </c:rich>
          </c:tx>
        </c:title>
        <c:numFmt formatCode="General" sourceLinked="1"/>
        <c:tickLblPos val="nextTo"/>
        <c:crossAx val="101855616"/>
        <c:crosses val="autoZero"/>
        <c:crossBetween val="midCat"/>
        <c:majorUnit val="0.1"/>
      </c:valAx>
      <c:valAx>
        <c:axId val="101855616"/>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title>
        <c:numFmt formatCode="0.00" sourceLinked="1"/>
        <c:tickLblPos val="nextTo"/>
        <c:crossAx val="101844864"/>
        <c:crosses val="autoZero"/>
        <c:crossBetween val="midCat"/>
      </c:valAx>
    </c:plotArea>
    <c:legend>
      <c:legendPos val="r"/>
      <c:layout>
        <c:manualLayout>
          <c:xMode val="edge"/>
          <c:yMode val="edge"/>
          <c:x val="0.62024122807019721"/>
          <c:y val="0.10146799358413532"/>
          <c:w val="0.3389476315460615"/>
          <c:h val="0.27931321084865046"/>
        </c:manualLayout>
      </c:layout>
    </c:legend>
    <c:plotVisOnly val="1"/>
  </c:chart>
  <c:printSettings>
    <c:headerFooter/>
    <c:pageMargins b="0.75000000000001033" l="0.70000000000000062" r="0.70000000000000062" t="0.75000000000001033"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MF</a:t>
            </a:r>
            <a:r>
              <a:rPr lang="en-US" baseline="0"/>
              <a:t> Yuba</a:t>
            </a:r>
            <a:endParaRPr lang="en-US"/>
          </a:p>
        </c:rich>
      </c:tx>
      <c:overlay val="1"/>
    </c:title>
    <c:plotArea>
      <c:layout>
        <c:manualLayout>
          <c:layoutTarget val="inner"/>
          <c:xMode val="edge"/>
          <c:yMode val="edge"/>
          <c:x val="0.13991325930041962"/>
          <c:y val="0.13514033240883644"/>
          <c:w val="0.81383112724242423"/>
          <c:h val="0.65502709772199963"/>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only'!$B$35:$B$45</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only'!$C$35:$C$45</c:f>
              <c:numCache>
                <c:formatCode>0.00</c:formatCode>
                <c:ptCount val="11"/>
                <c:pt idx="0">
                  <c:v>0</c:v>
                </c:pt>
                <c:pt idx="1">
                  <c:v>0.11842105263157893</c:v>
                </c:pt>
                <c:pt idx="2">
                  <c:v>0.11842105263157893</c:v>
                </c:pt>
                <c:pt idx="3">
                  <c:v>0.5</c:v>
                </c:pt>
                <c:pt idx="4">
                  <c:v>1</c:v>
                </c:pt>
                <c:pt idx="5">
                  <c:v>0.25</c:v>
                </c:pt>
                <c:pt idx="6">
                  <c:v>0.51923076923076927</c:v>
                </c:pt>
                <c:pt idx="7">
                  <c:v>0.375</c:v>
                </c:pt>
                <c:pt idx="8">
                  <c:v>0.9</c:v>
                </c:pt>
                <c:pt idx="9">
                  <c:v>0</c:v>
                </c:pt>
                <c:pt idx="10">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only'!$B$35:$B$45</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only'!$D$35:$D$45</c:f>
              <c:numCache>
                <c:formatCode>0.00</c:formatCode>
                <c:ptCount val="11"/>
                <c:pt idx="0">
                  <c:v>0</c:v>
                </c:pt>
                <c:pt idx="1">
                  <c:v>0.125</c:v>
                </c:pt>
                <c:pt idx="2">
                  <c:v>0.125</c:v>
                </c:pt>
                <c:pt idx="3">
                  <c:v>0.5</c:v>
                </c:pt>
                <c:pt idx="4">
                  <c:v>1</c:v>
                </c:pt>
                <c:pt idx="5">
                  <c:v>0.25</c:v>
                </c:pt>
                <c:pt idx="6">
                  <c:v>0.375</c:v>
                </c:pt>
                <c:pt idx="7">
                  <c:v>0.125</c:v>
                </c:pt>
                <c:pt idx="8">
                  <c:v>0.5</c:v>
                </c:pt>
                <c:pt idx="9">
                  <c:v>0</c:v>
                </c:pt>
                <c:pt idx="10">
                  <c:v>0</c:v>
                </c:pt>
              </c:numCache>
            </c:numRef>
          </c:yVal>
        </c:ser>
        <c:axId val="101888768"/>
        <c:axId val="101891072"/>
      </c:scatterChart>
      <c:valAx>
        <c:axId val="101888768"/>
        <c:scaling>
          <c:orientation val="minMax"/>
          <c:max val="1.1000000000000001"/>
          <c:min val="0"/>
        </c:scaling>
        <c:axPos val="b"/>
        <c:title>
          <c:tx>
            <c:rich>
              <a:bodyPr/>
              <a:lstStyle/>
              <a:p>
                <a:pPr>
                  <a:defRPr/>
                </a:pPr>
                <a:r>
                  <a:rPr lang="en-US"/>
                  <a:t>Total depth (m)</a:t>
                </a:r>
              </a:p>
            </c:rich>
          </c:tx>
        </c:title>
        <c:numFmt formatCode="General" sourceLinked="1"/>
        <c:tickLblPos val="nextTo"/>
        <c:crossAx val="101891072"/>
        <c:crosses val="autoZero"/>
        <c:crossBetween val="midCat"/>
        <c:majorUnit val="0.1"/>
      </c:valAx>
      <c:valAx>
        <c:axId val="101891072"/>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title>
        <c:numFmt formatCode="0.00" sourceLinked="1"/>
        <c:tickLblPos val="nextTo"/>
        <c:crossAx val="101888768"/>
        <c:crosses val="autoZero"/>
        <c:crossBetween val="midCat"/>
      </c:valAx>
    </c:plotArea>
    <c:legend>
      <c:legendPos val="r"/>
      <c:layout>
        <c:manualLayout>
          <c:xMode val="edge"/>
          <c:yMode val="edge"/>
          <c:x val="0.62024135871904962"/>
          <c:y val="6.1063810081988724E-2"/>
          <c:w val="0.33894763154606161"/>
          <c:h val="0.21646236062732471"/>
        </c:manualLayout>
      </c:layout>
    </c:legend>
    <c:plotVisOnly val="1"/>
  </c:chart>
  <c:printSettings>
    <c:headerFooter/>
    <c:pageMargins b="0.75000000000001055" l="0.70000000000000062" r="0.70000000000000062" t="0.75000000000001055"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NF</a:t>
            </a:r>
            <a:r>
              <a:rPr lang="en-US" baseline="0"/>
              <a:t> American</a:t>
            </a:r>
            <a:endParaRPr lang="en-US"/>
          </a:p>
        </c:rich>
      </c:tx>
      <c:overlay val="1"/>
    </c:title>
    <c:plotArea>
      <c:layout>
        <c:manualLayout>
          <c:layoutTarget val="inner"/>
          <c:xMode val="edge"/>
          <c:yMode val="edge"/>
          <c:x val="0.14850324932090941"/>
          <c:y val="0.13514033240883644"/>
          <c:w val="0.80309596671595052"/>
          <c:h val="0.6476618459563156"/>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only'!$B$46:$B$56</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only'!$C$46:$C$56</c:f>
              <c:numCache>
                <c:formatCode>0.00</c:formatCode>
                <c:ptCount val="11"/>
                <c:pt idx="0">
                  <c:v>0.10294117647058823</c:v>
                </c:pt>
                <c:pt idx="1">
                  <c:v>6.9999999999999993E-2</c:v>
                </c:pt>
                <c:pt idx="2">
                  <c:v>1</c:v>
                </c:pt>
                <c:pt idx="3">
                  <c:v>0.31818181818181818</c:v>
                </c:pt>
                <c:pt idx="4">
                  <c:v>6.25E-2</c:v>
                </c:pt>
                <c:pt idx="5">
                  <c:v>0</c:v>
                </c:pt>
                <c:pt idx="6">
                  <c:v>0.10294117647058823</c:v>
                </c:pt>
                <c:pt idx="7">
                  <c:v>0</c:v>
                </c:pt>
                <c:pt idx="8">
                  <c:v>0</c:v>
                </c:pt>
                <c:pt idx="9">
                  <c:v>0</c:v>
                </c:pt>
                <c:pt idx="10">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only'!$B$46:$B$56</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only'!$D$46:$D$56</c:f>
              <c:numCache>
                <c:formatCode>0.00</c:formatCode>
                <c:ptCount val="11"/>
                <c:pt idx="0">
                  <c:v>0.125</c:v>
                </c:pt>
                <c:pt idx="1">
                  <c:v>0.125</c:v>
                </c:pt>
                <c:pt idx="2">
                  <c:v>1</c:v>
                </c:pt>
                <c:pt idx="3">
                  <c:v>0.25</c:v>
                </c:pt>
                <c:pt idx="4">
                  <c:v>0.125</c:v>
                </c:pt>
                <c:pt idx="5">
                  <c:v>0</c:v>
                </c:pt>
                <c:pt idx="6">
                  <c:v>0.125</c:v>
                </c:pt>
                <c:pt idx="7">
                  <c:v>0</c:v>
                </c:pt>
                <c:pt idx="8">
                  <c:v>0</c:v>
                </c:pt>
                <c:pt idx="9">
                  <c:v>0</c:v>
                </c:pt>
                <c:pt idx="10">
                  <c:v>0</c:v>
                </c:pt>
              </c:numCache>
            </c:numRef>
          </c:yVal>
        </c:ser>
        <c:axId val="105790848"/>
        <c:axId val="105809792"/>
      </c:scatterChart>
      <c:valAx>
        <c:axId val="105790848"/>
        <c:scaling>
          <c:orientation val="minMax"/>
          <c:max val="1.1000000000000001"/>
          <c:min val="0"/>
        </c:scaling>
        <c:axPos val="b"/>
        <c:title>
          <c:tx>
            <c:rich>
              <a:bodyPr/>
              <a:lstStyle/>
              <a:p>
                <a:pPr>
                  <a:defRPr/>
                </a:pPr>
                <a:r>
                  <a:rPr lang="en-US"/>
                  <a:t>Total depth (m)</a:t>
                </a:r>
              </a:p>
            </c:rich>
          </c:tx>
        </c:title>
        <c:numFmt formatCode="General" sourceLinked="1"/>
        <c:tickLblPos val="nextTo"/>
        <c:crossAx val="105809792"/>
        <c:crosses val="autoZero"/>
        <c:crossBetween val="midCat"/>
        <c:majorUnit val="0.1"/>
      </c:valAx>
      <c:valAx>
        <c:axId val="105809792"/>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title>
        <c:numFmt formatCode="0.00" sourceLinked="1"/>
        <c:tickLblPos val="nextTo"/>
        <c:crossAx val="105790848"/>
        <c:crosses val="autoZero"/>
        <c:crossBetween val="midCat"/>
      </c:valAx>
    </c:plotArea>
    <c:legend>
      <c:legendPos val="r"/>
      <c:layout>
        <c:manualLayout>
          <c:xMode val="edge"/>
          <c:yMode val="edge"/>
          <c:x val="0.62024135871904962"/>
          <c:y val="0.15533987103233163"/>
          <c:w val="0.33894763154606172"/>
          <c:h val="0.21646236062732485"/>
        </c:manualLayout>
      </c:layout>
    </c:legend>
    <c:plotVisOnly val="1"/>
  </c:chart>
  <c:printSettings>
    <c:headerFooter/>
    <c:pageMargins b="0.75000000000001077" l="0.70000000000000062" r="0.70000000000000062" t="0.75000000000001077"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NFMF</a:t>
            </a:r>
            <a:r>
              <a:rPr lang="en-US" baseline="0"/>
              <a:t> American</a:t>
            </a:r>
            <a:endParaRPr lang="en-US"/>
          </a:p>
        </c:rich>
      </c:tx>
      <c:overlay val="1"/>
    </c:title>
    <c:plotArea>
      <c:layout>
        <c:manualLayout>
          <c:layoutTarget val="inner"/>
          <c:xMode val="edge"/>
          <c:yMode val="edge"/>
          <c:x val="0.13572523732951539"/>
          <c:y val="0.13514033240883644"/>
          <c:w val="0.81714960231585765"/>
          <c:h val="0.68434582514218212"/>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only'!$B$57:$B$67</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only'!$C$57:$C$67</c:f>
              <c:numCache>
                <c:formatCode>0.00</c:formatCode>
                <c:ptCount val="11"/>
                <c:pt idx="0">
                  <c:v>0</c:v>
                </c:pt>
                <c:pt idx="1">
                  <c:v>0.75</c:v>
                </c:pt>
                <c:pt idx="2">
                  <c:v>0.87499999999999989</c:v>
                </c:pt>
                <c:pt idx="3">
                  <c:v>0.75</c:v>
                </c:pt>
                <c:pt idx="4">
                  <c:v>1</c:v>
                </c:pt>
                <c:pt idx="5">
                  <c:v>0</c:v>
                </c:pt>
                <c:pt idx="6">
                  <c:v>0</c:v>
                </c:pt>
                <c:pt idx="7">
                  <c:v>0</c:v>
                </c:pt>
                <c:pt idx="8">
                  <c:v>0</c:v>
                </c:pt>
                <c:pt idx="9">
                  <c:v>0</c:v>
                </c:pt>
                <c:pt idx="10">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only'!$B$57:$B$67</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only'!$D$57:$D$67</c:f>
              <c:numCache>
                <c:formatCode>0.00</c:formatCode>
                <c:ptCount val="11"/>
                <c:pt idx="0">
                  <c:v>0</c:v>
                </c:pt>
                <c:pt idx="1">
                  <c:v>0.75</c:v>
                </c:pt>
                <c:pt idx="2">
                  <c:v>0.75</c:v>
                </c:pt>
                <c:pt idx="3">
                  <c:v>0.75</c:v>
                </c:pt>
                <c:pt idx="4">
                  <c:v>1</c:v>
                </c:pt>
                <c:pt idx="5">
                  <c:v>0</c:v>
                </c:pt>
                <c:pt idx="6">
                  <c:v>0</c:v>
                </c:pt>
                <c:pt idx="7">
                  <c:v>0</c:v>
                </c:pt>
                <c:pt idx="8">
                  <c:v>0</c:v>
                </c:pt>
                <c:pt idx="9">
                  <c:v>0</c:v>
                </c:pt>
                <c:pt idx="10">
                  <c:v>0</c:v>
                </c:pt>
              </c:numCache>
            </c:numRef>
          </c:yVal>
        </c:ser>
        <c:axId val="105838848"/>
        <c:axId val="105857792"/>
      </c:scatterChart>
      <c:valAx>
        <c:axId val="105838848"/>
        <c:scaling>
          <c:orientation val="minMax"/>
          <c:max val="1.1000000000000001"/>
          <c:min val="0"/>
        </c:scaling>
        <c:axPos val="b"/>
        <c:title>
          <c:tx>
            <c:rich>
              <a:bodyPr/>
              <a:lstStyle/>
              <a:p>
                <a:pPr>
                  <a:defRPr/>
                </a:pPr>
                <a:r>
                  <a:rPr lang="en-US"/>
                  <a:t>Total depth (m)</a:t>
                </a:r>
              </a:p>
            </c:rich>
          </c:tx>
        </c:title>
        <c:numFmt formatCode="General" sourceLinked="1"/>
        <c:tickLblPos val="nextTo"/>
        <c:crossAx val="105857792"/>
        <c:crosses val="autoZero"/>
        <c:crossBetween val="midCat"/>
        <c:majorUnit val="0.1"/>
      </c:valAx>
      <c:valAx>
        <c:axId val="105857792"/>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title>
        <c:numFmt formatCode="0.00" sourceLinked="1"/>
        <c:tickLblPos val="nextTo"/>
        <c:crossAx val="105838848"/>
        <c:crosses val="autoZero"/>
        <c:crossBetween val="midCat"/>
      </c:valAx>
    </c:plotArea>
    <c:legend>
      <c:legendPos val="r"/>
      <c:layout>
        <c:manualLayout>
          <c:xMode val="edge"/>
          <c:yMode val="edge"/>
          <c:x val="0.62024135871904962"/>
          <c:y val="0.15533987103233174"/>
          <c:w val="0.33894763154606183"/>
          <c:h val="0.21646236062732499"/>
        </c:manualLayout>
      </c:layout>
    </c:legend>
    <c:plotVisOnly val="1"/>
  </c:chart>
  <c:printSettings>
    <c:headerFooter/>
    <c:pageMargins b="0.75000000000001099" l="0.70000000000000062" r="0.70000000000000062" t="0.75000000000001099"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Rubicon</a:t>
            </a:r>
          </a:p>
        </c:rich>
      </c:tx>
      <c:layout>
        <c:manualLayout>
          <c:xMode val="edge"/>
          <c:yMode val="edge"/>
          <c:x val="0.37389411125372041"/>
          <c:y val="3.1894067903891432E-2"/>
        </c:manualLayout>
      </c:layout>
      <c:overlay val="1"/>
    </c:title>
    <c:plotArea>
      <c:layout>
        <c:manualLayout>
          <c:layoutTarget val="inner"/>
          <c:xMode val="edge"/>
          <c:yMode val="edge"/>
          <c:x val="9.0067688907307653E-2"/>
          <c:y val="2.8252405949256338E-2"/>
          <c:w val="0.85179414247229046"/>
          <c:h val="0.74738368372035457"/>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only'!$L$2:$L$39</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only'!$M$2:$M$39</c:f>
              <c:numCache>
                <c:formatCode>0.00</c:formatCode>
                <c:ptCount val="38"/>
                <c:pt idx="0">
                  <c:v>1</c:v>
                </c:pt>
                <c:pt idx="1">
                  <c:v>0.2626262626262626</c:v>
                </c:pt>
                <c:pt idx="2">
                  <c:v>0.54166666666666674</c:v>
                </c:pt>
                <c:pt idx="3">
                  <c:v>0</c:v>
                </c:pt>
                <c:pt idx="4">
                  <c:v>0.1313131313131313</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only'!$L$2:$L$39</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only'!$N$2:$N$39</c:f>
              <c:numCache>
                <c:formatCode>0.00</c:formatCode>
                <c:ptCount val="38"/>
                <c:pt idx="0">
                  <c:v>1</c:v>
                </c:pt>
                <c:pt idx="1">
                  <c:v>0.1111111111111111</c:v>
                </c:pt>
                <c:pt idx="2">
                  <c:v>0.16666666666666666</c:v>
                </c:pt>
                <c:pt idx="3">
                  <c:v>0</c:v>
                </c:pt>
                <c:pt idx="4">
                  <c:v>5.5555555555555552E-2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axId val="105879808"/>
        <c:axId val="105902848"/>
      </c:scatterChart>
      <c:valAx>
        <c:axId val="105879808"/>
        <c:scaling>
          <c:orientation val="minMax"/>
          <c:max val="1.9000000000000001"/>
        </c:scaling>
        <c:axPos val="b"/>
        <c:title>
          <c:tx>
            <c:rich>
              <a:bodyPr/>
              <a:lstStyle/>
              <a:p>
                <a:pPr>
                  <a:defRPr/>
                </a:pPr>
                <a:r>
                  <a:rPr lang="en-US"/>
                  <a:t>Mid column Velocity (m/s)</a:t>
                </a:r>
              </a:p>
            </c:rich>
          </c:tx>
        </c:title>
        <c:numFmt formatCode="General" sourceLinked="1"/>
        <c:tickLblPos val="nextTo"/>
        <c:txPr>
          <a:bodyPr rot="-5400000" vert="horz"/>
          <a:lstStyle/>
          <a:p>
            <a:pPr>
              <a:defRPr/>
            </a:pPr>
            <a:endParaRPr lang="en-US"/>
          </a:p>
        </c:txPr>
        <c:crossAx val="105902848"/>
        <c:crosses val="autoZero"/>
        <c:crossBetween val="midCat"/>
        <c:majorUnit val="0.1"/>
      </c:valAx>
      <c:valAx>
        <c:axId val="105902848"/>
        <c:scaling>
          <c:orientation val="minMax"/>
          <c:max val="1.1000000000000001"/>
          <c:min val="0"/>
        </c:scaling>
        <c:axPos val="l"/>
        <c:majorGridlines>
          <c:spPr>
            <a:ln>
              <a:solidFill>
                <a:schemeClr val="bg1"/>
              </a:solidFill>
            </a:ln>
          </c:spPr>
        </c:majorGridlines>
        <c:numFmt formatCode="0.00" sourceLinked="1"/>
        <c:tickLblPos val="nextTo"/>
        <c:crossAx val="105879808"/>
        <c:crosses val="autoZero"/>
        <c:crossBetween val="midCat"/>
      </c:valAx>
    </c:plotArea>
    <c:legend>
      <c:legendPos val="r"/>
      <c:layout>
        <c:manualLayout>
          <c:xMode val="edge"/>
          <c:yMode val="edge"/>
          <c:x val="0.57313990642474888"/>
          <c:y val="0.10146799358413532"/>
          <c:w val="0.33666638137625376"/>
          <c:h val="0.29375443112438782"/>
        </c:manualLayout>
      </c:layout>
    </c:legend>
    <c:plotVisOnly val="1"/>
  </c:chart>
  <c:printSettings>
    <c:headerFooter/>
    <c:pageMargins b="0.7500000000000101" l="0.70000000000000062" r="0.70000000000000062" t="0.7500000000000101"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MF</a:t>
            </a:r>
            <a:r>
              <a:rPr lang="en-US" baseline="0"/>
              <a:t> Feather</a:t>
            </a:r>
            <a:endParaRPr lang="en-US"/>
          </a:p>
        </c:rich>
      </c:tx>
      <c:layout>
        <c:manualLayout>
          <c:xMode val="edge"/>
          <c:yMode val="edge"/>
          <c:x val="0.37389411125372052"/>
          <c:y val="3.1894067903891432E-2"/>
        </c:manualLayout>
      </c:layout>
      <c:overlay val="1"/>
    </c:title>
    <c:plotArea>
      <c:layout>
        <c:manualLayout>
          <c:layoutTarget val="inner"/>
          <c:xMode val="edge"/>
          <c:yMode val="edge"/>
          <c:x val="9.0067688907307653E-2"/>
          <c:y val="2.8252405949256338E-2"/>
          <c:w val="0.85179414247229079"/>
          <c:h val="0.74738368372035457"/>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only'!$L$41:$L$67</c:f>
              <c:numCache>
                <c:formatCode>General</c:formatCode>
                <c:ptCount val="27"/>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numCache>
            </c:numRef>
          </c:xVal>
          <c:yVal>
            <c:numRef>
              <c:f>'HSI Adjusted vs Use only'!$M$41:$M$78</c:f>
              <c:numCache>
                <c:formatCode>0.00</c:formatCode>
                <c:ptCount val="38"/>
                <c:pt idx="0">
                  <c:v>0.16304347826086957</c:v>
                </c:pt>
                <c:pt idx="1">
                  <c:v>0</c:v>
                </c:pt>
                <c:pt idx="2">
                  <c:v>0.41666666666666669</c:v>
                </c:pt>
                <c:pt idx="3">
                  <c:v>1</c:v>
                </c:pt>
                <c:pt idx="4">
                  <c:v>0.68181818181818177</c:v>
                </c:pt>
                <c:pt idx="5">
                  <c:v>0.3125</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only'!$L$41:$L$67</c:f>
              <c:numCache>
                <c:formatCode>General</c:formatCode>
                <c:ptCount val="27"/>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numCache>
            </c:numRef>
          </c:xVal>
          <c:yVal>
            <c:numRef>
              <c:f>'HSI Adjusted vs Use only'!$N$41:$N$78</c:f>
              <c:numCache>
                <c:formatCode>0.00</c:formatCode>
                <c:ptCount val="38"/>
                <c:pt idx="0">
                  <c:v>1</c:v>
                </c:pt>
                <c:pt idx="1">
                  <c:v>0</c:v>
                </c:pt>
                <c:pt idx="2">
                  <c:v>0.33333333333333337</c:v>
                </c:pt>
                <c:pt idx="3">
                  <c:v>0.66666666666666674</c:v>
                </c:pt>
                <c:pt idx="4">
                  <c:v>1</c:v>
                </c:pt>
                <c:pt idx="5">
                  <c:v>0.33333333333333337</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axId val="105931520"/>
        <c:axId val="105933824"/>
      </c:scatterChart>
      <c:valAx>
        <c:axId val="105931520"/>
        <c:scaling>
          <c:orientation val="minMax"/>
          <c:max val="1.9000000000000001"/>
        </c:scaling>
        <c:axPos val="b"/>
        <c:title>
          <c:tx>
            <c:rich>
              <a:bodyPr/>
              <a:lstStyle/>
              <a:p>
                <a:pPr>
                  <a:defRPr/>
                </a:pPr>
                <a:r>
                  <a:rPr lang="en-US"/>
                  <a:t>Mid column Velocity (m/s)</a:t>
                </a:r>
              </a:p>
            </c:rich>
          </c:tx>
        </c:title>
        <c:numFmt formatCode="General" sourceLinked="1"/>
        <c:tickLblPos val="nextTo"/>
        <c:txPr>
          <a:bodyPr rot="-5400000" vert="horz"/>
          <a:lstStyle/>
          <a:p>
            <a:pPr>
              <a:defRPr/>
            </a:pPr>
            <a:endParaRPr lang="en-US"/>
          </a:p>
        </c:txPr>
        <c:crossAx val="105933824"/>
        <c:crosses val="autoZero"/>
        <c:crossBetween val="midCat"/>
        <c:majorUnit val="0.1"/>
      </c:valAx>
      <c:valAx>
        <c:axId val="105933824"/>
        <c:scaling>
          <c:orientation val="minMax"/>
          <c:max val="1.1000000000000001"/>
          <c:min val="0"/>
        </c:scaling>
        <c:axPos val="l"/>
        <c:majorGridlines>
          <c:spPr>
            <a:ln>
              <a:solidFill>
                <a:schemeClr val="bg1"/>
              </a:solidFill>
            </a:ln>
          </c:spPr>
        </c:majorGridlines>
        <c:numFmt formatCode="0.00" sourceLinked="1"/>
        <c:tickLblPos val="nextTo"/>
        <c:crossAx val="105931520"/>
        <c:crosses val="autoZero"/>
        <c:crossBetween val="midCat"/>
      </c:valAx>
    </c:plotArea>
    <c:legend>
      <c:legendPos val="r"/>
      <c:layout>
        <c:manualLayout>
          <c:xMode val="edge"/>
          <c:yMode val="edge"/>
          <c:x val="0.5731399064247491"/>
          <c:y val="0.10146799358413532"/>
          <c:w val="0.3366663813762541"/>
          <c:h val="0.29375443112438782"/>
        </c:manualLayout>
      </c:layout>
    </c:legend>
    <c:plotVisOnly val="1"/>
  </c:chart>
  <c:printSettings>
    <c:headerFooter/>
    <c:pageMargins b="0.75000000000001033" l="0.70000000000000062" r="0.70000000000000062" t="0.750000000000010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Rubicon Total Depth</a:t>
            </a:r>
          </a:p>
        </c:rich>
      </c:tx>
      <c:overlay val="1"/>
    </c:title>
    <c:plotArea>
      <c:layout>
        <c:manualLayout>
          <c:layoutTarget val="inner"/>
          <c:xMode val="edge"/>
          <c:yMode val="edge"/>
          <c:x val="0.10434951881014681"/>
          <c:y val="5.1400554097404488E-2"/>
          <c:w val="0.86101290463692048"/>
          <c:h val="0.75192876932051322"/>
        </c:manualLayout>
      </c:layout>
      <c:barChart>
        <c:barDir val="col"/>
        <c:grouping val="clustered"/>
        <c:ser>
          <c:idx val="0"/>
          <c:order val="0"/>
          <c:tx>
            <c:v>Egg Use</c:v>
          </c:tx>
          <c:spPr>
            <a:solidFill>
              <a:schemeClr val="tx1">
                <a:lumMod val="65000"/>
                <a:lumOff val="3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depth!$E$2:$E$12</c:f>
              <c:numCache>
                <c:formatCode>0.0%</c:formatCode>
                <c:ptCount val="11"/>
                <c:pt idx="0">
                  <c:v>0</c:v>
                </c:pt>
                <c:pt idx="1">
                  <c:v>0.16666666666666666</c:v>
                </c:pt>
                <c:pt idx="2">
                  <c:v>0.29166666666666669</c:v>
                </c:pt>
                <c:pt idx="3">
                  <c:v>0.25</c:v>
                </c:pt>
                <c:pt idx="4">
                  <c:v>0.125</c:v>
                </c:pt>
                <c:pt idx="5">
                  <c:v>0.16666666666666666</c:v>
                </c:pt>
                <c:pt idx="6">
                  <c:v>0</c:v>
                </c:pt>
                <c:pt idx="7">
                  <c:v>0</c:v>
                </c:pt>
                <c:pt idx="8">
                  <c:v>0</c:v>
                </c:pt>
                <c:pt idx="9">
                  <c:v>0</c:v>
                </c:pt>
                <c:pt idx="10">
                  <c:v>0</c:v>
                </c:pt>
              </c:numCache>
            </c:numRef>
          </c:val>
        </c:ser>
        <c:ser>
          <c:idx val="1"/>
          <c:order val="1"/>
          <c:tx>
            <c:v>Availability</c:v>
          </c:tx>
          <c:spPr>
            <a:solidFill>
              <a:schemeClr val="bg1">
                <a:lumMod val="6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depth!$F$2:$F$12</c:f>
              <c:numCache>
                <c:formatCode>0.0%</c:formatCode>
                <c:ptCount val="11"/>
                <c:pt idx="0">
                  <c:v>8.9655172413793102E-2</c:v>
                </c:pt>
                <c:pt idx="1">
                  <c:v>9.6551724137931033E-2</c:v>
                </c:pt>
                <c:pt idx="2">
                  <c:v>0.2</c:v>
                </c:pt>
                <c:pt idx="3">
                  <c:v>0.1793103448275862</c:v>
                </c:pt>
                <c:pt idx="4">
                  <c:v>0.12413793103448276</c:v>
                </c:pt>
                <c:pt idx="5">
                  <c:v>8.2758620689655171E-2</c:v>
                </c:pt>
                <c:pt idx="6">
                  <c:v>3.4482758620689655E-2</c:v>
                </c:pt>
                <c:pt idx="7">
                  <c:v>6.2068965517241378E-2</c:v>
                </c:pt>
                <c:pt idx="8">
                  <c:v>4.1379310344827586E-2</c:v>
                </c:pt>
                <c:pt idx="9">
                  <c:v>7.586206896551724E-2</c:v>
                </c:pt>
                <c:pt idx="10">
                  <c:v>1.3793103448275862E-2</c:v>
                </c:pt>
              </c:numCache>
            </c:numRef>
          </c:val>
        </c:ser>
        <c:gapWidth val="100"/>
        <c:axId val="101262080"/>
        <c:axId val="101264000"/>
      </c:barChart>
      <c:catAx>
        <c:axId val="101262080"/>
        <c:scaling>
          <c:orientation val="minMax"/>
        </c:scaling>
        <c:axPos val="b"/>
        <c:title>
          <c:tx>
            <c:rich>
              <a:bodyPr/>
              <a:lstStyle/>
              <a:p>
                <a:pPr>
                  <a:defRPr/>
                </a:pPr>
                <a:r>
                  <a:rPr lang="en-US"/>
                  <a:t>Total Depth (m)</a:t>
                </a:r>
              </a:p>
            </c:rich>
          </c:tx>
          <c:layout>
            <c:manualLayout>
              <c:xMode val="edge"/>
              <c:yMode val="edge"/>
              <c:x val="0.45850174978127733"/>
              <c:y val="0.91571741032372123"/>
            </c:manualLayout>
          </c:layout>
        </c:title>
        <c:numFmt formatCode="General" sourceLinked="1"/>
        <c:tickLblPos val="nextTo"/>
        <c:spPr>
          <a:ln>
            <a:solidFill>
              <a:sysClr val="windowText" lastClr="000000"/>
            </a:solidFill>
          </a:ln>
        </c:spPr>
        <c:crossAx val="101264000"/>
        <c:crosses val="autoZero"/>
        <c:auto val="1"/>
        <c:lblAlgn val="ctr"/>
        <c:lblOffset val="100"/>
      </c:catAx>
      <c:valAx>
        <c:axId val="101264000"/>
        <c:scaling>
          <c:orientation val="minMax"/>
          <c:max val="0.4"/>
          <c:min val="0"/>
        </c:scaling>
        <c:axPos val="l"/>
        <c:majorGridlines>
          <c:spPr>
            <a:ln>
              <a:solidFill>
                <a:schemeClr val="bg1"/>
              </a:solidFill>
            </a:ln>
          </c:spPr>
        </c:majorGridlines>
        <c:numFmt formatCode="0%" sourceLinked="0"/>
        <c:tickLblPos val="nextTo"/>
        <c:spPr>
          <a:ln>
            <a:solidFill>
              <a:sysClr val="windowText" lastClr="000000"/>
            </a:solidFill>
          </a:ln>
        </c:spPr>
        <c:crossAx val="101262080"/>
        <c:crosses val="autoZero"/>
        <c:crossBetween val="between"/>
      </c:valAx>
    </c:plotArea>
    <c:legend>
      <c:legendPos val="r"/>
      <c:layout>
        <c:manualLayout>
          <c:xMode val="edge"/>
          <c:yMode val="edge"/>
          <c:x val="0.75591784776902882"/>
          <c:y val="0.20945118346693614"/>
          <c:w val="0.20489842519685264"/>
          <c:h val="0.2172121728027287"/>
        </c:manualLayout>
      </c:layout>
    </c:legend>
    <c:plotVisOnly val="1"/>
  </c:chart>
  <c:spPr>
    <a:ln>
      <a:solidFill>
        <a:schemeClr val="tx1"/>
      </a:solidFill>
    </a:ln>
  </c:spPr>
  <c:printSettings>
    <c:headerFooter/>
    <c:pageMargins b="0.75000000000001044" l="0.70000000000000062" r="0.70000000000000062" t="0.75000000000001044"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NF Feather</a:t>
            </a:r>
            <a:endParaRPr lang="en-US"/>
          </a:p>
        </c:rich>
      </c:tx>
      <c:layout>
        <c:manualLayout>
          <c:xMode val="edge"/>
          <c:yMode val="edge"/>
          <c:x val="0.37389411125372063"/>
          <c:y val="3.1894067903891432E-2"/>
        </c:manualLayout>
      </c:layout>
      <c:overlay val="1"/>
    </c:title>
    <c:plotArea>
      <c:layout>
        <c:manualLayout>
          <c:layoutTarget val="inner"/>
          <c:xMode val="edge"/>
          <c:yMode val="edge"/>
          <c:x val="9.0067688907307653E-2"/>
          <c:y val="2.8252405949256338E-2"/>
          <c:w val="0.85179414247229102"/>
          <c:h val="0.74738368372035457"/>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only'!$L$80:$L$117</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only'!$M$80:$M$117</c:f>
              <c:numCache>
                <c:formatCode>0.00</c:formatCode>
                <c:ptCount val="38"/>
                <c:pt idx="0">
                  <c:v>1</c:v>
                </c:pt>
                <c:pt idx="1">
                  <c:v>0.61363636363636365</c:v>
                </c:pt>
                <c:pt idx="2">
                  <c:v>0.875</c:v>
                </c:pt>
                <c:pt idx="3">
                  <c:v>0.9375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only'!$L$80:$L$117</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only'!$N$80:$N$117</c:f>
              <c:numCache>
                <c:formatCode>0.00</c:formatCode>
                <c:ptCount val="38"/>
                <c:pt idx="0">
                  <c:v>1</c:v>
                </c:pt>
                <c:pt idx="1">
                  <c:v>0.1875</c:v>
                </c:pt>
                <c:pt idx="2">
                  <c:v>0.21875000000000003</c:v>
                </c:pt>
                <c:pt idx="3">
                  <c:v>0.15625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axId val="105987072"/>
        <c:axId val="105989632"/>
      </c:scatterChart>
      <c:valAx>
        <c:axId val="105987072"/>
        <c:scaling>
          <c:orientation val="minMax"/>
          <c:max val="1.9000000000000001"/>
        </c:scaling>
        <c:axPos val="b"/>
        <c:title>
          <c:tx>
            <c:rich>
              <a:bodyPr/>
              <a:lstStyle/>
              <a:p>
                <a:pPr>
                  <a:defRPr/>
                </a:pPr>
                <a:r>
                  <a:rPr lang="en-US"/>
                  <a:t>Mid column Velocity (m/s)</a:t>
                </a:r>
              </a:p>
            </c:rich>
          </c:tx>
        </c:title>
        <c:numFmt formatCode="General" sourceLinked="1"/>
        <c:tickLblPos val="nextTo"/>
        <c:txPr>
          <a:bodyPr rot="-5400000" vert="horz"/>
          <a:lstStyle/>
          <a:p>
            <a:pPr>
              <a:defRPr/>
            </a:pPr>
            <a:endParaRPr lang="en-US"/>
          </a:p>
        </c:txPr>
        <c:crossAx val="105989632"/>
        <c:crosses val="autoZero"/>
        <c:crossBetween val="midCat"/>
        <c:majorUnit val="0.1"/>
      </c:valAx>
      <c:valAx>
        <c:axId val="105989632"/>
        <c:scaling>
          <c:orientation val="minMax"/>
          <c:max val="1.1000000000000001"/>
          <c:min val="0"/>
        </c:scaling>
        <c:axPos val="l"/>
        <c:majorGridlines>
          <c:spPr>
            <a:ln>
              <a:solidFill>
                <a:schemeClr val="bg1"/>
              </a:solidFill>
            </a:ln>
          </c:spPr>
        </c:majorGridlines>
        <c:numFmt formatCode="0.00" sourceLinked="1"/>
        <c:tickLblPos val="nextTo"/>
        <c:crossAx val="105987072"/>
        <c:crosses val="autoZero"/>
        <c:crossBetween val="midCat"/>
      </c:valAx>
    </c:plotArea>
    <c:legend>
      <c:legendPos val="r"/>
      <c:layout>
        <c:manualLayout>
          <c:xMode val="edge"/>
          <c:yMode val="edge"/>
          <c:x val="0.57313990642474932"/>
          <c:y val="0.10146799358413532"/>
          <c:w val="0.33666638137625443"/>
          <c:h val="0.29375443112438782"/>
        </c:manualLayout>
      </c:layout>
    </c:legend>
    <c:plotVisOnly val="1"/>
  </c:chart>
  <c:printSettings>
    <c:headerFooter/>
    <c:pageMargins b="0.75000000000001055" l="0.70000000000000062" r="0.70000000000000062" t="0.75000000000001055"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MF Yuba</a:t>
            </a:r>
            <a:endParaRPr lang="en-US"/>
          </a:p>
        </c:rich>
      </c:tx>
      <c:layout>
        <c:manualLayout>
          <c:xMode val="edge"/>
          <c:yMode val="edge"/>
          <c:x val="0.37389411125372085"/>
          <c:y val="3.1894067903891432E-2"/>
        </c:manualLayout>
      </c:layout>
      <c:overlay val="1"/>
    </c:title>
    <c:plotArea>
      <c:layout>
        <c:manualLayout>
          <c:layoutTarget val="inner"/>
          <c:xMode val="edge"/>
          <c:yMode val="edge"/>
          <c:x val="9.0067688907307653E-2"/>
          <c:y val="2.8252405949256338E-2"/>
          <c:w val="0.85179414247229124"/>
          <c:h val="0.74738368372035457"/>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only'!$L$119:$L$156</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only'!$M$119:$M$156</c:f>
              <c:numCache>
                <c:formatCode>0.00</c:formatCode>
                <c:ptCount val="38"/>
                <c:pt idx="0">
                  <c:v>1</c:v>
                </c:pt>
                <c:pt idx="1">
                  <c:v>0.12337662337662338</c:v>
                </c:pt>
                <c:pt idx="2">
                  <c:v>0.11515151515151516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only'!$L$119:$L$156</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only'!$N$119:$N$156</c:f>
              <c:numCache>
                <c:formatCode>0.00</c:formatCode>
                <c:ptCount val="38"/>
                <c:pt idx="0">
                  <c:v>1</c:v>
                </c:pt>
                <c:pt idx="1">
                  <c:v>4.5454545454545456E-2</c:v>
                </c:pt>
                <c:pt idx="2">
                  <c:v>4.5454545454545456E-2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axId val="105977344"/>
        <c:axId val="106037248"/>
      </c:scatterChart>
      <c:valAx>
        <c:axId val="105977344"/>
        <c:scaling>
          <c:orientation val="minMax"/>
          <c:max val="1.9000000000000001"/>
        </c:scaling>
        <c:axPos val="b"/>
        <c:title>
          <c:tx>
            <c:rich>
              <a:bodyPr/>
              <a:lstStyle/>
              <a:p>
                <a:pPr>
                  <a:defRPr/>
                </a:pPr>
                <a:r>
                  <a:rPr lang="en-US"/>
                  <a:t>Mid column Velocity (m/s)</a:t>
                </a:r>
              </a:p>
            </c:rich>
          </c:tx>
        </c:title>
        <c:numFmt formatCode="General" sourceLinked="1"/>
        <c:tickLblPos val="nextTo"/>
        <c:txPr>
          <a:bodyPr rot="-5400000" vert="horz"/>
          <a:lstStyle/>
          <a:p>
            <a:pPr>
              <a:defRPr/>
            </a:pPr>
            <a:endParaRPr lang="en-US"/>
          </a:p>
        </c:txPr>
        <c:crossAx val="106037248"/>
        <c:crosses val="autoZero"/>
        <c:crossBetween val="midCat"/>
        <c:majorUnit val="0.1"/>
      </c:valAx>
      <c:valAx>
        <c:axId val="106037248"/>
        <c:scaling>
          <c:orientation val="minMax"/>
          <c:max val="1.1000000000000001"/>
          <c:min val="0"/>
        </c:scaling>
        <c:axPos val="l"/>
        <c:majorGridlines>
          <c:spPr>
            <a:ln>
              <a:solidFill>
                <a:schemeClr val="bg1"/>
              </a:solidFill>
            </a:ln>
          </c:spPr>
        </c:majorGridlines>
        <c:numFmt formatCode="0.00" sourceLinked="1"/>
        <c:tickLblPos val="nextTo"/>
        <c:crossAx val="105977344"/>
        <c:crosses val="autoZero"/>
        <c:crossBetween val="midCat"/>
      </c:valAx>
    </c:plotArea>
    <c:legend>
      <c:legendPos val="r"/>
      <c:layout>
        <c:manualLayout>
          <c:xMode val="edge"/>
          <c:yMode val="edge"/>
          <c:x val="0.57313990642474955"/>
          <c:y val="0.10146799358413532"/>
          <c:w val="0.33666638137625476"/>
          <c:h val="0.29375443112438782"/>
        </c:manualLayout>
      </c:layout>
    </c:legend>
    <c:plotVisOnly val="1"/>
  </c:chart>
  <c:printSettings>
    <c:headerFooter/>
    <c:pageMargins b="0.75000000000001077" l="0.70000000000000062" r="0.70000000000000062" t="0.75000000000001077"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NF American</a:t>
            </a:r>
            <a:endParaRPr lang="en-US"/>
          </a:p>
        </c:rich>
      </c:tx>
      <c:layout>
        <c:manualLayout>
          <c:xMode val="edge"/>
          <c:yMode val="edge"/>
          <c:x val="0.37389411125372096"/>
          <c:y val="3.1894067903891432E-2"/>
        </c:manualLayout>
      </c:layout>
      <c:overlay val="1"/>
    </c:title>
    <c:plotArea>
      <c:layout>
        <c:manualLayout>
          <c:layoutTarget val="inner"/>
          <c:xMode val="edge"/>
          <c:yMode val="edge"/>
          <c:x val="9.0067688907307653E-2"/>
          <c:y val="2.8252405949256338E-2"/>
          <c:w val="0.85179414247229146"/>
          <c:h val="0.74738368372035457"/>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only'!$L$158:$L$195</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only'!$M$158:$M$195</c:f>
              <c:numCache>
                <c:formatCode>0.00</c:formatCode>
                <c:ptCount val="38"/>
                <c:pt idx="0">
                  <c:v>1</c:v>
                </c:pt>
                <c:pt idx="1">
                  <c:v>0.4102564102564103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mooth val="1"/>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only'!$L$158:$L$195</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only'!$N$158:$N$195</c:f>
              <c:numCache>
                <c:formatCode>0.00</c:formatCode>
                <c:ptCount val="38"/>
                <c:pt idx="0">
                  <c:v>1</c:v>
                </c:pt>
                <c:pt idx="1">
                  <c:v>0.16666666666666666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axId val="106057728"/>
        <c:axId val="106060032"/>
      </c:scatterChart>
      <c:valAx>
        <c:axId val="106057728"/>
        <c:scaling>
          <c:orientation val="minMax"/>
          <c:max val="1.9000000000000001"/>
        </c:scaling>
        <c:axPos val="b"/>
        <c:title>
          <c:tx>
            <c:rich>
              <a:bodyPr/>
              <a:lstStyle/>
              <a:p>
                <a:pPr>
                  <a:defRPr/>
                </a:pPr>
                <a:r>
                  <a:rPr lang="en-US"/>
                  <a:t>Mid column Velocity (m/s)</a:t>
                </a:r>
              </a:p>
            </c:rich>
          </c:tx>
        </c:title>
        <c:numFmt formatCode="General" sourceLinked="1"/>
        <c:tickLblPos val="nextTo"/>
        <c:txPr>
          <a:bodyPr rot="-5400000" vert="horz"/>
          <a:lstStyle/>
          <a:p>
            <a:pPr>
              <a:defRPr/>
            </a:pPr>
            <a:endParaRPr lang="en-US"/>
          </a:p>
        </c:txPr>
        <c:crossAx val="106060032"/>
        <c:crosses val="autoZero"/>
        <c:crossBetween val="midCat"/>
        <c:majorUnit val="0.1"/>
      </c:valAx>
      <c:valAx>
        <c:axId val="106060032"/>
        <c:scaling>
          <c:orientation val="minMax"/>
          <c:max val="1.1000000000000001"/>
          <c:min val="0"/>
        </c:scaling>
        <c:axPos val="l"/>
        <c:majorGridlines>
          <c:spPr>
            <a:ln>
              <a:solidFill>
                <a:schemeClr val="bg1"/>
              </a:solidFill>
            </a:ln>
          </c:spPr>
        </c:majorGridlines>
        <c:numFmt formatCode="0.00" sourceLinked="1"/>
        <c:tickLblPos val="nextTo"/>
        <c:crossAx val="106057728"/>
        <c:crosses val="autoZero"/>
        <c:crossBetween val="midCat"/>
      </c:valAx>
    </c:plotArea>
    <c:legend>
      <c:legendPos val="r"/>
      <c:layout>
        <c:manualLayout>
          <c:xMode val="edge"/>
          <c:yMode val="edge"/>
          <c:x val="0.57313990642474977"/>
          <c:y val="0.10146799358413532"/>
          <c:w val="0.3366663813762551"/>
          <c:h val="0.29375443112438782"/>
        </c:manualLayout>
      </c:layout>
    </c:legend>
    <c:plotVisOnly val="1"/>
  </c:chart>
  <c:printSettings>
    <c:headerFooter/>
    <c:pageMargins b="0.75000000000001099" l="0.70000000000000062" r="0.70000000000000062" t="0.75000000000001099"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NFMF American</a:t>
            </a:r>
            <a:endParaRPr lang="en-US"/>
          </a:p>
        </c:rich>
      </c:tx>
      <c:layout>
        <c:manualLayout>
          <c:xMode val="edge"/>
          <c:yMode val="edge"/>
          <c:x val="0.28693769257103729"/>
          <c:y val="3.1893983619514905E-2"/>
        </c:manualLayout>
      </c:layout>
      <c:overlay val="1"/>
    </c:title>
    <c:plotArea>
      <c:layout>
        <c:manualLayout>
          <c:layoutTarget val="inner"/>
          <c:xMode val="edge"/>
          <c:yMode val="edge"/>
          <c:x val="9.0067688907307653E-2"/>
          <c:y val="2.8252405949256338E-2"/>
          <c:w val="0.85179414247229179"/>
          <c:h val="0.74738368372035457"/>
        </c:manualLayout>
      </c:layout>
      <c:scatterChart>
        <c:scatterStyle val="smoothMarker"/>
        <c:ser>
          <c:idx val="0"/>
          <c:order val="0"/>
          <c:tx>
            <c:v>HSI- Adjusted</c:v>
          </c:tx>
          <c:spPr>
            <a:ln w="12700">
              <a:solidFill>
                <a:schemeClr val="tx1"/>
              </a:solidFill>
              <a:prstDash val="dash"/>
            </a:ln>
          </c:spPr>
          <c:marker>
            <c:symbol val="diamond"/>
            <c:size val="5"/>
            <c:spPr>
              <a:solidFill>
                <a:schemeClr val="tx1"/>
              </a:solidFill>
              <a:ln>
                <a:solidFill>
                  <a:prstClr val="black"/>
                </a:solidFill>
              </a:ln>
            </c:spPr>
          </c:marker>
          <c:xVal>
            <c:numRef>
              <c:f>'HSI Adjusted vs Use only'!$L$197:$L$234</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only'!$M$197:$M$234</c:f>
              <c:numCache>
                <c:formatCode>0.00</c:formatCode>
                <c:ptCount val="38"/>
                <c:pt idx="0">
                  <c:v>1</c:v>
                </c:pt>
                <c:pt idx="1">
                  <c:v>0.33333333333333331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mooth val="1"/>
        </c:ser>
        <c:ser>
          <c:idx val="1"/>
          <c:order val="1"/>
          <c:tx>
            <c:v>HSI- Use Only</c:v>
          </c:tx>
          <c:spPr>
            <a:ln w="12700">
              <a:solidFill>
                <a:prstClr val="black"/>
              </a:solidFill>
              <a:prstDash val="solid"/>
            </a:ln>
          </c:spPr>
          <c:marker>
            <c:symbol val="circle"/>
            <c:size val="5"/>
            <c:spPr>
              <a:solidFill>
                <a:sysClr val="windowText" lastClr="000000"/>
              </a:solidFill>
              <a:ln>
                <a:solidFill>
                  <a:prstClr val="black"/>
                </a:solidFill>
              </a:ln>
            </c:spPr>
          </c:marker>
          <c:xVal>
            <c:numRef>
              <c:f>'HSI Adjusted vs Use only'!$L$197:$L$234</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only'!$N$197:$N$234</c:f>
              <c:numCache>
                <c:formatCode>0.00</c:formatCode>
                <c:ptCount val="38"/>
                <c:pt idx="0">
                  <c:v>1</c:v>
                </c:pt>
                <c:pt idx="1">
                  <c:v>8.3333333333333329E-2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axId val="106100992"/>
        <c:axId val="106246912"/>
      </c:scatterChart>
      <c:valAx>
        <c:axId val="106100992"/>
        <c:scaling>
          <c:orientation val="minMax"/>
          <c:max val="1.9000000000000001"/>
        </c:scaling>
        <c:axPos val="b"/>
        <c:title>
          <c:tx>
            <c:rich>
              <a:bodyPr/>
              <a:lstStyle/>
              <a:p>
                <a:pPr>
                  <a:defRPr/>
                </a:pPr>
                <a:r>
                  <a:rPr lang="en-US"/>
                  <a:t>Mid column Velocity (m/s)</a:t>
                </a:r>
              </a:p>
            </c:rich>
          </c:tx>
        </c:title>
        <c:numFmt formatCode="General" sourceLinked="1"/>
        <c:tickLblPos val="nextTo"/>
        <c:txPr>
          <a:bodyPr rot="-5400000" vert="horz"/>
          <a:lstStyle/>
          <a:p>
            <a:pPr>
              <a:defRPr/>
            </a:pPr>
            <a:endParaRPr lang="en-US"/>
          </a:p>
        </c:txPr>
        <c:crossAx val="106246912"/>
        <c:crosses val="autoZero"/>
        <c:crossBetween val="midCat"/>
        <c:majorUnit val="0.1"/>
      </c:valAx>
      <c:valAx>
        <c:axId val="106246912"/>
        <c:scaling>
          <c:orientation val="minMax"/>
          <c:max val="1.1000000000000001"/>
          <c:min val="0"/>
        </c:scaling>
        <c:axPos val="l"/>
        <c:majorGridlines>
          <c:spPr>
            <a:ln>
              <a:solidFill>
                <a:schemeClr val="bg1"/>
              </a:solidFill>
            </a:ln>
          </c:spPr>
        </c:majorGridlines>
        <c:numFmt formatCode="0.00" sourceLinked="1"/>
        <c:tickLblPos val="nextTo"/>
        <c:crossAx val="106100992"/>
        <c:crosses val="autoZero"/>
        <c:crossBetween val="midCat"/>
      </c:valAx>
    </c:plotArea>
    <c:legend>
      <c:legendPos val="r"/>
      <c:layout>
        <c:manualLayout>
          <c:xMode val="edge"/>
          <c:yMode val="edge"/>
          <c:x val="0.57313990642474999"/>
          <c:y val="0.10146799358413532"/>
          <c:w val="0.33666638137625543"/>
          <c:h val="0.29375443112438782"/>
        </c:manualLayout>
      </c:layout>
    </c:legend>
    <c:plotVisOnly val="1"/>
  </c:chart>
  <c:printSettings>
    <c:headerFooter/>
    <c:pageMargins b="0.75000000000001121" l="0.70000000000000062" r="0.70000000000000062" t="0.75000000000001121"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Rubicon attachment</a:t>
            </a:r>
            <a:r>
              <a:rPr lang="en-US" baseline="0"/>
              <a:t> substrate</a:t>
            </a:r>
            <a:endParaRPr lang="en-US"/>
          </a:p>
        </c:rich>
      </c:tx>
      <c:layout>
        <c:manualLayout>
          <c:xMode val="edge"/>
          <c:yMode val="edge"/>
          <c:x val="0.18411789899092498"/>
          <c:y val="1.5810276679841896E-2"/>
        </c:manualLayout>
      </c:layout>
      <c:overlay val="1"/>
    </c:title>
    <c:plotArea>
      <c:layout>
        <c:manualLayout>
          <c:layoutTarget val="inner"/>
          <c:xMode val="edge"/>
          <c:yMode val="edge"/>
          <c:x val="0.12945433705285503"/>
          <c:y val="0.15166329505254544"/>
          <c:w val="0.82642339773864459"/>
          <c:h val="0.68402684842260342"/>
        </c:manualLayout>
      </c:layout>
      <c:lineChart>
        <c:grouping val="standard"/>
        <c:ser>
          <c:idx val="0"/>
          <c:order val="0"/>
          <c:tx>
            <c:v>HSI- Use only</c:v>
          </c:tx>
          <c:spPr>
            <a:ln w="12700">
              <a:solidFill>
                <a:sysClr val="windowText" lastClr="000000"/>
              </a:solidFill>
            </a:ln>
          </c:spPr>
          <c:marker>
            <c:symbol val="diamond"/>
            <c:size val="5"/>
            <c:spPr>
              <a:solidFill>
                <a:sysClr val="windowText" lastClr="000000"/>
              </a:solidFill>
              <a:ln>
                <a:solidFill>
                  <a:sysClr val="windowText" lastClr="000000"/>
                </a:solidFill>
              </a:ln>
            </c:spPr>
          </c:marker>
          <c:cat>
            <c:strRef>
              <c:f>'HSI Adjusted vs Use only'!$W$2:$W$9</c:f>
              <c:strCache>
                <c:ptCount val="8"/>
                <c:pt idx="0">
                  <c:v>SILT</c:v>
                </c:pt>
                <c:pt idx="1">
                  <c:v>SND</c:v>
                </c:pt>
                <c:pt idx="2">
                  <c:v>GRV</c:v>
                </c:pt>
                <c:pt idx="3">
                  <c:v>SC</c:v>
                </c:pt>
                <c:pt idx="4">
                  <c:v>LC</c:v>
                </c:pt>
                <c:pt idx="5">
                  <c:v>SB</c:v>
                </c:pt>
                <c:pt idx="6">
                  <c:v>LB</c:v>
                </c:pt>
                <c:pt idx="7">
                  <c:v>BED</c:v>
                </c:pt>
              </c:strCache>
            </c:strRef>
          </c:cat>
          <c:val>
            <c:numRef>
              <c:f>'HSI Adjusted vs Use only'!$Y$2:$Y$9</c:f>
              <c:numCache>
                <c:formatCode>0.00</c:formatCode>
                <c:ptCount val="8"/>
                <c:pt idx="0">
                  <c:v>0</c:v>
                </c:pt>
                <c:pt idx="1">
                  <c:v>0</c:v>
                </c:pt>
                <c:pt idx="2">
                  <c:v>0</c:v>
                </c:pt>
                <c:pt idx="3">
                  <c:v>0.15384615384615385</c:v>
                </c:pt>
                <c:pt idx="4">
                  <c:v>7.6923076923076927E-2</c:v>
                </c:pt>
                <c:pt idx="5">
                  <c:v>0.61538461538461542</c:v>
                </c:pt>
                <c:pt idx="6">
                  <c:v>1</c:v>
                </c:pt>
                <c:pt idx="7">
                  <c:v>0</c:v>
                </c:pt>
              </c:numCache>
            </c:numRef>
          </c:val>
        </c:ser>
        <c:ser>
          <c:idx val="1"/>
          <c:order val="1"/>
          <c:tx>
            <c:v>HSI- Adjusted for Availbility</c:v>
          </c:tx>
          <c:spPr>
            <a:ln w="12700">
              <a:solidFill>
                <a:sysClr val="windowText" lastClr="000000"/>
              </a:solidFill>
              <a:prstDash val="dash"/>
            </a:ln>
          </c:spPr>
          <c:marker>
            <c:symbol val="circle"/>
            <c:size val="5"/>
            <c:spPr>
              <a:solidFill>
                <a:schemeClr val="tx1"/>
              </a:solidFill>
              <a:ln w="12700">
                <a:solidFill>
                  <a:sysClr val="windowText" lastClr="000000"/>
                </a:solidFill>
              </a:ln>
            </c:spPr>
          </c:marker>
          <c:cat>
            <c:strRef>
              <c:f>'HSI Adjusted vs Use only'!$W$2:$W$9</c:f>
              <c:strCache>
                <c:ptCount val="8"/>
                <c:pt idx="0">
                  <c:v>SILT</c:v>
                </c:pt>
                <c:pt idx="1">
                  <c:v>SND</c:v>
                </c:pt>
                <c:pt idx="2">
                  <c:v>GRV</c:v>
                </c:pt>
                <c:pt idx="3">
                  <c:v>SC</c:v>
                </c:pt>
                <c:pt idx="4">
                  <c:v>LC</c:v>
                </c:pt>
                <c:pt idx="5">
                  <c:v>SB</c:v>
                </c:pt>
                <c:pt idx="6">
                  <c:v>LB</c:v>
                </c:pt>
                <c:pt idx="7">
                  <c:v>BED</c:v>
                </c:pt>
              </c:strCache>
            </c:strRef>
          </c:cat>
          <c:val>
            <c:numRef>
              <c:f>'HSI Adjusted vs Use only'!$X$2:$X$9</c:f>
              <c:numCache>
                <c:formatCode>0.00</c:formatCode>
                <c:ptCount val="8"/>
                <c:pt idx="0">
                  <c:v>0</c:v>
                </c:pt>
                <c:pt idx="1">
                  <c:v>0</c:v>
                </c:pt>
                <c:pt idx="2">
                  <c:v>0</c:v>
                </c:pt>
                <c:pt idx="3">
                  <c:v>0.15976331360946747</c:v>
                </c:pt>
                <c:pt idx="4">
                  <c:v>3.776223776223777E-2</c:v>
                </c:pt>
                <c:pt idx="5">
                  <c:v>0.75524475524475532</c:v>
                </c:pt>
                <c:pt idx="6">
                  <c:v>1</c:v>
                </c:pt>
                <c:pt idx="7">
                  <c:v>0</c:v>
                </c:pt>
              </c:numCache>
            </c:numRef>
          </c:val>
        </c:ser>
        <c:marker val="1"/>
        <c:axId val="106090496"/>
        <c:axId val="106092032"/>
      </c:lineChart>
      <c:catAx>
        <c:axId val="106090496"/>
        <c:scaling>
          <c:orientation val="minMax"/>
        </c:scaling>
        <c:axPos val="b"/>
        <c:tickLblPos val="nextTo"/>
        <c:spPr>
          <a:ln>
            <a:solidFill>
              <a:sysClr val="windowText" lastClr="000000"/>
            </a:solidFill>
          </a:ln>
        </c:spPr>
        <c:crossAx val="106092032"/>
        <c:crosses val="autoZero"/>
        <c:auto val="1"/>
        <c:lblAlgn val="ctr"/>
        <c:lblOffset val="100"/>
      </c:catAx>
      <c:valAx>
        <c:axId val="106092032"/>
        <c:scaling>
          <c:orientation val="minMax"/>
          <c:max val="1.1000000000000001"/>
          <c:min val="0"/>
        </c:scaling>
        <c:axPos val="l"/>
        <c:majorGridlines>
          <c:spPr>
            <a:ln>
              <a:solidFill>
                <a:schemeClr val="bg1"/>
              </a:solidFill>
            </a:ln>
          </c:spPr>
        </c:majorGridlines>
        <c:numFmt formatCode="0.00" sourceLinked="1"/>
        <c:tickLblPos val="nextTo"/>
        <c:spPr>
          <a:ln>
            <a:solidFill>
              <a:schemeClr val="tx1"/>
            </a:solidFill>
          </a:ln>
        </c:spPr>
        <c:crossAx val="106090496"/>
        <c:crosses val="autoZero"/>
        <c:crossBetween val="between"/>
      </c:valAx>
    </c:plotArea>
    <c:legend>
      <c:legendPos val="r"/>
      <c:layout>
        <c:manualLayout>
          <c:xMode val="edge"/>
          <c:yMode val="edge"/>
          <c:x val="0.14892569123801414"/>
          <c:y val="0.2537557706472463"/>
          <c:w val="0.44365508365508366"/>
          <c:h val="0.25658128702291688"/>
        </c:manualLayout>
      </c:layout>
    </c:legend>
    <c:plotVisOnly val="1"/>
  </c:chart>
  <c:printSettings>
    <c:headerFooter/>
    <c:pageMargins b="0.75000000000000955" l="0.70000000000000062" r="0.70000000000000062" t="0.75000000000000955"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MF</a:t>
            </a:r>
            <a:r>
              <a:rPr lang="en-US" baseline="0"/>
              <a:t> Feather attachment substrate</a:t>
            </a:r>
            <a:endParaRPr lang="en-US"/>
          </a:p>
        </c:rich>
      </c:tx>
      <c:layout>
        <c:manualLayout>
          <c:xMode val="edge"/>
          <c:yMode val="edge"/>
          <c:x val="0.15845139464215446"/>
          <c:y val="1.5810276679841896E-2"/>
        </c:manualLayout>
      </c:layout>
      <c:overlay val="1"/>
    </c:title>
    <c:plotArea>
      <c:layout>
        <c:manualLayout>
          <c:layoutTarget val="inner"/>
          <c:xMode val="edge"/>
          <c:yMode val="edge"/>
          <c:x val="0.12945433705285508"/>
          <c:y val="0.21070401255193999"/>
          <c:w val="0.82642339773864459"/>
          <c:h val="0.6249861018295223"/>
        </c:manualLayout>
      </c:layout>
      <c:lineChart>
        <c:grouping val="standard"/>
        <c:ser>
          <c:idx val="0"/>
          <c:order val="0"/>
          <c:tx>
            <c:v>HSI- Use only</c:v>
          </c:tx>
          <c:spPr>
            <a:ln w="12700">
              <a:solidFill>
                <a:sysClr val="windowText" lastClr="000000"/>
              </a:solidFill>
            </a:ln>
          </c:spPr>
          <c:marker>
            <c:symbol val="diamond"/>
            <c:size val="5"/>
            <c:spPr>
              <a:solidFill>
                <a:sysClr val="windowText" lastClr="000000"/>
              </a:solidFill>
              <a:ln>
                <a:solidFill>
                  <a:sysClr val="windowText" lastClr="000000"/>
                </a:solidFill>
              </a:ln>
            </c:spPr>
          </c:marker>
          <c:cat>
            <c:strRef>
              <c:f>'HSI Adjusted vs Use only'!$W$11:$W$18</c:f>
              <c:strCache>
                <c:ptCount val="8"/>
                <c:pt idx="0">
                  <c:v>SILT</c:v>
                </c:pt>
                <c:pt idx="1">
                  <c:v>SND</c:v>
                </c:pt>
                <c:pt idx="2">
                  <c:v>GRV</c:v>
                </c:pt>
                <c:pt idx="3">
                  <c:v>SC</c:v>
                </c:pt>
                <c:pt idx="4">
                  <c:v>LC</c:v>
                </c:pt>
                <c:pt idx="5">
                  <c:v>SB</c:v>
                </c:pt>
                <c:pt idx="6">
                  <c:v>LB</c:v>
                </c:pt>
                <c:pt idx="7">
                  <c:v>BED</c:v>
                </c:pt>
              </c:strCache>
            </c:strRef>
          </c:cat>
          <c:val>
            <c:numRef>
              <c:f>'HSI Adjusted vs Use only'!$Y$11:$Y$18</c:f>
              <c:numCache>
                <c:formatCode>0.00</c:formatCode>
                <c:ptCount val="8"/>
                <c:pt idx="0">
                  <c:v>0</c:v>
                </c:pt>
                <c:pt idx="1">
                  <c:v>0</c:v>
                </c:pt>
                <c:pt idx="2">
                  <c:v>0</c:v>
                </c:pt>
                <c:pt idx="3">
                  <c:v>1</c:v>
                </c:pt>
                <c:pt idx="4">
                  <c:v>0</c:v>
                </c:pt>
                <c:pt idx="5">
                  <c:v>0.16666666666666666</c:v>
                </c:pt>
                <c:pt idx="6">
                  <c:v>0.33333333333333331</c:v>
                </c:pt>
                <c:pt idx="7">
                  <c:v>0</c:v>
                </c:pt>
              </c:numCache>
            </c:numRef>
          </c:val>
        </c:ser>
        <c:ser>
          <c:idx val="1"/>
          <c:order val="1"/>
          <c:tx>
            <c:v>HSI- Adjusted for Availbility</c:v>
          </c:tx>
          <c:spPr>
            <a:ln w="12700">
              <a:solidFill>
                <a:sysClr val="windowText" lastClr="000000"/>
              </a:solidFill>
              <a:prstDash val="dash"/>
            </a:ln>
          </c:spPr>
          <c:marker>
            <c:symbol val="circle"/>
            <c:size val="5"/>
            <c:spPr>
              <a:solidFill>
                <a:schemeClr val="tx1"/>
              </a:solidFill>
              <a:ln w="12700">
                <a:solidFill>
                  <a:sysClr val="windowText" lastClr="000000"/>
                </a:solidFill>
              </a:ln>
            </c:spPr>
          </c:marker>
          <c:cat>
            <c:strRef>
              <c:f>'HSI Adjusted vs Use only'!$W$11:$W$18</c:f>
              <c:strCache>
                <c:ptCount val="8"/>
                <c:pt idx="0">
                  <c:v>SILT</c:v>
                </c:pt>
                <c:pt idx="1">
                  <c:v>SND</c:v>
                </c:pt>
                <c:pt idx="2">
                  <c:v>GRV</c:v>
                </c:pt>
                <c:pt idx="3">
                  <c:v>SC</c:v>
                </c:pt>
                <c:pt idx="4">
                  <c:v>LC</c:v>
                </c:pt>
                <c:pt idx="5">
                  <c:v>SB</c:v>
                </c:pt>
                <c:pt idx="6">
                  <c:v>LB</c:v>
                </c:pt>
                <c:pt idx="7">
                  <c:v>BED</c:v>
                </c:pt>
              </c:strCache>
            </c:strRef>
          </c:cat>
          <c:val>
            <c:numRef>
              <c:f>'HSI Adjusted vs Use only'!$X$11:$X$18</c:f>
              <c:numCache>
                <c:formatCode>0.00</c:formatCode>
                <c:ptCount val="8"/>
                <c:pt idx="0">
                  <c:v>0</c:v>
                </c:pt>
                <c:pt idx="1">
                  <c:v>0</c:v>
                </c:pt>
                <c:pt idx="2">
                  <c:v>0</c:v>
                </c:pt>
                <c:pt idx="3">
                  <c:v>1</c:v>
                </c:pt>
                <c:pt idx="4">
                  <c:v>0</c:v>
                </c:pt>
                <c:pt idx="5">
                  <c:v>0.1111111111111111</c:v>
                </c:pt>
                <c:pt idx="6">
                  <c:v>0.13333333333333333</c:v>
                </c:pt>
                <c:pt idx="7">
                  <c:v>0</c:v>
                </c:pt>
              </c:numCache>
            </c:numRef>
          </c:val>
        </c:ser>
        <c:marker val="1"/>
        <c:axId val="106300928"/>
        <c:axId val="106302848"/>
      </c:lineChart>
      <c:catAx>
        <c:axId val="106300928"/>
        <c:scaling>
          <c:orientation val="minMax"/>
        </c:scaling>
        <c:axPos val="b"/>
        <c:tickLblPos val="nextTo"/>
        <c:spPr>
          <a:ln>
            <a:solidFill>
              <a:sysClr val="windowText" lastClr="000000"/>
            </a:solidFill>
          </a:ln>
        </c:spPr>
        <c:crossAx val="106302848"/>
        <c:crosses val="autoZero"/>
        <c:auto val="1"/>
        <c:lblAlgn val="ctr"/>
        <c:lblOffset val="100"/>
      </c:catAx>
      <c:valAx>
        <c:axId val="106302848"/>
        <c:scaling>
          <c:orientation val="minMax"/>
          <c:max val="1.1000000000000001"/>
          <c:min val="0"/>
        </c:scaling>
        <c:axPos val="l"/>
        <c:majorGridlines>
          <c:spPr>
            <a:ln>
              <a:solidFill>
                <a:schemeClr val="bg1"/>
              </a:solidFill>
            </a:ln>
          </c:spPr>
        </c:majorGridlines>
        <c:numFmt formatCode="0.00" sourceLinked="1"/>
        <c:tickLblPos val="nextTo"/>
        <c:spPr>
          <a:ln>
            <a:solidFill>
              <a:schemeClr val="tx1"/>
            </a:solidFill>
          </a:ln>
        </c:spPr>
        <c:crossAx val="106300928"/>
        <c:crosses val="autoZero"/>
        <c:crossBetween val="between"/>
      </c:valAx>
    </c:plotArea>
    <c:legend>
      <c:legendPos val="r"/>
      <c:layout>
        <c:manualLayout>
          <c:xMode val="edge"/>
          <c:yMode val="edge"/>
          <c:x val="0.505593596380563"/>
          <c:y val="0.21791517757697745"/>
          <c:w val="0.49071375923614041"/>
          <c:h val="0.25658128702291688"/>
        </c:manualLayout>
      </c:layout>
    </c:legend>
    <c:plotVisOnly val="1"/>
  </c:chart>
  <c:printSettings>
    <c:headerFooter/>
    <c:pageMargins b="0.75000000000000977" l="0.70000000000000062" r="0.70000000000000062" t="0.75000000000000977"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NF</a:t>
            </a:r>
            <a:r>
              <a:rPr lang="en-US" baseline="0"/>
              <a:t> Feather attachment substrate</a:t>
            </a:r>
            <a:endParaRPr lang="en-US"/>
          </a:p>
        </c:rich>
      </c:tx>
      <c:layout>
        <c:manualLayout>
          <c:xMode val="edge"/>
          <c:yMode val="edge"/>
          <c:x val="0.15845139464215452"/>
          <c:y val="1.5810276679841896E-2"/>
        </c:manualLayout>
      </c:layout>
      <c:overlay val="1"/>
    </c:title>
    <c:plotArea>
      <c:layout>
        <c:manualLayout>
          <c:layoutTarget val="inner"/>
          <c:xMode val="edge"/>
          <c:yMode val="edge"/>
          <c:x val="0.12945433705285514"/>
          <c:y val="0.24514435695538295"/>
          <c:w val="0.82642339773864459"/>
          <c:h val="0.59054575742607862"/>
        </c:manualLayout>
      </c:layout>
      <c:lineChart>
        <c:grouping val="standard"/>
        <c:ser>
          <c:idx val="0"/>
          <c:order val="0"/>
          <c:tx>
            <c:v>HSI- Use only</c:v>
          </c:tx>
          <c:spPr>
            <a:ln w="12700">
              <a:solidFill>
                <a:sysClr val="windowText" lastClr="000000"/>
              </a:solidFill>
            </a:ln>
          </c:spPr>
          <c:marker>
            <c:symbol val="diamond"/>
            <c:size val="5"/>
            <c:spPr>
              <a:solidFill>
                <a:sysClr val="windowText" lastClr="000000"/>
              </a:solidFill>
              <a:ln>
                <a:solidFill>
                  <a:sysClr val="windowText" lastClr="000000"/>
                </a:solidFill>
              </a:ln>
            </c:spPr>
          </c:marker>
          <c:cat>
            <c:strRef>
              <c:f>'HSI Adjusted vs Use only'!$W$20:$W$27</c:f>
              <c:strCache>
                <c:ptCount val="8"/>
                <c:pt idx="0">
                  <c:v>SILT</c:v>
                </c:pt>
                <c:pt idx="1">
                  <c:v>SND</c:v>
                </c:pt>
                <c:pt idx="2">
                  <c:v>GRV</c:v>
                </c:pt>
                <c:pt idx="3">
                  <c:v>SC</c:v>
                </c:pt>
                <c:pt idx="4">
                  <c:v>LC</c:v>
                </c:pt>
                <c:pt idx="5">
                  <c:v>SB</c:v>
                </c:pt>
                <c:pt idx="6">
                  <c:v>LB</c:v>
                </c:pt>
                <c:pt idx="7">
                  <c:v>BED</c:v>
                </c:pt>
              </c:strCache>
            </c:strRef>
          </c:cat>
          <c:val>
            <c:numRef>
              <c:f>'HSI Adjusted vs Use only'!$Y$20:$Y$27</c:f>
              <c:numCache>
                <c:formatCode>0.00</c:formatCode>
                <c:ptCount val="8"/>
                <c:pt idx="0">
                  <c:v>0</c:v>
                </c:pt>
                <c:pt idx="1">
                  <c:v>0</c:v>
                </c:pt>
                <c:pt idx="2">
                  <c:v>0</c:v>
                </c:pt>
                <c:pt idx="3">
                  <c:v>0.11111111111111112</c:v>
                </c:pt>
                <c:pt idx="4">
                  <c:v>0.88888888888888895</c:v>
                </c:pt>
                <c:pt idx="5">
                  <c:v>1</c:v>
                </c:pt>
                <c:pt idx="6">
                  <c:v>0.7777777777777779</c:v>
                </c:pt>
                <c:pt idx="7">
                  <c:v>0</c:v>
                </c:pt>
              </c:numCache>
            </c:numRef>
          </c:val>
        </c:ser>
        <c:ser>
          <c:idx val="1"/>
          <c:order val="1"/>
          <c:tx>
            <c:v>HSI- Adjusted for Availbility</c:v>
          </c:tx>
          <c:spPr>
            <a:ln w="12700">
              <a:solidFill>
                <a:sysClr val="windowText" lastClr="000000"/>
              </a:solidFill>
              <a:prstDash val="dash"/>
            </a:ln>
          </c:spPr>
          <c:marker>
            <c:symbol val="circle"/>
            <c:size val="5"/>
            <c:spPr>
              <a:solidFill>
                <a:schemeClr val="tx1"/>
              </a:solidFill>
              <a:ln w="12700">
                <a:solidFill>
                  <a:sysClr val="windowText" lastClr="000000"/>
                </a:solidFill>
              </a:ln>
            </c:spPr>
          </c:marker>
          <c:cat>
            <c:strRef>
              <c:f>'HSI Adjusted vs Use only'!$W$20:$W$27</c:f>
              <c:strCache>
                <c:ptCount val="8"/>
                <c:pt idx="0">
                  <c:v>SILT</c:v>
                </c:pt>
                <c:pt idx="1">
                  <c:v>SND</c:v>
                </c:pt>
                <c:pt idx="2">
                  <c:v>GRV</c:v>
                </c:pt>
                <c:pt idx="3">
                  <c:v>SC</c:v>
                </c:pt>
                <c:pt idx="4">
                  <c:v>LC</c:v>
                </c:pt>
                <c:pt idx="5">
                  <c:v>SB</c:v>
                </c:pt>
                <c:pt idx="6">
                  <c:v>LB</c:v>
                </c:pt>
                <c:pt idx="7">
                  <c:v>BED</c:v>
                </c:pt>
              </c:strCache>
            </c:strRef>
          </c:cat>
          <c:val>
            <c:numRef>
              <c:f>'HSI Adjusted vs Use only'!$X$20:$X$27</c:f>
              <c:numCache>
                <c:formatCode>0.00</c:formatCode>
                <c:ptCount val="8"/>
                <c:pt idx="0">
                  <c:v>0</c:v>
                </c:pt>
                <c:pt idx="1">
                  <c:v>0</c:v>
                </c:pt>
                <c:pt idx="2">
                  <c:v>0</c:v>
                </c:pt>
                <c:pt idx="3">
                  <c:v>0.47619047619047622</c:v>
                </c:pt>
                <c:pt idx="4">
                  <c:v>0.95238095238095244</c:v>
                </c:pt>
                <c:pt idx="5">
                  <c:v>1</c:v>
                </c:pt>
                <c:pt idx="6">
                  <c:v>0.7777777777777779</c:v>
                </c:pt>
                <c:pt idx="7">
                  <c:v>0</c:v>
                </c:pt>
              </c:numCache>
            </c:numRef>
          </c:val>
        </c:ser>
        <c:marker val="1"/>
        <c:axId val="106319232"/>
        <c:axId val="106345984"/>
      </c:lineChart>
      <c:catAx>
        <c:axId val="106319232"/>
        <c:scaling>
          <c:orientation val="minMax"/>
        </c:scaling>
        <c:axPos val="b"/>
        <c:tickLblPos val="nextTo"/>
        <c:spPr>
          <a:ln>
            <a:solidFill>
              <a:sysClr val="windowText" lastClr="000000"/>
            </a:solidFill>
          </a:ln>
        </c:spPr>
        <c:crossAx val="106345984"/>
        <c:crosses val="autoZero"/>
        <c:auto val="1"/>
        <c:lblAlgn val="ctr"/>
        <c:lblOffset val="100"/>
      </c:catAx>
      <c:valAx>
        <c:axId val="106345984"/>
        <c:scaling>
          <c:orientation val="minMax"/>
          <c:max val="1.1000000000000001"/>
          <c:min val="0"/>
        </c:scaling>
        <c:axPos val="l"/>
        <c:majorGridlines>
          <c:spPr>
            <a:ln>
              <a:solidFill>
                <a:schemeClr val="bg1"/>
              </a:solidFill>
            </a:ln>
          </c:spPr>
        </c:majorGridlines>
        <c:numFmt formatCode="0.00" sourceLinked="1"/>
        <c:tickLblPos val="nextTo"/>
        <c:spPr>
          <a:ln>
            <a:solidFill>
              <a:schemeClr val="tx1"/>
            </a:solidFill>
          </a:ln>
        </c:spPr>
        <c:crossAx val="106319232"/>
        <c:crosses val="autoZero"/>
        <c:crossBetween val="between"/>
      </c:valAx>
    </c:plotArea>
    <c:legend>
      <c:legendPos val="r"/>
      <c:layout>
        <c:manualLayout>
          <c:xMode val="edge"/>
          <c:yMode val="edge"/>
          <c:x val="7.8337477740474004E-2"/>
          <c:y val="0.23267540174079029"/>
          <c:w val="0.49071375923614041"/>
          <c:h val="0.25658128702291688"/>
        </c:manualLayout>
      </c:layout>
    </c:legend>
    <c:plotVisOnly val="1"/>
  </c:chart>
  <c:printSettings>
    <c:headerFooter/>
    <c:pageMargins b="0.75000000000000999" l="0.70000000000000062" r="0.70000000000000062" t="0.75000000000000999"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MF Yuba attachment substrate</a:t>
            </a:r>
            <a:endParaRPr lang="en-US"/>
          </a:p>
        </c:rich>
      </c:tx>
      <c:layout>
        <c:manualLayout>
          <c:xMode val="edge"/>
          <c:yMode val="edge"/>
          <c:x val="0.15845139464215463"/>
          <c:y val="1.5810276679841896E-2"/>
        </c:manualLayout>
      </c:layout>
      <c:overlay val="1"/>
    </c:title>
    <c:plotArea>
      <c:layout>
        <c:manualLayout>
          <c:layoutTarget val="inner"/>
          <c:xMode val="edge"/>
          <c:yMode val="edge"/>
          <c:x val="0.11343940254890818"/>
          <c:y val="0.17964728093199231"/>
          <c:w val="0.84360554157534462"/>
          <c:h val="0.65604273150066772"/>
        </c:manualLayout>
      </c:layout>
      <c:lineChart>
        <c:grouping val="standard"/>
        <c:ser>
          <c:idx val="0"/>
          <c:order val="0"/>
          <c:tx>
            <c:v>HSI- Use only</c:v>
          </c:tx>
          <c:spPr>
            <a:ln w="12700">
              <a:solidFill>
                <a:sysClr val="windowText" lastClr="000000"/>
              </a:solidFill>
            </a:ln>
          </c:spPr>
          <c:marker>
            <c:symbol val="diamond"/>
            <c:size val="5"/>
            <c:spPr>
              <a:solidFill>
                <a:sysClr val="windowText" lastClr="000000"/>
              </a:solidFill>
              <a:ln>
                <a:solidFill>
                  <a:sysClr val="windowText" lastClr="000000"/>
                </a:solidFill>
              </a:ln>
            </c:spPr>
          </c:marker>
          <c:cat>
            <c:strRef>
              <c:f>'HSI Adjusted vs Use only'!$W$29:$W$36</c:f>
              <c:strCache>
                <c:ptCount val="8"/>
                <c:pt idx="0">
                  <c:v>SILT</c:v>
                </c:pt>
                <c:pt idx="1">
                  <c:v>SND</c:v>
                </c:pt>
                <c:pt idx="2">
                  <c:v>GRV</c:v>
                </c:pt>
                <c:pt idx="3">
                  <c:v>SC</c:v>
                </c:pt>
                <c:pt idx="4">
                  <c:v>LC</c:v>
                </c:pt>
                <c:pt idx="5">
                  <c:v>SB</c:v>
                </c:pt>
                <c:pt idx="6">
                  <c:v>LB</c:v>
                </c:pt>
                <c:pt idx="7">
                  <c:v>BED</c:v>
                </c:pt>
              </c:strCache>
            </c:strRef>
          </c:cat>
          <c:val>
            <c:numRef>
              <c:f>'HSI Adjusted vs Use only'!$Y$29:$Y$36</c:f>
              <c:numCache>
                <c:formatCode>0.00</c:formatCode>
                <c:ptCount val="8"/>
                <c:pt idx="0">
                  <c:v>0</c:v>
                </c:pt>
                <c:pt idx="1">
                  <c:v>0</c:v>
                </c:pt>
                <c:pt idx="2">
                  <c:v>0</c:v>
                </c:pt>
                <c:pt idx="3">
                  <c:v>1</c:v>
                </c:pt>
                <c:pt idx="4">
                  <c:v>0.55555555555555558</c:v>
                </c:pt>
                <c:pt idx="5">
                  <c:v>0.22222222222222221</c:v>
                </c:pt>
                <c:pt idx="6">
                  <c:v>0.88888888888888884</c:v>
                </c:pt>
                <c:pt idx="7">
                  <c:v>0</c:v>
                </c:pt>
              </c:numCache>
            </c:numRef>
          </c:val>
        </c:ser>
        <c:ser>
          <c:idx val="1"/>
          <c:order val="1"/>
          <c:tx>
            <c:v>HSI- Adjusted for Availbility</c:v>
          </c:tx>
          <c:spPr>
            <a:ln w="12700">
              <a:solidFill>
                <a:sysClr val="windowText" lastClr="000000"/>
              </a:solidFill>
              <a:prstDash val="dash"/>
            </a:ln>
          </c:spPr>
          <c:marker>
            <c:symbol val="circle"/>
            <c:size val="5"/>
            <c:spPr>
              <a:solidFill>
                <a:schemeClr val="tx1"/>
              </a:solidFill>
              <a:ln w="12700">
                <a:solidFill>
                  <a:sysClr val="windowText" lastClr="000000"/>
                </a:solidFill>
              </a:ln>
            </c:spPr>
          </c:marker>
          <c:cat>
            <c:strRef>
              <c:f>'HSI Adjusted vs Use only'!$W$29:$W$36</c:f>
              <c:strCache>
                <c:ptCount val="8"/>
                <c:pt idx="0">
                  <c:v>SILT</c:v>
                </c:pt>
                <c:pt idx="1">
                  <c:v>SND</c:v>
                </c:pt>
                <c:pt idx="2">
                  <c:v>GRV</c:v>
                </c:pt>
                <c:pt idx="3">
                  <c:v>SC</c:v>
                </c:pt>
                <c:pt idx="4">
                  <c:v>LC</c:v>
                </c:pt>
                <c:pt idx="5">
                  <c:v>SB</c:v>
                </c:pt>
                <c:pt idx="6">
                  <c:v>LB</c:v>
                </c:pt>
                <c:pt idx="7">
                  <c:v>BED</c:v>
                </c:pt>
              </c:strCache>
            </c:strRef>
          </c:cat>
          <c:val>
            <c:numRef>
              <c:f>'HSI Adjusted vs Use only'!$X$29:$X$36</c:f>
              <c:numCache>
                <c:formatCode>0.00</c:formatCode>
                <c:ptCount val="8"/>
                <c:pt idx="0">
                  <c:v>0</c:v>
                </c:pt>
                <c:pt idx="1">
                  <c:v>0</c:v>
                </c:pt>
                <c:pt idx="2">
                  <c:v>0</c:v>
                </c:pt>
                <c:pt idx="3">
                  <c:v>0.625</c:v>
                </c:pt>
                <c:pt idx="4">
                  <c:v>0.625</c:v>
                </c:pt>
                <c:pt idx="5">
                  <c:v>0.26041666666666669</c:v>
                </c:pt>
                <c:pt idx="6">
                  <c:v>1</c:v>
                </c:pt>
                <c:pt idx="7">
                  <c:v>0</c:v>
                </c:pt>
              </c:numCache>
            </c:numRef>
          </c:val>
        </c:ser>
        <c:marker val="1"/>
        <c:axId val="106370560"/>
        <c:axId val="106372480"/>
      </c:lineChart>
      <c:catAx>
        <c:axId val="106370560"/>
        <c:scaling>
          <c:orientation val="minMax"/>
        </c:scaling>
        <c:axPos val="b"/>
        <c:tickLblPos val="nextTo"/>
        <c:spPr>
          <a:ln>
            <a:solidFill>
              <a:sysClr val="windowText" lastClr="000000"/>
            </a:solidFill>
          </a:ln>
        </c:spPr>
        <c:crossAx val="106372480"/>
        <c:crosses val="autoZero"/>
        <c:auto val="1"/>
        <c:lblAlgn val="ctr"/>
        <c:lblOffset val="100"/>
      </c:catAx>
      <c:valAx>
        <c:axId val="106372480"/>
        <c:scaling>
          <c:orientation val="minMax"/>
          <c:max val="1.1000000000000001"/>
          <c:min val="0"/>
        </c:scaling>
        <c:axPos val="l"/>
        <c:majorGridlines>
          <c:spPr>
            <a:ln>
              <a:solidFill>
                <a:schemeClr val="bg1"/>
              </a:solidFill>
            </a:ln>
          </c:spPr>
        </c:majorGridlines>
        <c:numFmt formatCode="0.00" sourceLinked="1"/>
        <c:tickLblPos val="nextTo"/>
        <c:spPr>
          <a:ln>
            <a:solidFill>
              <a:schemeClr val="tx1"/>
            </a:solidFill>
          </a:ln>
        </c:spPr>
        <c:crossAx val="106370560"/>
        <c:crosses val="autoZero"/>
        <c:crossBetween val="between"/>
      </c:valAx>
    </c:plotArea>
    <c:legend>
      <c:legendPos val="r"/>
      <c:layout>
        <c:manualLayout>
          <c:xMode val="edge"/>
          <c:yMode val="edge"/>
          <c:x val="4.1237113402061855E-2"/>
          <c:y val="0.23267523138555038"/>
          <c:w val="0.49071375923614041"/>
          <c:h val="0.25658128702291688"/>
        </c:manualLayout>
      </c:layout>
    </c:legend>
    <c:plotVisOnly val="1"/>
  </c:chart>
  <c:printSettings>
    <c:headerFooter/>
    <c:pageMargins b="0.75000000000001021" l="0.70000000000000062" r="0.70000000000000062" t="0.75000000000001021"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NF</a:t>
            </a:r>
            <a:r>
              <a:rPr lang="en-US" baseline="0"/>
              <a:t> American attachment substrate</a:t>
            </a:r>
            <a:endParaRPr lang="en-US"/>
          </a:p>
        </c:rich>
      </c:tx>
      <c:layout>
        <c:manualLayout>
          <c:xMode val="edge"/>
          <c:yMode val="edge"/>
          <c:x val="0.15845139464215463"/>
          <c:y val="1.5810276679841896E-2"/>
        </c:manualLayout>
      </c:layout>
      <c:overlay val="1"/>
    </c:title>
    <c:plotArea>
      <c:layout>
        <c:manualLayout>
          <c:layoutTarget val="inner"/>
          <c:xMode val="edge"/>
          <c:yMode val="edge"/>
          <c:x val="0.12945433705285522"/>
          <c:y val="0.245144356955383"/>
          <c:w val="0.82642339773864459"/>
          <c:h val="0.59054575742607862"/>
        </c:manualLayout>
      </c:layout>
      <c:lineChart>
        <c:grouping val="standard"/>
        <c:ser>
          <c:idx val="0"/>
          <c:order val="0"/>
          <c:tx>
            <c:v>HSI- Use only</c:v>
          </c:tx>
          <c:spPr>
            <a:ln w="12700">
              <a:solidFill>
                <a:sysClr val="windowText" lastClr="000000"/>
              </a:solidFill>
            </a:ln>
          </c:spPr>
          <c:marker>
            <c:symbol val="diamond"/>
            <c:size val="5"/>
            <c:spPr>
              <a:solidFill>
                <a:sysClr val="windowText" lastClr="000000"/>
              </a:solidFill>
              <a:ln>
                <a:solidFill>
                  <a:sysClr val="windowText" lastClr="000000"/>
                </a:solidFill>
              </a:ln>
            </c:spPr>
          </c:marker>
          <c:cat>
            <c:strRef>
              <c:f>'HSI Adjusted vs Use only'!$W$38:$W$45</c:f>
              <c:strCache>
                <c:ptCount val="8"/>
                <c:pt idx="0">
                  <c:v>SILT</c:v>
                </c:pt>
                <c:pt idx="1">
                  <c:v>SND</c:v>
                </c:pt>
                <c:pt idx="2">
                  <c:v>GRV</c:v>
                </c:pt>
                <c:pt idx="3">
                  <c:v>SC</c:v>
                </c:pt>
                <c:pt idx="4">
                  <c:v>LC</c:v>
                </c:pt>
                <c:pt idx="5">
                  <c:v>SB</c:v>
                </c:pt>
                <c:pt idx="6">
                  <c:v>LB</c:v>
                </c:pt>
                <c:pt idx="7">
                  <c:v>BED</c:v>
                </c:pt>
              </c:strCache>
            </c:strRef>
          </c:cat>
          <c:val>
            <c:numRef>
              <c:f>'HSI Adjusted vs Use only'!$Y$38:$Y$45</c:f>
              <c:numCache>
                <c:formatCode>0.00</c:formatCode>
                <c:ptCount val="8"/>
                <c:pt idx="0">
                  <c:v>0</c:v>
                </c:pt>
                <c:pt idx="1">
                  <c:v>0</c:v>
                </c:pt>
                <c:pt idx="2">
                  <c:v>0</c:v>
                </c:pt>
                <c:pt idx="3">
                  <c:v>0.19999999999999998</c:v>
                </c:pt>
                <c:pt idx="4">
                  <c:v>0.79999999999999993</c:v>
                </c:pt>
                <c:pt idx="5">
                  <c:v>1</c:v>
                </c:pt>
                <c:pt idx="6">
                  <c:v>0.39999999999999997</c:v>
                </c:pt>
                <c:pt idx="7">
                  <c:v>0.39999999999999997</c:v>
                </c:pt>
              </c:numCache>
            </c:numRef>
          </c:val>
        </c:ser>
        <c:ser>
          <c:idx val="1"/>
          <c:order val="1"/>
          <c:tx>
            <c:v>HSI- Adjusted for Availbility</c:v>
          </c:tx>
          <c:spPr>
            <a:ln w="12700">
              <a:solidFill>
                <a:sysClr val="windowText" lastClr="000000"/>
              </a:solidFill>
              <a:prstDash val="dash"/>
            </a:ln>
          </c:spPr>
          <c:marker>
            <c:symbol val="circle"/>
            <c:size val="5"/>
            <c:spPr>
              <a:solidFill>
                <a:schemeClr val="tx1"/>
              </a:solidFill>
              <a:ln w="12700">
                <a:solidFill>
                  <a:sysClr val="windowText" lastClr="000000"/>
                </a:solidFill>
              </a:ln>
            </c:spPr>
          </c:marker>
          <c:cat>
            <c:strRef>
              <c:f>'HSI Adjusted vs Use only'!$W$38:$W$45</c:f>
              <c:strCache>
                <c:ptCount val="8"/>
                <c:pt idx="0">
                  <c:v>SILT</c:v>
                </c:pt>
                <c:pt idx="1">
                  <c:v>SND</c:v>
                </c:pt>
                <c:pt idx="2">
                  <c:v>GRV</c:v>
                </c:pt>
                <c:pt idx="3">
                  <c:v>SC</c:v>
                </c:pt>
                <c:pt idx="4">
                  <c:v>LC</c:v>
                </c:pt>
                <c:pt idx="5">
                  <c:v>SB</c:v>
                </c:pt>
                <c:pt idx="6">
                  <c:v>LB</c:v>
                </c:pt>
                <c:pt idx="7">
                  <c:v>BED</c:v>
                </c:pt>
              </c:strCache>
            </c:strRef>
          </c:cat>
          <c:val>
            <c:numRef>
              <c:f>'HSI Adjusted vs Use only'!$X$38:$X$45</c:f>
              <c:numCache>
                <c:formatCode>0.00</c:formatCode>
                <c:ptCount val="8"/>
                <c:pt idx="0">
                  <c:v>0</c:v>
                </c:pt>
                <c:pt idx="1">
                  <c:v>0</c:v>
                </c:pt>
                <c:pt idx="2">
                  <c:v>0</c:v>
                </c:pt>
                <c:pt idx="3">
                  <c:v>0.16363636363636361</c:v>
                </c:pt>
                <c:pt idx="4">
                  <c:v>0.46956521739130425</c:v>
                </c:pt>
                <c:pt idx="5">
                  <c:v>1</c:v>
                </c:pt>
                <c:pt idx="6">
                  <c:v>0.8999999999999998</c:v>
                </c:pt>
                <c:pt idx="7">
                  <c:v>0.39999999999999991</c:v>
                </c:pt>
              </c:numCache>
            </c:numRef>
          </c:val>
        </c:ser>
        <c:marker val="1"/>
        <c:axId val="106405248"/>
        <c:axId val="106419712"/>
      </c:lineChart>
      <c:catAx>
        <c:axId val="106405248"/>
        <c:scaling>
          <c:orientation val="minMax"/>
        </c:scaling>
        <c:axPos val="b"/>
        <c:tickLblPos val="nextTo"/>
        <c:spPr>
          <a:ln>
            <a:solidFill>
              <a:sysClr val="windowText" lastClr="000000"/>
            </a:solidFill>
          </a:ln>
        </c:spPr>
        <c:crossAx val="106419712"/>
        <c:crosses val="autoZero"/>
        <c:auto val="1"/>
        <c:lblAlgn val="ctr"/>
        <c:lblOffset val="100"/>
      </c:catAx>
      <c:valAx>
        <c:axId val="106419712"/>
        <c:scaling>
          <c:orientation val="minMax"/>
          <c:max val="1.1000000000000001"/>
          <c:min val="0"/>
        </c:scaling>
        <c:axPos val="l"/>
        <c:majorGridlines>
          <c:spPr>
            <a:ln>
              <a:solidFill>
                <a:schemeClr val="bg1"/>
              </a:solidFill>
            </a:ln>
          </c:spPr>
        </c:majorGridlines>
        <c:numFmt formatCode="0.00" sourceLinked="1"/>
        <c:tickLblPos val="nextTo"/>
        <c:spPr>
          <a:ln>
            <a:solidFill>
              <a:schemeClr val="tx1"/>
            </a:solidFill>
          </a:ln>
        </c:spPr>
        <c:crossAx val="106405248"/>
        <c:crosses val="autoZero"/>
        <c:crossBetween val="between"/>
      </c:valAx>
    </c:plotArea>
    <c:legend>
      <c:legendPos val="r"/>
      <c:layout>
        <c:manualLayout>
          <c:xMode val="edge"/>
          <c:yMode val="edge"/>
          <c:x val="7.8337477740474004E-2"/>
          <c:y val="0.23267540174079029"/>
          <c:w val="0.49071375923614041"/>
          <c:h val="0.25658128702291688"/>
        </c:manualLayout>
      </c:layout>
    </c:legend>
    <c:plotVisOnly val="1"/>
  </c:chart>
  <c:printSettings>
    <c:headerFooter/>
    <c:pageMargins b="0.75000000000001021" l="0.70000000000000062" r="0.70000000000000062" t="0.75000000000001021"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HSI Use only Sites </a:t>
            </a:r>
            <a:endParaRPr lang="en-US"/>
          </a:p>
        </c:rich>
      </c:tx>
      <c:overlay val="1"/>
    </c:title>
    <c:plotArea>
      <c:layout>
        <c:manualLayout>
          <c:layoutTarget val="inner"/>
          <c:xMode val="edge"/>
          <c:yMode val="edge"/>
          <c:x val="0.12687568186289441"/>
          <c:y val="0.13514033240883644"/>
          <c:w val="0.82599915778246402"/>
          <c:h val="0.68434582514218234"/>
        </c:manualLayout>
      </c:layout>
      <c:scatterChart>
        <c:scatterStyle val="smoothMarker"/>
        <c:ser>
          <c:idx val="1"/>
          <c:order val="0"/>
          <c:tx>
            <c:v>Clavey</c:v>
          </c:tx>
          <c:spPr>
            <a:ln w="12700">
              <a:solidFill>
                <a:prstClr val="black"/>
              </a:solidFill>
              <a:prstDash val="solid"/>
            </a:ln>
          </c:spPr>
          <c:marker>
            <c:symbol val="diamond"/>
            <c:size val="5"/>
            <c:spPr>
              <a:noFill/>
              <a:ln>
                <a:solidFill>
                  <a:prstClr val="black"/>
                </a:solidFill>
              </a:ln>
            </c:spPr>
          </c:marker>
          <c:xVal>
            <c:numRef>
              <c:f>'HSI Adjusted vs Use only'!$B$68:$B$78</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only'!$D$68:$D$78</c:f>
              <c:numCache>
                <c:formatCode>0.00</c:formatCode>
                <c:ptCount val="11"/>
                <c:pt idx="0">
                  <c:v>0</c:v>
                </c:pt>
                <c:pt idx="1">
                  <c:v>0</c:v>
                </c:pt>
                <c:pt idx="2">
                  <c:v>0.33333333333333331</c:v>
                </c:pt>
                <c:pt idx="3">
                  <c:v>0.33333333333333331</c:v>
                </c:pt>
                <c:pt idx="4">
                  <c:v>1</c:v>
                </c:pt>
                <c:pt idx="5">
                  <c:v>0</c:v>
                </c:pt>
                <c:pt idx="6">
                  <c:v>0.66666666666666663</c:v>
                </c:pt>
                <c:pt idx="7">
                  <c:v>0</c:v>
                </c:pt>
                <c:pt idx="8">
                  <c:v>0</c:v>
                </c:pt>
                <c:pt idx="9">
                  <c:v>0</c:v>
                </c:pt>
                <c:pt idx="10">
                  <c:v>0</c:v>
                </c:pt>
              </c:numCache>
            </c:numRef>
          </c:yVal>
        </c:ser>
        <c:ser>
          <c:idx val="0"/>
          <c:order val="1"/>
          <c:tx>
            <c:v>SF American</c:v>
          </c:tx>
          <c:spPr>
            <a:ln w="12700">
              <a:solidFill>
                <a:schemeClr val="tx1"/>
              </a:solidFill>
            </a:ln>
          </c:spPr>
          <c:marker>
            <c:symbol val="diamond"/>
            <c:size val="5"/>
            <c:spPr>
              <a:solidFill>
                <a:schemeClr val="tx1"/>
              </a:solidFill>
              <a:ln>
                <a:solidFill>
                  <a:prstClr val="black"/>
                </a:solidFill>
              </a:ln>
            </c:spPr>
          </c:marker>
          <c:xVal>
            <c:numRef>
              <c:f>'HSI Adjusted vs Use only'!$B$79:$B$89</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xVal>
          <c:yVal>
            <c:numRef>
              <c:f>'HSI Adjusted vs Use only'!$D$79:$D$89</c:f>
              <c:numCache>
                <c:formatCode>0.00</c:formatCode>
                <c:ptCount val="11"/>
                <c:pt idx="0">
                  <c:v>0</c:v>
                </c:pt>
                <c:pt idx="1">
                  <c:v>0</c:v>
                </c:pt>
                <c:pt idx="2">
                  <c:v>0.5</c:v>
                </c:pt>
                <c:pt idx="3">
                  <c:v>1</c:v>
                </c:pt>
                <c:pt idx="4">
                  <c:v>1</c:v>
                </c:pt>
                <c:pt idx="5">
                  <c:v>0</c:v>
                </c:pt>
                <c:pt idx="6">
                  <c:v>0</c:v>
                </c:pt>
                <c:pt idx="7">
                  <c:v>0</c:v>
                </c:pt>
                <c:pt idx="8">
                  <c:v>0</c:v>
                </c:pt>
                <c:pt idx="9">
                  <c:v>0</c:v>
                </c:pt>
                <c:pt idx="10">
                  <c:v>0</c:v>
                </c:pt>
              </c:numCache>
            </c:numRef>
          </c:yVal>
        </c:ser>
        <c:axId val="106444288"/>
        <c:axId val="106467328"/>
      </c:scatterChart>
      <c:valAx>
        <c:axId val="106444288"/>
        <c:scaling>
          <c:orientation val="minMax"/>
          <c:max val="1.1000000000000001"/>
          <c:min val="0"/>
        </c:scaling>
        <c:axPos val="b"/>
        <c:title>
          <c:tx>
            <c:rich>
              <a:bodyPr/>
              <a:lstStyle/>
              <a:p>
                <a:pPr>
                  <a:defRPr/>
                </a:pPr>
                <a:r>
                  <a:rPr lang="en-US"/>
                  <a:t>Total depth (m)</a:t>
                </a:r>
              </a:p>
            </c:rich>
          </c:tx>
        </c:title>
        <c:numFmt formatCode="General" sourceLinked="1"/>
        <c:tickLblPos val="nextTo"/>
        <c:crossAx val="106467328"/>
        <c:crosses val="autoZero"/>
        <c:crossBetween val="midCat"/>
        <c:majorUnit val="0.1"/>
      </c:valAx>
      <c:valAx>
        <c:axId val="106467328"/>
        <c:scaling>
          <c:orientation val="minMax"/>
          <c:max val="1.1000000000000001"/>
          <c:min val="0"/>
        </c:scaling>
        <c:axPos val="l"/>
        <c:majorGridlines>
          <c:spPr>
            <a:ln>
              <a:solidFill>
                <a:schemeClr val="bg1"/>
              </a:solidFill>
            </a:ln>
          </c:spPr>
        </c:majorGridlines>
        <c:title>
          <c:tx>
            <c:rich>
              <a:bodyPr rot="-5400000" vert="horz"/>
              <a:lstStyle/>
              <a:p>
                <a:pPr>
                  <a:defRPr/>
                </a:pPr>
                <a:r>
                  <a:rPr lang="en-US"/>
                  <a:t>Habitat suitability index</a:t>
                </a:r>
              </a:p>
            </c:rich>
          </c:tx>
        </c:title>
        <c:numFmt formatCode="0.00" sourceLinked="1"/>
        <c:tickLblPos val="nextTo"/>
        <c:crossAx val="106444288"/>
        <c:crosses val="autoZero"/>
        <c:crossBetween val="midCat"/>
      </c:valAx>
    </c:plotArea>
    <c:legend>
      <c:legendPos val="r"/>
      <c:layout>
        <c:manualLayout>
          <c:xMode val="edge"/>
          <c:yMode val="edge"/>
          <c:x val="0.62024135871904962"/>
          <c:y val="0.15533987103233182"/>
          <c:w val="0.23674047412713281"/>
          <c:h val="0.17160528236975842"/>
        </c:manualLayout>
      </c:layout>
    </c:legend>
    <c:plotVisOnly val="1"/>
  </c:chart>
  <c:printSettings>
    <c:headerFooter/>
    <c:pageMargins b="0.75000000000001121" l="0.70000000000000062" r="0.70000000000000062" t="0.7500000000000112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MF</a:t>
            </a:r>
            <a:r>
              <a:rPr lang="en-US" baseline="0"/>
              <a:t> Feather</a:t>
            </a:r>
            <a:r>
              <a:rPr lang="en-US"/>
              <a:t>Total Depth</a:t>
            </a:r>
          </a:p>
        </c:rich>
      </c:tx>
      <c:overlay val="1"/>
    </c:title>
    <c:plotArea>
      <c:layout>
        <c:manualLayout>
          <c:layoutTarget val="inner"/>
          <c:xMode val="edge"/>
          <c:yMode val="edge"/>
          <c:x val="0.10434951881014679"/>
          <c:y val="0.19272164820767468"/>
          <c:w val="0.86101290463692048"/>
          <c:h val="0.59398075240594927"/>
        </c:manualLayout>
      </c:layout>
      <c:barChart>
        <c:barDir val="col"/>
        <c:grouping val="clustered"/>
        <c:ser>
          <c:idx val="0"/>
          <c:order val="0"/>
          <c:tx>
            <c:v>Egg Use</c:v>
          </c:tx>
          <c:spPr>
            <a:solidFill>
              <a:schemeClr val="tx1">
                <a:lumMod val="65000"/>
                <a:lumOff val="3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depth!$E$14:$E$24</c:f>
              <c:numCache>
                <c:formatCode>0.0%</c:formatCode>
                <c:ptCount val="11"/>
                <c:pt idx="0">
                  <c:v>0</c:v>
                </c:pt>
                <c:pt idx="1">
                  <c:v>0.1</c:v>
                </c:pt>
                <c:pt idx="2">
                  <c:v>0</c:v>
                </c:pt>
                <c:pt idx="3">
                  <c:v>0</c:v>
                </c:pt>
                <c:pt idx="4">
                  <c:v>0.4</c:v>
                </c:pt>
                <c:pt idx="5">
                  <c:v>0.1</c:v>
                </c:pt>
                <c:pt idx="6">
                  <c:v>0.3</c:v>
                </c:pt>
                <c:pt idx="7">
                  <c:v>0</c:v>
                </c:pt>
                <c:pt idx="8">
                  <c:v>0.1</c:v>
                </c:pt>
                <c:pt idx="9">
                  <c:v>0</c:v>
                </c:pt>
                <c:pt idx="10">
                  <c:v>0</c:v>
                </c:pt>
              </c:numCache>
            </c:numRef>
          </c:val>
        </c:ser>
        <c:ser>
          <c:idx val="1"/>
          <c:order val="1"/>
          <c:tx>
            <c:v>Availability</c:v>
          </c:tx>
          <c:spPr>
            <a:solidFill>
              <a:schemeClr val="bg1">
                <a:lumMod val="6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depth!$F$14:$F$24</c:f>
              <c:numCache>
                <c:formatCode>0.0%</c:formatCode>
                <c:ptCount val="11"/>
                <c:pt idx="0">
                  <c:v>0.15573770491803279</c:v>
                </c:pt>
                <c:pt idx="1">
                  <c:v>0.16393442622950818</c:v>
                </c:pt>
                <c:pt idx="2">
                  <c:v>9.8360655737704916E-2</c:v>
                </c:pt>
                <c:pt idx="3">
                  <c:v>0.12295081967213115</c:v>
                </c:pt>
                <c:pt idx="4">
                  <c:v>4.9180327868852458E-2</c:v>
                </c:pt>
                <c:pt idx="5">
                  <c:v>9.8360655737704916E-2</c:v>
                </c:pt>
                <c:pt idx="6">
                  <c:v>8.1967213114754092E-2</c:v>
                </c:pt>
                <c:pt idx="7">
                  <c:v>8.1967213114754092E-2</c:v>
                </c:pt>
                <c:pt idx="8">
                  <c:v>6.5573770491803282E-2</c:v>
                </c:pt>
                <c:pt idx="9">
                  <c:v>4.9180327868852458E-2</c:v>
                </c:pt>
                <c:pt idx="10">
                  <c:v>3.2786885245901641E-2</c:v>
                </c:pt>
              </c:numCache>
            </c:numRef>
          </c:val>
        </c:ser>
        <c:gapWidth val="100"/>
        <c:axId val="101284864"/>
        <c:axId val="101303424"/>
      </c:barChart>
      <c:catAx>
        <c:axId val="101284864"/>
        <c:scaling>
          <c:orientation val="minMax"/>
        </c:scaling>
        <c:axPos val="b"/>
        <c:title>
          <c:tx>
            <c:rich>
              <a:bodyPr/>
              <a:lstStyle/>
              <a:p>
                <a:pPr>
                  <a:defRPr/>
                </a:pPr>
                <a:r>
                  <a:rPr lang="en-US"/>
                  <a:t>Total Depth (m)</a:t>
                </a:r>
              </a:p>
            </c:rich>
          </c:tx>
          <c:layout>
            <c:manualLayout>
              <c:xMode val="edge"/>
              <c:yMode val="edge"/>
              <c:x val="0.45850174978127733"/>
              <c:y val="0.91571741032372145"/>
            </c:manualLayout>
          </c:layout>
        </c:title>
        <c:numFmt formatCode="General" sourceLinked="1"/>
        <c:tickLblPos val="nextTo"/>
        <c:spPr>
          <a:ln>
            <a:solidFill>
              <a:sysClr val="windowText" lastClr="000000"/>
            </a:solidFill>
          </a:ln>
        </c:spPr>
        <c:crossAx val="101303424"/>
        <c:crosses val="autoZero"/>
        <c:auto val="1"/>
        <c:lblAlgn val="ctr"/>
        <c:lblOffset val="100"/>
      </c:catAx>
      <c:valAx>
        <c:axId val="101303424"/>
        <c:scaling>
          <c:orientation val="minMax"/>
          <c:max val="0.4"/>
          <c:min val="0"/>
        </c:scaling>
        <c:axPos val="l"/>
        <c:majorGridlines>
          <c:spPr>
            <a:ln>
              <a:solidFill>
                <a:schemeClr val="bg1"/>
              </a:solidFill>
            </a:ln>
          </c:spPr>
        </c:majorGridlines>
        <c:numFmt formatCode="0%" sourceLinked="0"/>
        <c:tickLblPos val="nextTo"/>
        <c:spPr>
          <a:ln>
            <a:solidFill>
              <a:sysClr val="windowText" lastClr="000000"/>
            </a:solidFill>
          </a:ln>
        </c:spPr>
        <c:crossAx val="101284864"/>
        <c:crosses val="autoZero"/>
        <c:crossBetween val="between"/>
      </c:valAx>
    </c:plotArea>
    <c:legend>
      <c:legendPos val="r"/>
      <c:layout>
        <c:manualLayout>
          <c:xMode val="edge"/>
          <c:yMode val="edge"/>
          <c:x val="0.72571844030826882"/>
          <c:y val="0.20206113045279248"/>
          <c:w val="0.23872189309453221"/>
          <c:h val="0.22516212497411567"/>
        </c:manualLayout>
      </c:layout>
    </c:legend>
    <c:plotVisOnly val="1"/>
  </c:chart>
  <c:spPr>
    <a:ln>
      <a:solidFill>
        <a:sysClr val="windowText" lastClr="000000"/>
      </a:solidFill>
    </a:ln>
  </c:spPr>
  <c:printSettings>
    <c:headerFooter/>
    <c:pageMargins b="0.75000000000001066" l="0.70000000000000062" r="0.70000000000000062" t="0.7500000000000106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baseline="0"/>
              <a:t>HSI Use only Sites</a:t>
            </a:r>
            <a:endParaRPr lang="en-US"/>
          </a:p>
        </c:rich>
      </c:tx>
      <c:layout>
        <c:manualLayout>
          <c:xMode val="edge"/>
          <c:yMode val="edge"/>
          <c:x val="0.28693769257103729"/>
          <c:y val="3.1893983619514919E-2"/>
        </c:manualLayout>
      </c:layout>
      <c:overlay val="1"/>
    </c:title>
    <c:plotArea>
      <c:layout>
        <c:manualLayout>
          <c:layoutTarget val="inner"/>
          <c:xMode val="edge"/>
          <c:yMode val="edge"/>
          <c:x val="9.0067688907307653E-2"/>
          <c:y val="2.8252405949256338E-2"/>
          <c:w val="0.85179414247229202"/>
          <c:h val="0.74738368372035457"/>
        </c:manualLayout>
      </c:layout>
      <c:scatterChart>
        <c:scatterStyle val="smoothMarker"/>
        <c:ser>
          <c:idx val="0"/>
          <c:order val="0"/>
          <c:tx>
            <c:v>Clavey</c:v>
          </c:tx>
          <c:spPr>
            <a:ln w="12700">
              <a:solidFill>
                <a:schemeClr val="tx1"/>
              </a:solidFill>
              <a:prstDash val="solid"/>
            </a:ln>
          </c:spPr>
          <c:marker>
            <c:symbol val="diamond"/>
            <c:size val="5"/>
            <c:spPr>
              <a:noFill/>
              <a:ln>
                <a:solidFill>
                  <a:prstClr val="black"/>
                </a:solidFill>
              </a:ln>
            </c:spPr>
          </c:marker>
          <c:xVal>
            <c:numRef>
              <c:f>'HSI Adjusted vs Use only'!$L$236:$L$273</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only'!$N$236:$N$273</c:f>
              <c:numCache>
                <c:formatCode>0.00</c:formatCode>
                <c:ptCount val="38"/>
                <c:pt idx="0">
                  <c:v>1</c:v>
                </c:pt>
                <c:pt idx="1">
                  <c:v>0.66666666666666663</c:v>
                </c:pt>
                <c:pt idx="2">
                  <c:v>0.33333333333333331</c:v>
                </c:pt>
                <c:pt idx="3">
                  <c:v>0.33333333333333331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ser>
          <c:idx val="1"/>
          <c:order val="1"/>
          <c:tx>
            <c:v>SF American</c:v>
          </c:tx>
          <c:spPr>
            <a:ln w="12700">
              <a:solidFill>
                <a:prstClr val="black"/>
              </a:solidFill>
              <a:prstDash val="solid"/>
            </a:ln>
          </c:spPr>
          <c:marker>
            <c:symbol val="diamond"/>
            <c:size val="5"/>
            <c:spPr>
              <a:solidFill>
                <a:sysClr val="windowText" lastClr="000000"/>
              </a:solidFill>
              <a:ln>
                <a:solidFill>
                  <a:prstClr val="black"/>
                </a:solidFill>
              </a:ln>
            </c:spPr>
          </c:marker>
          <c:xVal>
            <c:numRef>
              <c:f>'HSI Adjusted vs Use only'!$L$275:$L$312</c:f>
              <c:numCache>
                <c:formatCode>General</c:formatCode>
                <c:ptCount val="38"/>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pt idx="20">
                  <c:v>1.05</c:v>
                </c:pt>
                <c:pt idx="21">
                  <c:v>1.1000000000000001</c:v>
                </c:pt>
                <c:pt idx="22">
                  <c:v>1.1499999999999999</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numCache>
            </c:numRef>
          </c:xVal>
          <c:yVal>
            <c:numRef>
              <c:f>'HSI Adjusted vs Use only'!$N$275:$N$312</c:f>
              <c:numCache>
                <c:formatCode>0.00</c:formatCode>
                <c:ptCount val="38"/>
                <c:pt idx="0">
                  <c:v>1</c:v>
                </c:pt>
                <c:pt idx="1">
                  <c:v>0</c:v>
                </c:pt>
                <c:pt idx="2">
                  <c:v>1</c:v>
                </c:pt>
                <c:pt idx="3">
                  <c:v>0.5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yVal>
        </c:ser>
        <c:axId val="106502016"/>
        <c:axId val="106504576"/>
      </c:scatterChart>
      <c:valAx>
        <c:axId val="106502016"/>
        <c:scaling>
          <c:orientation val="minMax"/>
          <c:max val="1.9000000000000001"/>
        </c:scaling>
        <c:axPos val="b"/>
        <c:title>
          <c:tx>
            <c:rich>
              <a:bodyPr/>
              <a:lstStyle/>
              <a:p>
                <a:pPr>
                  <a:defRPr/>
                </a:pPr>
                <a:r>
                  <a:rPr lang="en-US"/>
                  <a:t>Mid column Velocity (m/s)</a:t>
                </a:r>
              </a:p>
            </c:rich>
          </c:tx>
        </c:title>
        <c:numFmt formatCode="General" sourceLinked="1"/>
        <c:tickLblPos val="nextTo"/>
        <c:txPr>
          <a:bodyPr rot="-5400000" vert="horz"/>
          <a:lstStyle/>
          <a:p>
            <a:pPr>
              <a:defRPr/>
            </a:pPr>
            <a:endParaRPr lang="en-US"/>
          </a:p>
        </c:txPr>
        <c:crossAx val="106504576"/>
        <c:crosses val="autoZero"/>
        <c:crossBetween val="midCat"/>
        <c:majorUnit val="0.1"/>
      </c:valAx>
      <c:valAx>
        <c:axId val="106504576"/>
        <c:scaling>
          <c:orientation val="minMax"/>
          <c:max val="1.1000000000000001"/>
          <c:min val="0"/>
        </c:scaling>
        <c:axPos val="l"/>
        <c:majorGridlines>
          <c:spPr>
            <a:ln>
              <a:solidFill>
                <a:schemeClr val="bg1"/>
              </a:solidFill>
            </a:ln>
          </c:spPr>
        </c:majorGridlines>
        <c:numFmt formatCode="0.00" sourceLinked="1"/>
        <c:tickLblPos val="nextTo"/>
        <c:crossAx val="106502016"/>
        <c:crosses val="autoZero"/>
        <c:crossBetween val="midCat"/>
      </c:valAx>
    </c:plotArea>
    <c:legend>
      <c:legendPos val="r"/>
      <c:layout>
        <c:manualLayout>
          <c:xMode val="edge"/>
          <c:yMode val="edge"/>
          <c:x val="0.58763266004791703"/>
          <c:y val="0.21437125799201676"/>
          <c:w val="0.33666638137625576"/>
          <c:h val="0.29375443112438782"/>
        </c:manualLayout>
      </c:layout>
    </c:legend>
    <c:plotVisOnly val="1"/>
  </c:chart>
  <c:printSettings>
    <c:headerFooter/>
    <c:pageMargins b="0.75000000000001144" l="0.70000000000000062" r="0.70000000000000062" t="0.75000000000001144"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HSI Use only Sites</a:t>
            </a:r>
            <a:r>
              <a:rPr lang="en-US" baseline="0"/>
              <a:t> attachment substrate</a:t>
            </a:r>
            <a:endParaRPr lang="en-US"/>
          </a:p>
        </c:rich>
      </c:tx>
      <c:layout>
        <c:manualLayout>
          <c:xMode val="edge"/>
          <c:yMode val="edge"/>
          <c:x val="0.15845139464215474"/>
          <c:y val="1.5810276679841896E-2"/>
        </c:manualLayout>
      </c:layout>
      <c:overlay val="1"/>
    </c:title>
    <c:plotArea>
      <c:layout>
        <c:manualLayout>
          <c:layoutTarget val="inner"/>
          <c:xMode val="edge"/>
          <c:yMode val="edge"/>
          <c:x val="0.12945433705285528"/>
          <c:y val="0.24514435695538306"/>
          <c:w val="0.85185493502685461"/>
          <c:h val="0.59054575742607862"/>
        </c:manualLayout>
      </c:layout>
      <c:lineChart>
        <c:grouping val="standard"/>
        <c:ser>
          <c:idx val="0"/>
          <c:order val="0"/>
          <c:tx>
            <c:v>Clavey</c:v>
          </c:tx>
          <c:spPr>
            <a:ln w="12700">
              <a:solidFill>
                <a:sysClr val="windowText" lastClr="000000"/>
              </a:solidFill>
            </a:ln>
          </c:spPr>
          <c:marker>
            <c:symbol val="diamond"/>
            <c:size val="5"/>
            <c:spPr>
              <a:solidFill>
                <a:sysClr val="windowText" lastClr="000000"/>
              </a:solidFill>
              <a:ln>
                <a:solidFill>
                  <a:sysClr val="windowText" lastClr="000000"/>
                </a:solidFill>
              </a:ln>
            </c:spPr>
          </c:marker>
          <c:cat>
            <c:strRef>
              <c:f>'HSI Adjusted vs Use only'!$W$57:$W$64</c:f>
              <c:strCache>
                <c:ptCount val="8"/>
                <c:pt idx="0">
                  <c:v>SILT</c:v>
                </c:pt>
                <c:pt idx="1">
                  <c:v>SND</c:v>
                </c:pt>
                <c:pt idx="2">
                  <c:v>GRV</c:v>
                </c:pt>
                <c:pt idx="3">
                  <c:v>SC</c:v>
                </c:pt>
                <c:pt idx="4">
                  <c:v>LC</c:v>
                </c:pt>
                <c:pt idx="5">
                  <c:v>SB</c:v>
                </c:pt>
                <c:pt idx="6">
                  <c:v>LB</c:v>
                </c:pt>
                <c:pt idx="7">
                  <c:v>BED</c:v>
                </c:pt>
              </c:strCache>
            </c:strRef>
          </c:cat>
          <c:val>
            <c:numRef>
              <c:f>'HSI Adjusted vs Use only'!$Y$57:$Y$64</c:f>
              <c:numCache>
                <c:formatCode>0.00</c:formatCode>
                <c:ptCount val="8"/>
                <c:pt idx="0">
                  <c:v>0</c:v>
                </c:pt>
                <c:pt idx="1">
                  <c:v>0</c:v>
                </c:pt>
                <c:pt idx="2">
                  <c:v>0</c:v>
                </c:pt>
                <c:pt idx="3">
                  <c:v>0</c:v>
                </c:pt>
                <c:pt idx="4">
                  <c:v>0</c:v>
                </c:pt>
                <c:pt idx="5">
                  <c:v>0</c:v>
                </c:pt>
                <c:pt idx="6">
                  <c:v>1</c:v>
                </c:pt>
                <c:pt idx="7">
                  <c:v>0</c:v>
                </c:pt>
              </c:numCache>
            </c:numRef>
          </c:val>
        </c:ser>
        <c:ser>
          <c:idx val="1"/>
          <c:order val="1"/>
          <c:tx>
            <c:v>SF American</c:v>
          </c:tx>
          <c:spPr>
            <a:ln w="12700">
              <a:solidFill>
                <a:sysClr val="windowText" lastClr="000000"/>
              </a:solidFill>
              <a:prstDash val="solid"/>
            </a:ln>
          </c:spPr>
          <c:marker>
            <c:symbol val="diamond"/>
            <c:size val="5"/>
            <c:spPr>
              <a:noFill/>
              <a:ln w="12700">
                <a:solidFill>
                  <a:sysClr val="windowText" lastClr="000000"/>
                </a:solidFill>
              </a:ln>
            </c:spPr>
          </c:marker>
          <c:cat>
            <c:strRef>
              <c:f>'HSI Adjusted vs Use only'!$W$57:$W$64</c:f>
              <c:strCache>
                <c:ptCount val="8"/>
                <c:pt idx="0">
                  <c:v>SILT</c:v>
                </c:pt>
                <c:pt idx="1">
                  <c:v>SND</c:v>
                </c:pt>
                <c:pt idx="2">
                  <c:v>GRV</c:v>
                </c:pt>
                <c:pt idx="3">
                  <c:v>SC</c:v>
                </c:pt>
                <c:pt idx="4">
                  <c:v>LC</c:v>
                </c:pt>
                <c:pt idx="5">
                  <c:v>SB</c:v>
                </c:pt>
                <c:pt idx="6">
                  <c:v>LB</c:v>
                </c:pt>
                <c:pt idx="7">
                  <c:v>BED</c:v>
                </c:pt>
              </c:strCache>
            </c:strRef>
          </c:cat>
          <c:val>
            <c:numRef>
              <c:f>'HSI Adjusted vs Use only'!$Y$69:$Y$76</c:f>
              <c:numCache>
                <c:formatCode>0.00</c:formatCode>
                <c:ptCount val="8"/>
                <c:pt idx="0">
                  <c:v>0</c:v>
                </c:pt>
                <c:pt idx="1">
                  <c:v>0</c:v>
                </c:pt>
                <c:pt idx="2">
                  <c:v>0</c:v>
                </c:pt>
                <c:pt idx="3">
                  <c:v>1</c:v>
                </c:pt>
                <c:pt idx="4">
                  <c:v>0.5</c:v>
                </c:pt>
                <c:pt idx="5">
                  <c:v>0.5</c:v>
                </c:pt>
                <c:pt idx="6">
                  <c:v>0.5</c:v>
                </c:pt>
                <c:pt idx="7">
                  <c:v>0</c:v>
                </c:pt>
              </c:numCache>
            </c:numRef>
          </c:val>
        </c:ser>
        <c:marker val="1"/>
        <c:axId val="106527744"/>
        <c:axId val="106550400"/>
      </c:lineChart>
      <c:catAx>
        <c:axId val="106527744"/>
        <c:scaling>
          <c:orientation val="minMax"/>
        </c:scaling>
        <c:axPos val="b"/>
        <c:tickLblPos val="nextTo"/>
        <c:spPr>
          <a:ln>
            <a:solidFill>
              <a:sysClr val="windowText" lastClr="000000"/>
            </a:solidFill>
          </a:ln>
        </c:spPr>
        <c:crossAx val="106550400"/>
        <c:crosses val="autoZero"/>
        <c:auto val="1"/>
        <c:lblAlgn val="ctr"/>
        <c:lblOffset val="100"/>
      </c:catAx>
      <c:valAx>
        <c:axId val="106550400"/>
        <c:scaling>
          <c:orientation val="minMax"/>
          <c:max val="1.1000000000000001"/>
          <c:min val="0"/>
        </c:scaling>
        <c:axPos val="l"/>
        <c:majorGridlines>
          <c:spPr>
            <a:ln>
              <a:solidFill>
                <a:schemeClr val="bg1"/>
              </a:solidFill>
            </a:ln>
          </c:spPr>
        </c:majorGridlines>
        <c:numFmt formatCode="0.00" sourceLinked="1"/>
        <c:tickLblPos val="nextTo"/>
        <c:spPr>
          <a:ln>
            <a:solidFill>
              <a:schemeClr val="tx1"/>
            </a:solidFill>
          </a:ln>
        </c:spPr>
        <c:crossAx val="106527744"/>
        <c:crosses val="autoZero"/>
        <c:crossBetween val="between"/>
      </c:valAx>
    </c:plotArea>
    <c:legend>
      <c:legendPos val="r"/>
      <c:layout>
        <c:manualLayout>
          <c:xMode val="edge"/>
          <c:yMode val="edge"/>
          <c:x val="0.10376880001716407"/>
          <c:y val="0.26197956024728264"/>
          <c:w val="0.35992361990173588"/>
          <c:h val="0.18332131560478016"/>
        </c:manualLayout>
      </c:layout>
    </c:legend>
    <c:plotVisOnly val="1"/>
  </c:chart>
  <c:printSettings>
    <c:headerFooter/>
    <c:pageMargins b="0.75000000000001044" l="0.70000000000000062" r="0.70000000000000062" t="0.750000000000010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NF</a:t>
            </a:r>
            <a:r>
              <a:rPr lang="en-US" baseline="0"/>
              <a:t> Feather</a:t>
            </a:r>
            <a:r>
              <a:rPr lang="en-US"/>
              <a:t> Total Depth</a:t>
            </a:r>
          </a:p>
        </c:rich>
      </c:tx>
      <c:overlay val="1"/>
    </c:title>
    <c:plotArea>
      <c:layout>
        <c:manualLayout>
          <c:layoutTarget val="inner"/>
          <c:xMode val="edge"/>
          <c:yMode val="edge"/>
          <c:x val="0.10434951881014679"/>
          <c:y val="0.13680985606336574"/>
          <c:w val="0.86101290463692048"/>
          <c:h val="0.66651946086810365"/>
        </c:manualLayout>
      </c:layout>
      <c:barChart>
        <c:barDir val="col"/>
        <c:grouping val="clustered"/>
        <c:ser>
          <c:idx val="0"/>
          <c:order val="0"/>
          <c:tx>
            <c:v>Egg Use</c:v>
          </c:tx>
          <c:spPr>
            <a:solidFill>
              <a:schemeClr val="tx1">
                <a:lumMod val="65000"/>
                <a:lumOff val="3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depth!$E$26:$E$36</c:f>
              <c:numCache>
                <c:formatCode>0.0%</c:formatCode>
                <c:ptCount val="11"/>
                <c:pt idx="0">
                  <c:v>0</c:v>
                </c:pt>
                <c:pt idx="1">
                  <c:v>0.06</c:v>
                </c:pt>
                <c:pt idx="2">
                  <c:v>0.36</c:v>
                </c:pt>
                <c:pt idx="3">
                  <c:v>0.4</c:v>
                </c:pt>
                <c:pt idx="4">
                  <c:v>0.16</c:v>
                </c:pt>
                <c:pt idx="5">
                  <c:v>0.02</c:v>
                </c:pt>
                <c:pt idx="6">
                  <c:v>0</c:v>
                </c:pt>
                <c:pt idx="7">
                  <c:v>0</c:v>
                </c:pt>
                <c:pt idx="8">
                  <c:v>0</c:v>
                </c:pt>
                <c:pt idx="9">
                  <c:v>0</c:v>
                </c:pt>
                <c:pt idx="10">
                  <c:v>0</c:v>
                </c:pt>
              </c:numCache>
            </c:numRef>
          </c:val>
        </c:ser>
        <c:ser>
          <c:idx val="1"/>
          <c:order val="1"/>
          <c:tx>
            <c:v>Availability</c:v>
          </c:tx>
          <c:spPr>
            <a:solidFill>
              <a:schemeClr val="bg1">
                <a:lumMod val="6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depth!$F$26:$F$36</c:f>
              <c:numCache>
                <c:formatCode>0.0%</c:formatCode>
                <c:ptCount val="11"/>
                <c:pt idx="0">
                  <c:v>7.7669902912621352E-2</c:v>
                </c:pt>
                <c:pt idx="1">
                  <c:v>0.11650485436893204</c:v>
                </c:pt>
                <c:pt idx="2">
                  <c:v>0.10679611650485436</c:v>
                </c:pt>
                <c:pt idx="3">
                  <c:v>6.7961165048543687E-2</c:v>
                </c:pt>
                <c:pt idx="4">
                  <c:v>0.13592233009708737</c:v>
                </c:pt>
                <c:pt idx="5">
                  <c:v>0.14563106796116504</c:v>
                </c:pt>
                <c:pt idx="6">
                  <c:v>0.10679611650485436</c:v>
                </c:pt>
                <c:pt idx="7">
                  <c:v>6.7961165048543687E-2</c:v>
                </c:pt>
                <c:pt idx="8">
                  <c:v>5.8252427184466021E-2</c:v>
                </c:pt>
                <c:pt idx="9">
                  <c:v>6.7961165048543687E-2</c:v>
                </c:pt>
                <c:pt idx="10">
                  <c:v>4.8543689320388349E-2</c:v>
                </c:pt>
              </c:numCache>
            </c:numRef>
          </c:val>
        </c:ser>
        <c:gapWidth val="100"/>
        <c:axId val="101398016"/>
        <c:axId val="101399936"/>
      </c:barChart>
      <c:catAx>
        <c:axId val="101398016"/>
        <c:scaling>
          <c:orientation val="minMax"/>
        </c:scaling>
        <c:axPos val="b"/>
        <c:title>
          <c:tx>
            <c:rich>
              <a:bodyPr/>
              <a:lstStyle/>
              <a:p>
                <a:pPr>
                  <a:defRPr/>
                </a:pPr>
                <a:r>
                  <a:rPr lang="en-US"/>
                  <a:t>Total Depth (m)</a:t>
                </a:r>
              </a:p>
            </c:rich>
          </c:tx>
          <c:layout>
            <c:manualLayout>
              <c:xMode val="edge"/>
              <c:yMode val="edge"/>
              <c:x val="0.45850174978127733"/>
              <c:y val="0.91571741032372145"/>
            </c:manualLayout>
          </c:layout>
        </c:title>
        <c:numFmt formatCode="General" sourceLinked="1"/>
        <c:tickLblPos val="nextTo"/>
        <c:spPr>
          <a:ln>
            <a:solidFill>
              <a:sysClr val="windowText" lastClr="000000"/>
            </a:solidFill>
          </a:ln>
        </c:spPr>
        <c:crossAx val="101399936"/>
        <c:crosses val="autoZero"/>
        <c:auto val="1"/>
        <c:lblAlgn val="ctr"/>
        <c:lblOffset val="100"/>
      </c:catAx>
      <c:valAx>
        <c:axId val="101399936"/>
        <c:scaling>
          <c:orientation val="minMax"/>
          <c:max val="0.4"/>
          <c:min val="0"/>
        </c:scaling>
        <c:axPos val="l"/>
        <c:majorGridlines>
          <c:spPr>
            <a:ln>
              <a:solidFill>
                <a:schemeClr val="bg1"/>
              </a:solidFill>
            </a:ln>
          </c:spPr>
        </c:majorGridlines>
        <c:numFmt formatCode="0%" sourceLinked="0"/>
        <c:tickLblPos val="nextTo"/>
        <c:spPr>
          <a:ln>
            <a:solidFill>
              <a:sysClr val="windowText" lastClr="000000"/>
            </a:solidFill>
          </a:ln>
        </c:spPr>
        <c:crossAx val="101398016"/>
        <c:crosses val="autoZero"/>
        <c:crossBetween val="between"/>
      </c:valAx>
    </c:plotArea>
    <c:legend>
      <c:legendPos val="r"/>
      <c:layout>
        <c:manualLayout>
          <c:xMode val="edge"/>
          <c:yMode val="edge"/>
          <c:x val="0.75591784776902882"/>
          <c:y val="0.20945118346693625"/>
          <c:w val="0.20489842519685272"/>
          <c:h val="0.21721217280272881"/>
        </c:manualLayout>
      </c:layout>
    </c:legend>
    <c:plotVisOnly val="1"/>
  </c:chart>
  <c:spPr>
    <a:ln>
      <a:solidFill>
        <a:sysClr val="windowText" lastClr="000000"/>
      </a:solidFill>
    </a:ln>
  </c:spPr>
  <c:printSettings>
    <c:headerFooter/>
    <c:pageMargins b="0.75000000000001066" l="0.70000000000000062" r="0.70000000000000062" t="0.750000000000010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MF</a:t>
            </a:r>
            <a:r>
              <a:rPr lang="en-US" baseline="0"/>
              <a:t> Yuba</a:t>
            </a:r>
            <a:r>
              <a:rPr lang="en-US"/>
              <a:t> Total Depth</a:t>
            </a:r>
          </a:p>
        </c:rich>
      </c:tx>
      <c:overlay val="1"/>
    </c:title>
    <c:plotArea>
      <c:layout>
        <c:manualLayout>
          <c:layoutTarget val="inner"/>
          <c:xMode val="edge"/>
          <c:yMode val="edge"/>
          <c:x val="0.10434951881014673"/>
          <c:y val="0.13680985606336574"/>
          <c:w val="0.86101290463692048"/>
          <c:h val="0.66651946086810365"/>
        </c:manualLayout>
      </c:layout>
      <c:barChart>
        <c:barDir val="col"/>
        <c:grouping val="clustered"/>
        <c:ser>
          <c:idx val="0"/>
          <c:order val="0"/>
          <c:tx>
            <c:v>Egg Use</c:v>
          </c:tx>
          <c:spPr>
            <a:solidFill>
              <a:schemeClr val="tx1">
                <a:lumMod val="65000"/>
                <a:lumOff val="3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depth!$E$38:$E$48</c:f>
              <c:numCache>
                <c:formatCode>0.0%</c:formatCode>
                <c:ptCount val="11"/>
                <c:pt idx="0">
                  <c:v>0</c:v>
                </c:pt>
                <c:pt idx="1">
                  <c:v>4.1666666666666664E-2</c:v>
                </c:pt>
                <c:pt idx="2">
                  <c:v>4.1666666666666664E-2</c:v>
                </c:pt>
                <c:pt idx="3">
                  <c:v>0.16666666666666666</c:v>
                </c:pt>
                <c:pt idx="4">
                  <c:v>0.33333333333333331</c:v>
                </c:pt>
                <c:pt idx="5">
                  <c:v>8.3333333333333329E-2</c:v>
                </c:pt>
                <c:pt idx="6">
                  <c:v>0.125</c:v>
                </c:pt>
                <c:pt idx="7">
                  <c:v>4.1666666666666664E-2</c:v>
                </c:pt>
                <c:pt idx="8">
                  <c:v>0.16666666666666666</c:v>
                </c:pt>
                <c:pt idx="9">
                  <c:v>0</c:v>
                </c:pt>
                <c:pt idx="10">
                  <c:v>0</c:v>
                </c:pt>
              </c:numCache>
            </c:numRef>
          </c:val>
        </c:ser>
        <c:ser>
          <c:idx val="1"/>
          <c:order val="1"/>
          <c:tx>
            <c:v>Availability</c:v>
          </c:tx>
          <c:spPr>
            <a:solidFill>
              <a:schemeClr val="bg1">
                <a:lumMod val="6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depth!$F$38:$F$48</c:f>
              <c:numCache>
                <c:formatCode>0.0%</c:formatCode>
                <c:ptCount val="11"/>
                <c:pt idx="0">
                  <c:v>0.12413793103448276</c:v>
                </c:pt>
                <c:pt idx="1">
                  <c:v>0.1310344827586207</c:v>
                </c:pt>
                <c:pt idx="2">
                  <c:v>0.1310344827586207</c:v>
                </c:pt>
                <c:pt idx="3">
                  <c:v>0.12413793103448276</c:v>
                </c:pt>
                <c:pt idx="4">
                  <c:v>0.12413793103448276</c:v>
                </c:pt>
                <c:pt idx="5">
                  <c:v>0.12413793103448276</c:v>
                </c:pt>
                <c:pt idx="6">
                  <c:v>8.9655172413793102E-2</c:v>
                </c:pt>
                <c:pt idx="7">
                  <c:v>4.1379310344827586E-2</c:v>
                </c:pt>
                <c:pt idx="8">
                  <c:v>6.8965517241379309E-2</c:v>
                </c:pt>
                <c:pt idx="9">
                  <c:v>2.7586206896551724E-2</c:v>
                </c:pt>
                <c:pt idx="10">
                  <c:v>1.3793103448275862E-2</c:v>
                </c:pt>
              </c:numCache>
            </c:numRef>
          </c:val>
        </c:ser>
        <c:gapWidth val="100"/>
        <c:axId val="101462016"/>
        <c:axId val="101463936"/>
      </c:barChart>
      <c:catAx>
        <c:axId val="101462016"/>
        <c:scaling>
          <c:orientation val="minMax"/>
        </c:scaling>
        <c:axPos val="b"/>
        <c:title>
          <c:tx>
            <c:rich>
              <a:bodyPr/>
              <a:lstStyle/>
              <a:p>
                <a:pPr>
                  <a:defRPr/>
                </a:pPr>
                <a:r>
                  <a:rPr lang="en-US"/>
                  <a:t>Total Depth (m)</a:t>
                </a:r>
              </a:p>
            </c:rich>
          </c:tx>
          <c:layout>
            <c:manualLayout>
              <c:xMode val="edge"/>
              <c:yMode val="edge"/>
              <c:x val="0.45850174978127733"/>
              <c:y val="0.91571741032372178"/>
            </c:manualLayout>
          </c:layout>
        </c:title>
        <c:numFmt formatCode="General" sourceLinked="1"/>
        <c:tickLblPos val="nextTo"/>
        <c:spPr>
          <a:ln>
            <a:solidFill>
              <a:sysClr val="windowText" lastClr="000000"/>
            </a:solidFill>
          </a:ln>
        </c:spPr>
        <c:crossAx val="101463936"/>
        <c:crosses val="autoZero"/>
        <c:auto val="1"/>
        <c:lblAlgn val="ctr"/>
        <c:lblOffset val="100"/>
      </c:catAx>
      <c:valAx>
        <c:axId val="101463936"/>
        <c:scaling>
          <c:orientation val="minMax"/>
          <c:max val="0.4"/>
          <c:min val="0"/>
        </c:scaling>
        <c:axPos val="l"/>
        <c:majorGridlines>
          <c:spPr>
            <a:ln>
              <a:solidFill>
                <a:schemeClr val="bg1"/>
              </a:solidFill>
            </a:ln>
          </c:spPr>
        </c:majorGridlines>
        <c:numFmt formatCode="0%" sourceLinked="0"/>
        <c:tickLblPos val="nextTo"/>
        <c:spPr>
          <a:ln>
            <a:solidFill>
              <a:sysClr val="windowText" lastClr="000000"/>
            </a:solidFill>
          </a:ln>
        </c:spPr>
        <c:crossAx val="101462016"/>
        <c:crosses val="autoZero"/>
        <c:crossBetween val="between"/>
      </c:valAx>
    </c:plotArea>
    <c:legend>
      <c:legendPos val="r"/>
      <c:layout>
        <c:manualLayout>
          <c:xMode val="edge"/>
          <c:yMode val="edge"/>
          <c:x val="0.75591784776902882"/>
          <c:y val="0.20945118346693636"/>
          <c:w val="0.20489842519685278"/>
          <c:h val="0.21721217280272892"/>
        </c:manualLayout>
      </c:layout>
    </c:legend>
    <c:plotVisOnly val="1"/>
  </c:chart>
  <c:spPr>
    <a:ln>
      <a:solidFill>
        <a:sysClr val="windowText" lastClr="000000"/>
      </a:solidFill>
    </a:ln>
  </c:spPr>
  <c:printSettings>
    <c:headerFooter/>
    <c:pageMargins b="0.75000000000001088" l="0.70000000000000062" r="0.70000000000000062" t="0.7500000000000108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NF</a:t>
            </a:r>
            <a:r>
              <a:rPr lang="en-US" baseline="0"/>
              <a:t> American</a:t>
            </a:r>
            <a:r>
              <a:rPr lang="en-US"/>
              <a:t> Total Depth</a:t>
            </a:r>
          </a:p>
        </c:rich>
      </c:tx>
      <c:overlay val="1"/>
    </c:title>
    <c:plotArea>
      <c:layout>
        <c:manualLayout>
          <c:layoutTarget val="inner"/>
          <c:xMode val="edge"/>
          <c:yMode val="edge"/>
          <c:x val="0.10434951881014667"/>
          <c:y val="0.13680985606336574"/>
          <c:w val="0.86101290463692048"/>
          <c:h val="0.66651946086810365"/>
        </c:manualLayout>
      </c:layout>
      <c:barChart>
        <c:barDir val="col"/>
        <c:grouping val="clustered"/>
        <c:ser>
          <c:idx val="0"/>
          <c:order val="0"/>
          <c:tx>
            <c:v>Egg Use</c:v>
          </c:tx>
          <c:spPr>
            <a:solidFill>
              <a:schemeClr val="tx1">
                <a:lumMod val="65000"/>
                <a:lumOff val="3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depth!$E$50:$E$60</c:f>
              <c:numCache>
                <c:formatCode>0.0%</c:formatCode>
                <c:ptCount val="11"/>
                <c:pt idx="0">
                  <c:v>7.1428571428571425E-2</c:v>
                </c:pt>
                <c:pt idx="1">
                  <c:v>7.1428571428571425E-2</c:v>
                </c:pt>
                <c:pt idx="2">
                  <c:v>0.5714285714285714</c:v>
                </c:pt>
                <c:pt idx="3">
                  <c:v>0.14285714285714285</c:v>
                </c:pt>
                <c:pt idx="4">
                  <c:v>7.1428571428571425E-2</c:v>
                </c:pt>
                <c:pt idx="5">
                  <c:v>0</c:v>
                </c:pt>
                <c:pt idx="6">
                  <c:v>7.1428571428571425E-2</c:v>
                </c:pt>
                <c:pt idx="7">
                  <c:v>0</c:v>
                </c:pt>
                <c:pt idx="8">
                  <c:v>0</c:v>
                </c:pt>
                <c:pt idx="9">
                  <c:v>0</c:v>
                </c:pt>
                <c:pt idx="10">
                  <c:v>0</c:v>
                </c:pt>
              </c:numCache>
            </c:numRef>
          </c:val>
        </c:ser>
        <c:ser>
          <c:idx val="1"/>
          <c:order val="1"/>
          <c:tx>
            <c:v>Availability</c:v>
          </c:tx>
          <c:spPr>
            <a:solidFill>
              <a:schemeClr val="bg1">
                <a:lumMod val="65000"/>
              </a:schemeClr>
            </a:solidFill>
            <a:ln>
              <a:solidFill>
                <a:schemeClr val="tx1"/>
              </a:solidFill>
            </a:ln>
          </c:spPr>
          <c:cat>
            <c:numRef>
              <c:f>depth!$B$2:$B$12</c:f>
              <c:numCache>
                <c:formatCode>General</c:formatCode>
                <c:ptCount val="11"/>
                <c:pt idx="0">
                  <c:v>0.1</c:v>
                </c:pt>
                <c:pt idx="1">
                  <c:v>0.2</c:v>
                </c:pt>
                <c:pt idx="2">
                  <c:v>0.3</c:v>
                </c:pt>
                <c:pt idx="3">
                  <c:v>0.4</c:v>
                </c:pt>
                <c:pt idx="4">
                  <c:v>0.5</c:v>
                </c:pt>
                <c:pt idx="5">
                  <c:v>0.6</c:v>
                </c:pt>
                <c:pt idx="6">
                  <c:v>0.7</c:v>
                </c:pt>
                <c:pt idx="7">
                  <c:v>0.8</c:v>
                </c:pt>
                <c:pt idx="8">
                  <c:v>0.9</c:v>
                </c:pt>
                <c:pt idx="9">
                  <c:v>1</c:v>
                </c:pt>
                <c:pt idx="10">
                  <c:v>1.1000000000000001</c:v>
                </c:pt>
              </c:numCache>
            </c:numRef>
          </c:cat>
          <c:val>
            <c:numRef>
              <c:f>depth!$F$50:$F$60</c:f>
              <c:numCache>
                <c:formatCode>0.0%</c:formatCode>
                <c:ptCount val="11"/>
                <c:pt idx="0">
                  <c:v>0.10759493670886076</c:v>
                </c:pt>
                <c:pt idx="1">
                  <c:v>0.15822784810126583</c:v>
                </c:pt>
                <c:pt idx="2">
                  <c:v>8.8607594936708861E-2</c:v>
                </c:pt>
                <c:pt idx="3">
                  <c:v>6.9620253164556958E-2</c:v>
                </c:pt>
                <c:pt idx="4">
                  <c:v>0.17721518987341772</c:v>
                </c:pt>
                <c:pt idx="5">
                  <c:v>0.15189873417721519</c:v>
                </c:pt>
                <c:pt idx="6">
                  <c:v>0.10759493670886076</c:v>
                </c:pt>
                <c:pt idx="7">
                  <c:v>5.0632911392405063E-2</c:v>
                </c:pt>
                <c:pt idx="8">
                  <c:v>3.1645569620253167E-2</c:v>
                </c:pt>
                <c:pt idx="9">
                  <c:v>3.1645569620253167E-2</c:v>
                </c:pt>
                <c:pt idx="10">
                  <c:v>2.5316455696202531E-2</c:v>
                </c:pt>
              </c:numCache>
            </c:numRef>
          </c:val>
        </c:ser>
        <c:gapWidth val="100"/>
        <c:axId val="101480704"/>
        <c:axId val="101499264"/>
      </c:barChart>
      <c:catAx>
        <c:axId val="101480704"/>
        <c:scaling>
          <c:orientation val="minMax"/>
        </c:scaling>
        <c:axPos val="b"/>
        <c:title>
          <c:tx>
            <c:rich>
              <a:bodyPr/>
              <a:lstStyle/>
              <a:p>
                <a:pPr>
                  <a:defRPr/>
                </a:pPr>
                <a:r>
                  <a:rPr lang="en-US"/>
                  <a:t>Total Depth (m)</a:t>
                </a:r>
              </a:p>
            </c:rich>
          </c:tx>
          <c:layout>
            <c:manualLayout>
              <c:xMode val="edge"/>
              <c:yMode val="edge"/>
              <c:x val="0.45850174978127733"/>
              <c:y val="0.915717410323722"/>
            </c:manualLayout>
          </c:layout>
        </c:title>
        <c:numFmt formatCode="General" sourceLinked="1"/>
        <c:tickLblPos val="nextTo"/>
        <c:spPr>
          <a:ln>
            <a:solidFill>
              <a:sysClr val="windowText" lastClr="000000"/>
            </a:solidFill>
          </a:ln>
        </c:spPr>
        <c:crossAx val="101499264"/>
        <c:crosses val="autoZero"/>
        <c:auto val="1"/>
        <c:lblAlgn val="ctr"/>
        <c:lblOffset val="100"/>
      </c:catAx>
      <c:valAx>
        <c:axId val="101499264"/>
        <c:scaling>
          <c:orientation val="minMax"/>
          <c:max val="0.4"/>
          <c:min val="0"/>
        </c:scaling>
        <c:axPos val="l"/>
        <c:majorGridlines>
          <c:spPr>
            <a:ln>
              <a:solidFill>
                <a:schemeClr val="bg1"/>
              </a:solidFill>
            </a:ln>
          </c:spPr>
        </c:majorGridlines>
        <c:numFmt formatCode="0%" sourceLinked="0"/>
        <c:tickLblPos val="nextTo"/>
        <c:spPr>
          <a:ln>
            <a:solidFill>
              <a:sysClr val="windowText" lastClr="000000"/>
            </a:solidFill>
          </a:ln>
        </c:spPr>
        <c:crossAx val="101480704"/>
        <c:crosses val="autoZero"/>
        <c:crossBetween val="between"/>
      </c:valAx>
    </c:plotArea>
    <c:legend>
      <c:legendPos val="r"/>
      <c:layout>
        <c:manualLayout>
          <c:xMode val="edge"/>
          <c:yMode val="edge"/>
          <c:x val="0.75591784776902882"/>
          <c:y val="0.20945118346693647"/>
          <c:w val="0.20489842519685283"/>
          <c:h val="0.21721217280272903"/>
        </c:manualLayout>
      </c:layout>
    </c:legend>
    <c:plotVisOnly val="1"/>
  </c:chart>
  <c:spPr>
    <a:ln>
      <a:solidFill>
        <a:sysClr val="windowText" lastClr="000000"/>
      </a:solidFill>
    </a:ln>
  </c:spPr>
  <c:printSettings>
    <c:headerFooter/>
    <c:pageMargins b="0.7500000000000111" l="0.70000000000000062" r="0.70000000000000062" t="0.75000000000001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9.xml"/><Relationship Id="rId13" Type="http://schemas.openxmlformats.org/officeDocument/2006/relationships/chart" Target="../charts/chart54.xml"/><Relationship Id="rId18" Type="http://schemas.openxmlformats.org/officeDocument/2006/relationships/chart" Target="../charts/chart59.xml"/><Relationship Id="rId3" Type="http://schemas.openxmlformats.org/officeDocument/2006/relationships/chart" Target="../charts/chart44.xml"/><Relationship Id="rId7" Type="http://schemas.openxmlformats.org/officeDocument/2006/relationships/chart" Target="../charts/chart48.xml"/><Relationship Id="rId12" Type="http://schemas.openxmlformats.org/officeDocument/2006/relationships/chart" Target="../charts/chart53.xml"/><Relationship Id="rId17" Type="http://schemas.openxmlformats.org/officeDocument/2006/relationships/chart" Target="../charts/chart58.xml"/><Relationship Id="rId2" Type="http://schemas.openxmlformats.org/officeDocument/2006/relationships/chart" Target="../charts/chart43.xml"/><Relationship Id="rId16" Type="http://schemas.openxmlformats.org/officeDocument/2006/relationships/chart" Target="../charts/chart57.xml"/><Relationship Id="rId20" Type="http://schemas.openxmlformats.org/officeDocument/2006/relationships/chart" Target="../charts/chart61.xml"/><Relationship Id="rId1" Type="http://schemas.openxmlformats.org/officeDocument/2006/relationships/chart" Target="../charts/chart42.xml"/><Relationship Id="rId6" Type="http://schemas.openxmlformats.org/officeDocument/2006/relationships/chart" Target="../charts/chart47.xml"/><Relationship Id="rId11" Type="http://schemas.openxmlformats.org/officeDocument/2006/relationships/chart" Target="../charts/chart52.xml"/><Relationship Id="rId5" Type="http://schemas.openxmlformats.org/officeDocument/2006/relationships/chart" Target="../charts/chart46.xml"/><Relationship Id="rId15" Type="http://schemas.openxmlformats.org/officeDocument/2006/relationships/chart" Target="../charts/chart56.xml"/><Relationship Id="rId10" Type="http://schemas.openxmlformats.org/officeDocument/2006/relationships/chart" Target="../charts/chart51.xml"/><Relationship Id="rId19" Type="http://schemas.openxmlformats.org/officeDocument/2006/relationships/chart" Target="../charts/chart60.xml"/><Relationship Id="rId4" Type="http://schemas.openxmlformats.org/officeDocument/2006/relationships/chart" Target="../charts/chart45.xml"/><Relationship Id="rId9" Type="http://schemas.openxmlformats.org/officeDocument/2006/relationships/chart" Target="../charts/chart50.xml"/><Relationship Id="rId14" Type="http://schemas.openxmlformats.org/officeDocument/2006/relationships/chart" Target="../charts/chart55.xml"/></Relationships>
</file>

<file path=xl/drawings/drawing1.xml><?xml version="1.0" encoding="utf-8"?>
<xdr:wsDr xmlns:xdr="http://schemas.openxmlformats.org/drawingml/2006/spreadsheetDrawing" xmlns:a="http://schemas.openxmlformats.org/drawingml/2006/main">
  <xdr:twoCellAnchor>
    <xdr:from>
      <xdr:col>6</xdr:col>
      <xdr:colOff>133349</xdr:colOff>
      <xdr:row>3</xdr:row>
      <xdr:rowOff>247649</xdr:rowOff>
    </xdr:from>
    <xdr:to>
      <xdr:col>11</xdr:col>
      <xdr:colOff>600075</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16</xdr:row>
      <xdr:rowOff>171450</xdr:rowOff>
    </xdr:from>
    <xdr:to>
      <xdr:col>12</xdr:col>
      <xdr:colOff>0</xdr:colOff>
      <xdr:row>30</xdr:row>
      <xdr:rowOff>47626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32</xdr:row>
      <xdr:rowOff>9526</xdr:rowOff>
    </xdr:from>
    <xdr:to>
      <xdr:col>12</xdr:col>
      <xdr:colOff>47626</xdr:colOff>
      <xdr:row>44</xdr:row>
      <xdr:rowOff>123826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55</xdr:row>
      <xdr:rowOff>0</xdr:rowOff>
    </xdr:from>
    <xdr:to>
      <xdr:col>18</xdr:col>
      <xdr:colOff>466726</xdr:colOff>
      <xdr:row>67</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314325</xdr:colOff>
      <xdr:row>1</xdr:row>
      <xdr:rowOff>76200</xdr:rowOff>
    </xdr:from>
    <xdr:to>
      <xdr:col>15</xdr:col>
      <xdr:colOff>466725</xdr:colOff>
      <xdr:row>12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352425</xdr:colOff>
      <xdr:row>13</xdr:row>
      <xdr:rowOff>142875</xdr:rowOff>
    </xdr:from>
    <xdr:to>
      <xdr:col>15</xdr:col>
      <xdr:colOff>514349</xdr:colOff>
      <xdr:row>25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371475</xdr:colOff>
      <xdr:row>26</xdr:row>
      <xdr:rowOff>85724</xdr:rowOff>
    </xdr:from>
    <xdr:to>
      <xdr:col>15</xdr:col>
      <xdr:colOff>523875</xdr:colOff>
      <xdr:row>40</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41</xdr:row>
      <xdr:rowOff>38100</xdr:rowOff>
    </xdr:from>
    <xdr:to>
      <xdr:col>15</xdr:col>
      <xdr:colOff>533400</xdr:colOff>
      <xdr:row>55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419100</xdr:colOff>
      <xdr:row>56</xdr:row>
      <xdr:rowOff>180975</xdr:rowOff>
    </xdr:from>
    <xdr:to>
      <xdr:col>15</xdr:col>
      <xdr:colOff>571500</xdr:colOff>
      <xdr:row>70</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447675</xdr:colOff>
      <xdr:row>72</xdr:row>
      <xdr:rowOff>47625</xdr:rowOff>
    </xdr:from>
    <xdr:to>
      <xdr:col>15</xdr:col>
      <xdr:colOff>600075</xdr:colOff>
      <xdr:row>86</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409575</xdr:colOff>
      <xdr:row>87</xdr:row>
      <xdr:rowOff>66675</xdr:rowOff>
    </xdr:from>
    <xdr:to>
      <xdr:col>15</xdr:col>
      <xdr:colOff>561975</xdr:colOff>
      <xdr:row>101</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390525</xdr:colOff>
      <xdr:row>103</xdr:row>
      <xdr:rowOff>47625</xdr:rowOff>
    </xdr:from>
    <xdr:to>
      <xdr:col>15</xdr:col>
      <xdr:colOff>542925</xdr:colOff>
      <xdr:row>117</xdr:row>
      <xdr:rowOff>66675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495300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0</xdr:rowOff>
    </xdr:from>
    <xdr:to>
      <xdr:col>15</xdr:col>
      <xdr:colOff>495300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15</xdr:col>
      <xdr:colOff>495300</xdr:colOff>
      <xdr:row>48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50</xdr:row>
      <xdr:rowOff>0</xdr:rowOff>
    </xdr:from>
    <xdr:to>
      <xdr:col>15</xdr:col>
      <xdr:colOff>495300</xdr:colOff>
      <xdr:row>64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67</xdr:row>
      <xdr:rowOff>0</xdr:rowOff>
    </xdr:from>
    <xdr:to>
      <xdr:col>15</xdr:col>
      <xdr:colOff>495300</xdr:colOff>
      <xdr:row>81</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84</xdr:row>
      <xdr:rowOff>0</xdr:rowOff>
    </xdr:from>
    <xdr:to>
      <xdr:col>15</xdr:col>
      <xdr:colOff>495300</xdr:colOff>
      <xdr:row>98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100</xdr:row>
      <xdr:rowOff>0</xdr:rowOff>
    </xdr:from>
    <xdr:to>
      <xdr:col>15</xdr:col>
      <xdr:colOff>495300</xdr:colOff>
      <xdr:row>114</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118</xdr:row>
      <xdr:rowOff>0</xdr:rowOff>
    </xdr:from>
    <xdr:to>
      <xdr:col>15</xdr:col>
      <xdr:colOff>495300</xdr:colOff>
      <xdr:row>132</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495299</xdr:colOff>
      <xdr:row>0</xdr:row>
      <xdr:rowOff>638174</xdr:rowOff>
    </xdr:from>
    <xdr:to>
      <xdr:col>16</xdr:col>
      <xdr:colOff>285750</xdr:colOff>
      <xdr:row>13</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14</xdr:row>
      <xdr:rowOff>0</xdr:rowOff>
    </xdr:from>
    <xdr:to>
      <xdr:col>16</xdr:col>
      <xdr:colOff>400051</xdr:colOff>
      <xdr:row>26</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447675</xdr:colOff>
      <xdr:row>28</xdr:row>
      <xdr:rowOff>9525</xdr:rowOff>
    </xdr:from>
    <xdr:to>
      <xdr:col>16</xdr:col>
      <xdr:colOff>428626</xdr:colOff>
      <xdr:row>40</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438150</xdr:colOff>
      <xdr:row>42</xdr:row>
      <xdr:rowOff>66675</xdr:rowOff>
    </xdr:from>
    <xdr:to>
      <xdr:col>16</xdr:col>
      <xdr:colOff>419101</xdr:colOff>
      <xdr:row>55</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504825</xdr:colOff>
      <xdr:row>57</xdr:row>
      <xdr:rowOff>38100</xdr:rowOff>
    </xdr:from>
    <xdr:to>
      <xdr:col>16</xdr:col>
      <xdr:colOff>485776</xdr:colOff>
      <xdr:row>70</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514350</xdr:colOff>
      <xdr:row>72</xdr:row>
      <xdr:rowOff>47625</xdr:rowOff>
    </xdr:from>
    <xdr:to>
      <xdr:col>16</xdr:col>
      <xdr:colOff>495301</xdr:colOff>
      <xdr:row>85</xdr:row>
      <xdr:rowOff>57150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495300</xdr:colOff>
      <xdr:row>88</xdr:row>
      <xdr:rowOff>66675</xdr:rowOff>
    </xdr:from>
    <xdr:to>
      <xdr:col>16</xdr:col>
      <xdr:colOff>476251</xdr:colOff>
      <xdr:row>101</xdr:row>
      <xdr:rowOff>85725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59</xdr:row>
      <xdr:rowOff>0</xdr:rowOff>
    </xdr:from>
    <xdr:to>
      <xdr:col>22</xdr:col>
      <xdr:colOff>590551</xdr:colOff>
      <xdr:row>72</xdr:row>
      <xdr:rowOff>9525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771525</xdr:colOff>
      <xdr:row>0</xdr:row>
      <xdr:rowOff>171450</xdr:rowOff>
    </xdr:from>
    <xdr:to>
      <xdr:col>11</xdr:col>
      <xdr:colOff>438150</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19051</xdr:colOff>
      <xdr:row>14</xdr:row>
      <xdr:rowOff>66675</xdr:rowOff>
    </xdr:from>
    <xdr:to>
      <xdr:col>12</xdr:col>
      <xdr:colOff>0</xdr:colOff>
      <xdr:row>26</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28</xdr:row>
      <xdr:rowOff>47625</xdr:rowOff>
    </xdr:from>
    <xdr:to>
      <xdr:col>12</xdr:col>
      <xdr:colOff>0</xdr:colOff>
      <xdr:row>40</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42</xdr:row>
      <xdr:rowOff>1</xdr:rowOff>
    </xdr:from>
    <xdr:to>
      <xdr:col>11</xdr:col>
      <xdr:colOff>600075</xdr:colOff>
      <xdr:row>55</xdr:row>
      <xdr:rowOff>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581025</xdr:colOff>
      <xdr:row>1</xdr:row>
      <xdr:rowOff>9525</xdr:rowOff>
    </xdr:from>
    <xdr:to>
      <xdr:col>24</xdr:col>
      <xdr:colOff>276225</xdr:colOff>
      <xdr:row>14</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18</xdr:row>
      <xdr:rowOff>0</xdr:rowOff>
    </xdr:from>
    <xdr:to>
      <xdr:col>24</xdr:col>
      <xdr:colOff>304800</xdr:colOff>
      <xdr:row>31</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36</xdr:row>
      <xdr:rowOff>0</xdr:rowOff>
    </xdr:from>
    <xdr:to>
      <xdr:col>24</xdr:col>
      <xdr:colOff>304800</xdr:colOff>
      <xdr:row>49</xdr:row>
      <xdr:rowOff>142875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12</xdr:row>
      <xdr:rowOff>66675</xdr:rowOff>
    </xdr:from>
    <xdr:to>
      <xdr:col>5</xdr:col>
      <xdr:colOff>285750</xdr:colOff>
      <xdr:row>24</xdr:row>
      <xdr:rowOff>114300</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12</xdr:row>
      <xdr:rowOff>28575</xdr:rowOff>
    </xdr:from>
    <xdr:to>
      <xdr:col>11</xdr:col>
      <xdr:colOff>209550</xdr:colOff>
      <xdr:row>26</xdr:row>
      <xdr:rowOff>123825</xdr:rowOff>
    </xdr:to>
    <xdr:graphicFrame macro="">
      <xdr:nvGraphicFramePr>
        <xdr:cNvPr id="5"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28</xdr:row>
      <xdr:rowOff>123825</xdr:rowOff>
    </xdr:from>
    <xdr:to>
      <xdr:col>12</xdr:col>
      <xdr:colOff>228600</xdr:colOff>
      <xdr:row>42</xdr:row>
      <xdr:rowOff>95250</xdr:rowOff>
    </xdr:to>
    <xdr:graphicFrame macro="">
      <xdr:nvGraphicFramePr>
        <xdr:cNvPr id="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1</xdr:row>
      <xdr:rowOff>0</xdr:rowOff>
    </xdr:from>
    <xdr:to>
      <xdr:col>12</xdr:col>
      <xdr:colOff>590550</xdr:colOff>
      <xdr:row>15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18</xdr:row>
      <xdr:rowOff>0</xdr:rowOff>
    </xdr:from>
    <xdr:to>
      <xdr:col>12</xdr:col>
      <xdr:colOff>590550</xdr:colOff>
      <xdr:row>32</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35</xdr:row>
      <xdr:rowOff>0</xdr:rowOff>
    </xdr:from>
    <xdr:to>
      <xdr:col>13</xdr:col>
      <xdr:colOff>0</xdr:colOff>
      <xdr:row>49</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323850</xdr:colOff>
      <xdr:row>0</xdr:row>
      <xdr:rowOff>476250</xdr:rowOff>
    </xdr:from>
    <xdr:to>
      <xdr:col>9</xdr:col>
      <xdr:colOff>600075</xdr:colOff>
      <xdr:row>12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14</xdr:row>
      <xdr:rowOff>180974</xdr:rowOff>
    </xdr:from>
    <xdr:to>
      <xdr:col>9</xdr:col>
      <xdr:colOff>466725</xdr:colOff>
      <xdr:row>27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200024</xdr:colOff>
      <xdr:row>27</xdr:row>
      <xdr:rowOff>171448</xdr:rowOff>
    </xdr:from>
    <xdr:to>
      <xdr:col>9</xdr:col>
      <xdr:colOff>514350</xdr:colOff>
      <xdr:row>41</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257174</xdr:colOff>
      <xdr:row>42</xdr:row>
      <xdr:rowOff>142875</xdr:rowOff>
    </xdr:from>
    <xdr:to>
      <xdr:col>9</xdr:col>
      <xdr:colOff>476250</xdr:colOff>
      <xdr:row>57</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266700</xdr:colOff>
      <xdr:row>59</xdr:row>
      <xdr:rowOff>19049</xdr:rowOff>
    </xdr:from>
    <xdr:to>
      <xdr:col>9</xdr:col>
      <xdr:colOff>581025</xdr:colOff>
      <xdr:row>72</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285749</xdr:colOff>
      <xdr:row>74</xdr:row>
      <xdr:rowOff>19049</xdr:rowOff>
    </xdr:from>
    <xdr:to>
      <xdr:col>9</xdr:col>
      <xdr:colOff>542925</xdr:colOff>
      <xdr:row>88</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295275</xdr:colOff>
      <xdr:row>0</xdr:row>
      <xdr:rowOff>733425</xdr:rowOff>
    </xdr:from>
    <xdr:to>
      <xdr:col>20</xdr:col>
      <xdr:colOff>142875</xdr:colOff>
      <xdr:row>12</xdr:row>
      <xdr:rowOff>47626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371475</xdr:colOff>
      <xdr:row>16</xdr:row>
      <xdr:rowOff>38100</xdr:rowOff>
    </xdr:from>
    <xdr:to>
      <xdr:col>20</xdr:col>
      <xdr:colOff>219075</xdr:colOff>
      <xdr:row>28</xdr:row>
      <xdr:rowOff>104776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419100</xdr:colOff>
      <xdr:row>30</xdr:row>
      <xdr:rowOff>142875</xdr:rowOff>
    </xdr:from>
    <xdr:to>
      <xdr:col>20</xdr:col>
      <xdr:colOff>266700</xdr:colOff>
      <xdr:row>43</xdr:row>
      <xdr:rowOff>19051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409575</xdr:colOff>
      <xdr:row>46</xdr:row>
      <xdr:rowOff>9525</xdr:rowOff>
    </xdr:from>
    <xdr:to>
      <xdr:col>20</xdr:col>
      <xdr:colOff>257175</xdr:colOff>
      <xdr:row>58</xdr:row>
      <xdr:rowOff>76201</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390525</xdr:colOff>
      <xdr:row>60</xdr:row>
      <xdr:rowOff>180975</xdr:rowOff>
    </xdr:from>
    <xdr:to>
      <xdr:col>20</xdr:col>
      <xdr:colOff>238125</xdr:colOff>
      <xdr:row>73</xdr:row>
      <xdr:rowOff>57151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438150</xdr:colOff>
      <xdr:row>76</xdr:row>
      <xdr:rowOff>19050</xdr:rowOff>
    </xdr:from>
    <xdr:to>
      <xdr:col>20</xdr:col>
      <xdr:colOff>285750</xdr:colOff>
      <xdr:row>88</xdr:row>
      <xdr:rowOff>85726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0</xdr:colOff>
      <xdr:row>1</xdr:row>
      <xdr:rowOff>0</xdr:rowOff>
    </xdr:from>
    <xdr:to>
      <xdr:col>31</xdr:col>
      <xdr:colOff>352425</xdr:colOff>
      <xdr:row>14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0</xdr:colOff>
      <xdr:row>15</xdr:row>
      <xdr:rowOff>19050</xdr:rowOff>
    </xdr:from>
    <xdr:to>
      <xdr:col>31</xdr:col>
      <xdr:colOff>400050</xdr:colOff>
      <xdr:row>28</xdr:row>
      <xdr:rowOff>95250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26</xdr:col>
      <xdr:colOff>0</xdr:colOff>
      <xdr:row>30</xdr:row>
      <xdr:rowOff>0</xdr:rowOff>
    </xdr:from>
    <xdr:to>
      <xdr:col>31</xdr:col>
      <xdr:colOff>447675</xdr:colOff>
      <xdr:row>43</xdr:row>
      <xdr:rowOff>85725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26</xdr:col>
      <xdr:colOff>0</xdr:colOff>
      <xdr:row>45</xdr:row>
      <xdr:rowOff>0</xdr:rowOff>
    </xdr:from>
    <xdr:to>
      <xdr:col>32</xdr:col>
      <xdr:colOff>38100</xdr:colOff>
      <xdr:row>59</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26</xdr:col>
      <xdr:colOff>0</xdr:colOff>
      <xdr:row>60</xdr:row>
      <xdr:rowOff>0</xdr:rowOff>
    </xdr:from>
    <xdr:to>
      <xdr:col>31</xdr:col>
      <xdr:colOff>447675</xdr:colOff>
      <xdr:row>73</xdr:row>
      <xdr:rowOff>104775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209550</xdr:colOff>
      <xdr:row>90</xdr:row>
      <xdr:rowOff>19050</xdr:rowOff>
    </xdr:from>
    <xdr:to>
      <xdr:col>9</xdr:col>
      <xdr:colOff>466726</xdr:colOff>
      <xdr:row>104</xdr:row>
      <xdr:rowOff>28576</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542925</xdr:colOff>
      <xdr:row>92</xdr:row>
      <xdr:rowOff>28575</xdr:rowOff>
    </xdr:from>
    <xdr:to>
      <xdr:col>20</xdr:col>
      <xdr:colOff>390525</xdr:colOff>
      <xdr:row>104</xdr:row>
      <xdr:rowOff>104776</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26</xdr:col>
      <xdr:colOff>9525</xdr:colOff>
      <xdr:row>75</xdr:row>
      <xdr:rowOff>38100</xdr:rowOff>
    </xdr:from>
    <xdr:to>
      <xdr:col>31</xdr:col>
      <xdr:colOff>457200</xdr:colOff>
      <xdr:row>88</xdr:row>
      <xdr:rowOff>152400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cbondi\Application%20Data\Microsoft\Excel\HSI%20Analysis%20Egg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SI's compared (2)"/>
      <sheetName val="Sheet1"/>
    </sheetNames>
    <sheetDataSet>
      <sheetData sheetId="0">
        <row r="2">
          <cell r="B2">
            <v>0.1</v>
          </cell>
          <cell r="E2">
            <v>3.0952380952380957E-2</v>
          </cell>
        </row>
        <row r="3">
          <cell r="B3">
            <v>0.2</v>
          </cell>
          <cell r="E3">
            <v>0.32500000000000001</v>
          </cell>
        </row>
        <row r="4">
          <cell r="B4">
            <v>0.3</v>
          </cell>
          <cell r="E4">
            <v>0.99175257731958777</v>
          </cell>
        </row>
        <row r="5">
          <cell r="B5">
            <v>0.4</v>
          </cell>
          <cell r="E5">
            <v>1</v>
          </cell>
        </row>
        <row r="6">
          <cell r="B6">
            <v>0.5</v>
          </cell>
          <cell r="E6">
            <v>0.74285714285714288</v>
          </cell>
        </row>
        <row r="7">
          <cell r="B7">
            <v>0.6</v>
          </cell>
          <cell r="E7">
            <v>0.22127659574468089</v>
          </cell>
        </row>
        <row r="8">
          <cell r="B8">
            <v>0.7</v>
          </cell>
          <cell r="E8">
            <v>0.26376811594202898</v>
          </cell>
        </row>
        <row r="9">
          <cell r="B9">
            <v>0.8</v>
          </cell>
          <cell r="E9">
            <v>5.3061224489795923E-2</v>
          </cell>
        </row>
        <row r="10">
          <cell r="B10">
            <v>0.9</v>
          </cell>
          <cell r="E10">
            <v>0.32500000000000001</v>
          </cell>
        </row>
        <row r="11">
          <cell r="B11">
            <v>1</v>
          </cell>
          <cell r="E11">
            <v>0</v>
          </cell>
        </row>
        <row r="12">
          <cell r="B12">
            <v>1.1000000000000001</v>
          </cell>
          <cell r="E12">
            <v>0</v>
          </cell>
        </row>
        <row r="13">
          <cell r="B13">
            <v>0.1</v>
          </cell>
          <cell r="F13">
            <v>2.564102564102564E-2</v>
          </cell>
        </row>
        <row r="14">
          <cell r="B14">
            <v>0.2</v>
          </cell>
          <cell r="F14">
            <v>0.33333333333333331</v>
          </cell>
        </row>
        <row r="15">
          <cell r="B15">
            <v>0.3</v>
          </cell>
          <cell r="F15">
            <v>1</v>
          </cell>
        </row>
        <row r="16">
          <cell r="B16">
            <v>0.4</v>
          </cell>
          <cell r="F16">
            <v>0.97435897435897434</v>
          </cell>
        </row>
        <row r="17">
          <cell r="B17">
            <v>0.5</v>
          </cell>
          <cell r="F17">
            <v>0.84615384615384615</v>
          </cell>
        </row>
        <row r="18">
          <cell r="B18">
            <v>0.6</v>
          </cell>
          <cell r="F18">
            <v>0.20512820512820512</v>
          </cell>
        </row>
        <row r="19">
          <cell r="B19">
            <v>0.7</v>
          </cell>
          <cell r="F19">
            <v>0.23076923076923075</v>
          </cell>
        </row>
        <row r="20">
          <cell r="B20">
            <v>0.8</v>
          </cell>
          <cell r="F20">
            <v>2.564102564102564E-2</v>
          </cell>
        </row>
        <row r="21">
          <cell r="B21">
            <v>0.9</v>
          </cell>
          <cell r="F21">
            <v>0.12820512820512822</v>
          </cell>
        </row>
        <row r="22">
          <cell r="B22">
            <v>1</v>
          </cell>
          <cell r="F22">
            <v>0</v>
          </cell>
        </row>
        <row r="23">
          <cell r="B23">
            <v>1.1000000000000001</v>
          </cell>
          <cell r="F23">
            <v>0</v>
          </cell>
        </row>
        <row r="27">
          <cell r="B27">
            <v>0.05</v>
          </cell>
          <cell r="E27">
            <v>1</v>
          </cell>
        </row>
        <row r="28">
          <cell r="B28">
            <v>0.1</v>
          </cell>
          <cell r="E28">
            <v>0.35533416355334163</v>
          </cell>
        </row>
        <row r="29">
          <cell r="B29">
            <v>0.15</v>
          </cell>
          <cell r="E29">
            <v>0.49883449883449882</v>
          </cell>
        </row>
        <row r="30">
          <cell r="B30">
            <v>0.2</v>
          </cell>
          <cell r="E30">
            <v>0.37828282828282833</v>
          </cell>
        </row>
        <row r="31">
          <cell r="B31">
            <v>0.25</v>
          </cell>
          <cell r="E31">
            <v>0.22753854332801701</v>
          </cell>
        </row>
        <row r="32">
          <cell r="B32">
            <v>0.3</v>
          </cell>
          <cell r="E32">
            <v>3.9302112029384752E-2</v>
          </cell>
        </row>
        <row r="33">
          <cell r="B33">
            <v>0.35</v>
          </cell>
          <cell r="E33">
            <v>0</v>
          </cell>
        </row>
        <row r="34">
          <cell r="B34">
            <v>0.4</v>
          </cell>
          <cell r="E34">
            <v>0</v>
          </cell>
        </row>
        <row r="35">
          <cell r="B35">
            <v>0.45</v>
          </cell>
          <cell r="E35">
            <v>0</v>
          </cell>
        </row>
        <row r="36">
          <cell r="B36">
            <v>0.5</v>
          </cell>
          <cell r="E36">
            <v>0</v>
          </cell>
        </row>
        <row r="37">
          <cell r="B37">
            <v>0.55000000000000004</v>
          </cell>
          <cell r="E37">
            <v>0</v>
          </cell>
        </row>
        <row r="38">
          <cell r="B38">
            <v>0.6</v>
          </cell>
          <cell r="E38">
            <v>0</v>
          </cell>
        </row>
        <row r="39">
          <cell r="B39">
            <v>0.65</v>
          </cell>
          <cell r="E39">
            <v>0</v>
          </cell>
        </row>
        <row r="40">
          <cell r="B40">
            <v>0.7</v>
          </cell>
          <cell r="E40">
            <v>0</v>
          </cell>
        </row>
        <row r="41">
          <cell r="B41">
            <v>0.75</v>
          </cell>
          <cell r="E41">
            <v>0</v>
          </cell>
        </row>
        <row r="42">
          <cell r="B42">
            <v>0.8</v>
          </cell>
          <cell r="E42">
            <v>0</v>
          </cell>
        </row>
        <row r="43">
          <cell r="B43">
            <v>0.85</v>
          </cell>
          <cell r="E43">
            <v>0</v>
          </cell>
        </row>
        <row r="44">
          <cell r="B44">
            <v>0.9</v>
          </cell>
          <cell r="E44">
            <v>0</v>
          </cell>
        </row>
        <row r="45">
          <cell r="B45">
            <v>0.95</v>
          </cell>
          <cell r="E45">
            <v>0</v>
          </cell>
        </row>
        <row r="46">
          <cell r="B46">
            <v>1</v>
          </cell>
          <cell r="E46">
            <v>0</v>
          </cell>
        </row>
        <row r="47">
          <cell r="B47">
            <v>1.05</v>
          </cell>
          <cell r="E47">
            <v>0</v>
          </cell>
        </row>
        <row r="48">
          <cell r="B48">
            <v>1.1000000000000001</v>
          </cell>
          <cell r="E48">
            <v>0</v>
          </cell>
        </row>
        <row r="49">
          <cell r="B49">
            <v>1.1499999999999999</v>
          </cell>
          <cell r="E49">
            <v>0</v>
          </cell>
        </row>
        <row r="50">
          <cell r="B50">
            <v>1.2</v>
          </cell>
          <cell r="E50">
            <v>0</v>
          </cell>
        </row>
        <row r="51">
          <cell r="B51">
            <v>1.25</v>
          </cell>
          <cell r="E51">
            <v>0</v>
          </cell>
        </row>
        <row r="52">
          <cell r="B52">
            <v>1.3</v>
          </cell>
          <cell r="E52">
            <v>0</v>
          </cell>
        </row>
        <row r="53">
          <cell r="B53">
            <v>1.35</v>
          </cell>
          <cell r="E53">
            <v>0</v>
          </cell>
        </row>
        <row r="54">
          <cell r="B54">
            <v>1.4</v>
          </cell>
          <cell r="E54">
            <v>0</v>
          </cell>
        </row>
        <row r="55">
          <cell r="B55">
            <v>1.45</v>
          </cell>
          <cell r="E55">
            <v>0</v>
          </cell>
        </row>
        <row r="56">
          <cell r="B56">
            <v>1.5</v>
          </cell>
          <cell r="E56">
            <v>0</v>
          </cell>
        </row>
        <row r="57">
          <cell r="B57">
            <v>1.55</v>
          </cell>
          <cell r="E57">
            <v>0</v>
          </cell>
        </row>
        <row r="58">
          <cell r="B58">
            <v>1.6</v>
          </cell>
          <cell r="E58">
            <v>0</v>
          </cell>
        </row>
        <row r="59">
          <cell r="B59">
            <v>1.65</v>
          </cell>
          <cell r="E59">
            <v>0</v>
          </cell>
        </row>
        <row r="60">
          <cell r="B60">
            <v>1.7</v>
          </cell>
          <cell r="E60">
            <v>0</v>
          </cell>
        </row>
        <row r="61">
          <cell r="B61">
            <v>1.75</v>
          </cell>
          <cell r="E61">
            <v>0</v>
          </cell>
        </row>
        <row r="62">
          <cell r="B62">
            <v>1.8</v>
          </cell>
          <cell r="E62">
            <v>0</v>
          </cell>
        </row>
        <row r="63">
          <cell r="B63">
            <v>1.85</v>
          </cell>
          <cell r="E63">
            <v>0</v>
          </cell>
        </row>
        <row r="64">
          <cell r="B64">
            <v>1.9</v>
          </cell>
          <cell r="E64">
            <v>0</v>
          </cell>
        </row>
        <row r="65">
          <cell r="F65">
            <v>1</v>
          </cell>
        </row>
        <row r="66">
          <cell r="F66">
            <v>8.9041095890410954E-2</v>
          </cell>
        </row>
        <row r="67">
          <cell r="F67">
            <v>0.10273972602739727</v>
          </cell>
        </row>
        <row r="68">
          <cell r="F68">
            <v>6.1643835616438353E-2</v>
          </cell>
        </row>
        <row r="69">
          <cell r="F69">
            <v>2.7397260273972601E-2</v>
          </cell>
        </row>
        <row r="70">
          <cell r="F70">
            <v>6.8493150684931503E-3</v>
          </cell>
        </row>
        <row r="71">
          <cell r="F71">
            <v>0</v>
          </cell>
        </row>
        <row r="72">
          <cell r="F72">
            <v>0</v>
          </cell>
        </row>
        <row r="73">
          <cell r="F73">
            <v>0</v>
          </cell>
        </row>
        <row r="74">
          <cell r="F74">
            <v>0</v>
          </cell>
        </row>
        <row r="75">
          <cell r="F75">
            <v>0</v>
          </cell>
        </row>
        <row r="76">
          <cell r="F76">
            <v>0</v>
          </cell>
        </row>
        <row r="77">
          <cell r="F77">
            <v>0</v>
          </cell>
        </row>
        <row r="78">
          <cell r="F78">
            <v>0</v>
          </cell>
        </row>
        <row r="79">
          <cell r="F79">
            <v>0</v>
          </cell>
        </row>
        <row r="80">
          <cell r="F80">
            <v>0</v>
          </cell>
        </row>
        <row r="81">
          <cell r="F81">
            <v>0</v>
          </cell>
        </row>
        <row r="82">
          <cell r="F82">
            <v>0</v>
          </cell>
        </row>
        <row r="83">
          <cell r="F83">
            <v>0</v>
          </cell>
        </row>
        <row r="84">
          <cell r="F84">
            <v>0</v>
          </cell>
        </row>
        <row r="85">
          <cell r="F85">
            <v>0</v>
          </cell>
        </row>
        <row r="86">
          <cell r="F86">
            <v>0</v>
          </cell>
        </row>
        <row r="87">
          <cell r="F87">
            <v>0</v>
          </cell>
        </row>
        <row r="88">
          <cell r="F88">
            <v>0</v>
          </cell>
        </row>
        <row r="89">
          <cell r="F89">
            <v>0</v>
          </cell>
        </row>
        <row r="90">
          <cell r="F90">
            <v>0</v>
          </cell>
        </row>
        <row r="91">
          <cell r="F91">
            <v>0</v>
          </cell>
        </row>
        <row r="92">
          <cell r="F92">
            <v>0</v>
          </cell>
        </row>
        <row r="93">
          <cell r="F93">
            <v>0</v>
          </cell>
        </row>
        <row r="94">
          <cell r="F94">
            <v>0</v>
          </cell>
        </row>
        <row r="95">
          <cell r="F95">
            <v>0</v>
          </cell>
        </row>
        <row r="96">
          <cell r="F96">
            <v>0</v>
          </cell>
        </row>
        <row r="97">
          <cell r="F97">
            <v>0</v>
          </cell>
        </row>
        <row r="98">
          <cell r="F98">
            <v>0</v>
          </cell>
        </row>
        <row r="99">
          <cell r="F99">
            <v>0</v>
          </cell>
        </row>
        <row r="100">
          <cell r="F100">
            <v>0</v>
          </cell>
        </row>
        <row r="101">
          <cell r="F101">
            <v>0</v>
          </cell>
        </row>
        <row r="102">
          <cell r="F102">
            <v>0</v>
          </cell>
        </row>
        <row r="105">
          <cell r="B105" t="str">
            <v>SILT</v>
          </cell>
          <cell r="E105">
            <v>0</v>
          </cell>
        </row>
        <row r="106">
          <cell r="B106" t="str">
            <v>SND</v>
          </cell>
          <cell r="E106">
            <v>0</v>
          </cell>
        </row>
        <row r="107">
          <cell r="B107" t="str">
            <v>GRV</v>
          </cell>
          <cell r="E107">
            <v>0</v>
          </cell>
        </row>
        <row r="108">
          <cell r="B108" t="str">
            <v>SC</v>
          </cell>
          <cell r="E108">
            <v>0.54373522458628842</v>
          </cell>
        </row>
        <row r="109">
          <cell r="B109" t="str">
            <v>LC</v>
          </cell>
          <cell r="E109">
            <v>0.59482758620689657</v>
          </cell>
        </row>
        <row r="110">
          <cell r="B110" t="str">
            <v>SB</v>
          </cell>
          <cell r="E110">
            <v>1</v>
          </cell>
        </row>
        <row r="111">
          <cell r="B111" t="str">
            <v>LB</v>
          </cell>
          <cell r="E111">
            <v>0.95833333333333337</v>
          </cell>
        </row>
        <row r="112">
          <cell r="B112" t="str">
            <v>BED</v>
          </cell>
          <cell r="E112">
            <v>0.13855421686746985</v>
          </cell>
        </row>
        <row r="113">
          <cell r="F113">
            <v>0</v>
          </cell>
        </row>
        <row r="114">
          <cell r="F114">
            <v>0</v>
          </cell>
        </row>
        <row r="115">
          <cell r="F115">
            <v>0</v>
          </cell>
        </row>
        <row r="116">
          <cell r="F116">
            <v>0.42307692307692302</v>
          </cell>
        </row>
        <row r="117">
          <cell r="F117">
            <v>0.53846153846153844</v>
          </cell>
        </row>
        <row r="118">
          <cell r="F118">
            <v>0.71153846153846145</v>
          </cell>
        </row>
        <row r="119">
          <cell r="F119">
            <v>1</v>
          </cell>
        </row>
        <row r="120">
          <cell r="F120">
            <v>5.7692307692307689E-2</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D34"/>
  <sheetViews>
    <sheetView topLeftCell="A12" workbookViewId="0">
      <selection activeCell="G13" sqref="G13"/>
    </sheetView>
  </sheetViews>
  <sheetFormatPr defaultRowHeight="15"/>
  <cols>
    <col min="2" max="2" width="24.5703125" customWidth="1"/>
    <col min="3" max="3" width="51.42578125" customWidth="1"/>
    <col min="4" max="4" width="22.7109375" customWidth="1"/>
  </cols>
  <sheetData>
    <row r="1" spans="1:4" s="57" customFormat="1">
      <c r="A1" s="140" t="s">
        <v>112</v>
      </c>
      <c r="B1" s="140"/>
      <c r="C1" s="140"/>
      <c r="D1" s="140"/>
    </row>
    <row r="2" spans="1:4" ht="15.75" thickBot="1">
      <c r="C2" s="91"/>
    </row>
    <row r="3" spans="1:4" ht="15.75" thickBot="1">
      <c r="B3" s="90" t="s">
        <v>106</v>
      </c>
      <c r="C3" s="90" t="s">
        <v>104</v>
      </c>
      <c r="D3" s="90" t="s">
        <v>105</v>
      </c>
    </row>
    <row r="4" spans="1:4" ht="15.75" thickTop="1">
      <c r="B4" s="141" t="s">
        <v>107</v>
      </c>
      <c r="C4" s="154" t="s">
        <v>172</v>
      </c>
      <c r="D4" s="141" t="s">
        <v>108</v>
      </c>
    </row>
    <row r="5" spans="1:4">
      <c r="B5" s="142"/>
      <c r="C5" s="152"/>
      <c r="D5" s="142"/>
    </row>
    <row r="6" spans="1:4">
      <c r="B6" s="142"/>
      <c r="C6" s="152"/>
      <c r="D6" s="142"/>
    </row>
    <row r="7" spans="1:4" ht="30.75" customHeight="1" thickBot="1">
      <c r="B7" s="143"/>
      <c r="C7" s="149"/>
      <c r="D7" s="143"/>
    </row>
    <row r="8" spans="1:4">
      <c r="B8" s="147" t="s">
        <v>146</v>
      </c>
      <c r="C8" s="148" t="s">
        <v>149</v>
      </c>
      <c r="D8" s="150" t="s">
        <v>148</v>
      </c>
    </row>
    <row r="9" spans="1:4" ht="26.25" customHeight="1" thickBot="1">
      <c r="B9" s="143"/>
      <c r="C9" s="149"/>
      <c r="D9" s="151"/>
    </row>
    <row r="10" spans="1:4" ht="15.75" thickBot="1">
      <c r="B10" s="144" t="s">
        <v>83</v>
      </c>
      <c r="C10" s="145" t="s">
        <v>110</v>
      </c>
      <c r="D10" s="144" t="s">
        <v>109</v>
      </c>
    </row>
    <row r="11" spans="1:4" ht="15.75" thickBot="1">
      <c r="B11" s="144"/>
      <c r="C11" s="145"/>
      <c r="D11" s="144"/>
    </row>
    <row r="12" spans="1:4" ht="15.75" thickBot="1">
      <c r="B12" s="144" t="s">
        <v>80</v>
      </c>
      <c r="C12" s="145" t="s">
        <v>111</v>
      </c>
      <c r="D12" s="144" t="s">
        <v>109</v>
      </c>
    </row>
    <row r="13" spans="1:4" ht="15.75" thickBot="1">
      <c r="B13" s="144"/>
      <c r="C13" s="145"/>
      <c r="D13" s="144"/>
    </row>
    <row r="14" spans="1:4" ht="15.75" thickBot="1">
      <c r="B14" s="144" t="s">
        <v>62</v>
      </c>
      <c r="C14" s="145" t="s">
        <v>138</v>
      </c>
      <c r="D14" s="144" t="s">
        <v>109</v>
      </c>
    </row>
    <row r="15" spans="1:4" ht="15.75" thickBot="1">
      <c r="B15" s="144"/>
      <c r="C15" s="145"/>
      <c r="D15" s="144"/>
    </row>
    <row r="16" spans="1:4" ht="15.75" thickBot="1">
      <c r="B16" s="144"/>
      <c r="C16" s="146"/>
      <c r="D16" s="144"/>
    </row>
    <row r="17" spans="2:4">
      <c r="B17" s="150" t="s">
        <v>113</v>
      </c>
      <c r="C17" s="148" t="s">
        <v>114</v>
      </c>
      <c r="D17" s="148" t="s">
        <v>171</v>
      </c>
    </row>
    <row r="18" spans="2:4">
      <c r="B18" s="153"/>
      <c r="C18" s="152"/>
      <c r="D18" s="152"/>
    </row>
    <row r="19" spans="2:4">
      <c r="B19" s="153"/>
      <c r="C19" s="152"/>
      <c r="D19" s="152"/>
    </row>
    <row r="20" spans="2:4" ht="30.75" customHeight="1" thickBot="1">
      <c r="B20" s="151"/>
      <c r="C20" s="149"/>
      <c r="D20" s="149"/>
    </row>
    <row r="21" spans="2:4">
      <c r="B21" s="150" t="s">
        <v>168</v>
      </c>
      <c r="C21" s="148" t="s">
        <v>169</v>
      </c>
      <c r="D21" s="148" t="s">
        <v>170</v>
      </c>
    </row>
    <row r="22" spans="2:4">
      <c r="B22" s="153"/>
      <c r="C22" s="152"/>
      <c r="D22" s="152"/>
    </row>
    <row r="23" spans="2:4" ht="15.75" thickBot="1">
      <c r="B23" s="151"/>
      <c r="C23" s="149"/>
      <c r="D23" s="149"/>
    </row>
    <row r="24" spans="2:4">
      <c r="B24" s="150" t="s">
        <v>115</v>
      </c>
      <c r="C24" s="148" t="s">
        <v>116</v>
      </c>
      <c r="D24" s="150" t="s">
        <v>108</v>
      </c>
    </row>
    <row r="25" spans="2:4">
      <c r="B25" s="153"/>
      <c r="C25" s="152"/>
      <c r="D25" s="153"/>
    </row>
    <row r="26" spans="2:4" ht="15.75" thickBot="1">
      <c r="B26" s="151"/>
      <c r="C26" s="149"/>
      <c r="D26" s="151"/>
    </row>
    <row r="27" spans="2:4">
      <c r="B27" s="150" t="s">
        <v>129</v>
      </c>
      <c r="C27" s="148" t="s">
        <v>128</v>
      </c>
      <c r="D27" s="150" t="s">
        <v>127</v>
      </c>
    </row>
    <row r="28" spans="2:4">
      <c r="B28" s="153"/>
      <c r="C28" s="152"/>
      <c r="D28" s="153"/>
    </row>
    <row r="29" spans="2:4">
      <c r="B29" s="153"/>
      <c r="C29" s="152"/>
      <c r="D29" s="153"/>
    </row>
    <row r="30" spans="2:4" ht="15.75" thickBot="1">
      <c r="B30" s="151"/>
      <c r="C30" s="149"/>
      <c r="D30" s="151"/>
    </row>
    <row r="31" spans="2:4">
      <c r="B31" s="150" t="s">
        <v>130</v>
      </c>
      <c r="C31" s="148" t="s">
        <v>117</v>
      </c>
      <c r="D31" s="148" t="s">
        <v>118</v>
      </c>
    </row>
    <row r="32" spans="2:4">
      <c r="B32" s="153"/>
      <c r="C32" s="152"/>
      <c r="D32" s="152"/>
    </row>
    <row r="33" spans="2:4">
      <c r="B33" s="153"/>
      <c r="C33" s="152"/>
      <c r="D33" s="152"/>
    </row>
    <row r="34" spans="2:4" ht="15.75" thickBot="1">
      <c r="B34" s="151"/>
      <c r="C34" s="149"/>
      <c r="D34" s="149"/>
    </row>
  </sheetData>
  <mergeCells count="31">
    <mergeCell ref="C24:C26"/>
    <mergeCell ref="D24:D26"/>
    <mergeCell ref="B24:B26"/>
    <mergeCell ref="C4:C7"/>
    <mergeCell ref="C10:C11"/>
    <mergeCell ref="C12:C13"/>
    <mergeCell ref="B4:B7"/>
    <mergeCell ref="B10:B11"/>
    <mergeCell ref="B12:B13"/>
    <mergeCell ref="B21:B23"/>
    <mergeCell ref="C21:C23"/>
    <mergeCell ref="D21:D23"/>
    <mergeCell ref="D17:D20"/>
    <mergeCell ref="B17:B20"/>
    <mergeCell ref="C17:C20"/>
    <mergeCell ref="C31:C34"/>
    <mergeCell ref="D31:D34"/>
    <mergeCell ref="B31:B34"/>
    <mergeCell ref="D27:D30"/>
    <mergeCell ref="C27:C30"/>
    <mergeCell ref="B27:B30"/>
    <mergeCell ref="A1:D1"/>
    <mergeCell ref="D4:D7"/>
    <mergeCell ref="D10:D11"/>
    <mergeCell ref="D12:D13"/>
    <mergeCell ref="D14:D16"/>
    <mergeCell ref="C14:C16"/>
    <mergeCell ref="B14:B16"/>
    <mergeCell ref="B8:B9"/>
    <mergeCell ref="C8:C9"/>
    <mergeCell ref="D8:D9"/>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J158"/>
  <sheetViews>
    <sheetView workbookViewId="0">
      <selection activeCell="J78" sqref="J78"/>
    </sheetView>
  </sheetViews>
  <sheetFormatPr defaultRowHeight="15"/>
  <cols>
    <col min="3" max="3" width="16.140625" customWidth="1"/>
    <col min="4" max="4" width="16.42578125" customWidth="1"/>
    <col min="5" max="5" width="19.7109375" customWidth="1"/>
    <col min="8" max="8" width="22" customWidth="1"/>
    <col min="9" max="9" width="18.7109375" customWidth="1"/>
  </cols>
  <sheetData>
    <row r="1" spans="1:10">
      <c r="A1" s="86" t="s">
        <v>61</v>
      </c>
      <c r="B1" s="86" t="s">
        <v>63</v>
      </c>
      <c r="C1" s="86" t="s">
        <v>66</v>
      </c>
      <c r="D1" s="53"/>
      <c r="E1" s="53"/>
      <c r="F1" s="86" t="s">
        <v>61</v>
      </c>
      <c r="G1" s="86" t="s">
        <v>80</v>
      </c>
      <c r="H1" s="86" t="s">
        <v>66</v>
      </c>
    </row>
    <row r="2" spans="1:10" ht="15.75" thickBot="1">
      <c r="A2" s="78" t="s">
        <v>64</v>
      </c>
      <c r="B2" s="78" t="s">
        <v>65</v>
      </c>
      <c r="C2" s="78"/>
      <c r="D2" s="39"/>
      <c r="E2" s="39"/>
      <c r="F2" s="78" t="s">
        <v>64</v>
      </c>
      <c r="G2" s="78" t="s">
        <v>65</v>
      </c>
      <c r="H2" s="39"/>
    </row>
    <row r="3" spans="1:10" ht="15.75" thickTop="1">
      <c r="A3">
        <v>0.3</v>
      </c>
      <c r="B3">
        <v>0.26</v>
      </c>
      <c r="C3" s="46" t="s">
        <v>67</v>
      </c>
      <c r="D3" s="46"/>
      <c r="F3">
        <v>0.04</v>
      </c>
      <c r="G3">
        <v>0.25</v>
      </c>
      <c r="H3" s="79" t="s">
        <v>67</v>
      </c>
      <c r="I3" s="79"/>
      <c r="J3" s="80"/>
    </row>
    <row r="4" spans="1:10" ht="15.75" thickBot="1">
      <c r="A4">
        <v>0.26</v>
      </c>
      <c r="B4">
        <v>0.3</v>
      </c>
      <c r="F4">
        <v>0.03</v>
      </c>
      <c r="G4">
        <v>0.41</v>
      </c>
      <c r="H4" s="80"/>
      <c r="I4" s="80"/>
      <c r="J4" s="80"/>
    </row>
    <row r="5" spans="1:10">
      <c r="A5">
        <v>0.2</v>
      </c>
      <c r="B5">
        <v>0.28000000000000003</v>
      </c>
      <c r="C5" s="81"/>
      <c r="D5" s="82" t="s">
        <v>64</v>
      </c>
      <c r="E5" s="82" t="s">
        <v>65</v>
      </c>
      <c r="F5">
        <v>0.13</v>
      </c>
      <c r="G5">
        <v>0.69</v>
      </c>
      <c r="H5" s="81"/>
      <c r="I5" s="81" t="s">
        <v>64</v>
      </c>
      <c r="J5" s="81" t="s">
        <v>65</v>
      </c>
    </row>
    <row r="6" spans="1:10">
      <c r="A6">
        <v>0.34</v>
      </c>
      <c r="B6">
        <v>0.32</v>
      </c>
      <c r="C6" s="83" t="s">
        <v>68</v>
      </c>
      <c r="D6" s="83">
        <v>0.35250000000000004</v>
      </c>
      <c r="E6" s="83">
        <v>0.44874999999999998</v>
      </c>
      <c r="F6">
        <v>0</v>
      </c>
      <c r="G6">
        <v>0.13</v>
      </c>
      <c r="H6" s="83" t="s">
        <v>68</v>
      </c>
      <c r="I6" s="83">
        <v>5.1250000000000011E-2</v>
      </c>
      <c r="J6" s="83">
        <v>0.33749999999999991</v>
      </c>
    </row>
    <row r="7" spans="1:10">
      <c r="A7">
        <v>0.33</v>
      </c>
      <c r="B7">
        <v>0.41</v>
      </c>
      <c r="C7" s="83" t="s">
        <v>69</v>
      </c>
      <c r="D7" s="83">
        <v>1.8236956521739088E-2</v>
      </c>
      <c r="E7" s="83">
        <v>5.6220108695652193E-2</v>
      </c>
      <c r="F7">
        <v>0.03</v>
      </c>
      <c r="G7">
        <v>0.03</v>
      </c>
      <c r="H7" s="83" t="s">
        <v>69</v>
      </c>
      <c r="I7" s="83">
        <v>2.9157608695652162E-3</v>
      </c>
      <c r="J7" s="83">
        <v>0.10732391304347833</v>
      </c>
    </row>
    <row r="8" spans="1:10">
      <c r="A8">
        <v>0.3</v>
      </c>
      <c r="B8">
        <v>0.24</v>
      </c>
      <c r="C8" s="83" t="s">
        <v>70</v>
      </c>
      <c r="D8" s="83">
        <v>24</v>
      </c>
      <c r="E8" s="83">
        <v>24</v>
      </c>
      <c r="F8">
        <v>0.01</v>
      </c>
      <c r="G8">
        <v>0.53</v>
      </c>
      <c r="H8" s="83" t="s">
        <v>70</v>
      </c>
      <c r="I8" s="83">
        <v>24</v>
      </c>
      <c r="J8" s="83">
        <v>24</v>
      </c>
    </row>
    <row r="9" spans="1:10">
      <c r="A9">
        <v>0.48</v>
      </c>
      <c r="B9">
        <v>0.78</v>
      </c>
      <c r="C9" s="83" t="s">
        <v>71</v>
      </c>
      <c r="D9" s="83">
        <v>0.37445965722525576</v>
      </c>
      <c r="E9" s="83"/>
      <c r="F9">
        <v>0.03</v>
      </c>
      <c r="G9">
        <v>0.19</v>
      </c>
      <c r="H9" s="83" t="s">
        <v>71</v>
      </c>
      <c r="I9" s="83">
        <v>5.0569400704493409E-2</v>
      </c>
      <c r="J9" s="83"/>
    </row>
    <row r="10" spans="1:10">
      <c r="A10">
        <v>0.44</v>
      </c>
      <c r="B10">
        <v>0.38</v>
      </c>
      <c r="C10" s="83" t="s">
        <v>72</v>
      </c>
      <c r="D10" s="83">
        <v>0</v>
      </c>
      <c r="E10" s="83"/>
      <c r="F10">
        <v>0.15</v>
      </c>
      <c r="G10">
        <v>0.01</v>
      </c>
      <c r="H10" s="83" t="s">
        <v>72</v>
      </c>
      <c r="I10" s="83">
        <v>0</v>
      </c>
      <c r="J10" s="83"/>
    </row>
    <row r="11" spans="1:10">
      <c r="A11">
        <v>0.45</v>
      </c>
      <c r="B11">
        <v>0.75</v>
      </c>
      <c r="C11" s="83" t="s">
        <v>73</v>
      </c>
      <c r="D11" s="83">
        <v>23</v>
      </c>
      <c r="E11" s="83"/>
      <c r="F11">
        <v>0</v>
      </c>
      <c r="G11">
        <v>0.08</v>
      </c>
      <c r="H11" s="83" t="s">
        <v>73</v>
      </c>
      <c r="I11" s="83">
        <v>23</v>
      </c>
      <c r="J11" s="83"/>
    </row>
    <row r="12" spans="1:10">
      <c r="A12">
        <v>0.3</v>
      </c>
      <c r="B12">
        <v>0.41</v>
      </c>
      <c r="C12" s="83" t="s">
        <v>74</v>
      </c>
      <c r="D12" s="83">
        <v>-2.0987522806885992</v>
      </c>
      <c r="E12" s="83"/>
      <c r="F12">
        <v>0.01</v>
      </c>
      <c r="G12">
        <v>0.96</v>
      </c>
      <c r="H12" s="83" t="s">
        <v>74</v>
      </c>
      <c r="I12" s="83">
        <v>-4.2582901490987251</v>
      </c>
      <c r="J12" s="83"/>
    </row>
    <row r="13" spans="1:10">
      <c r="A13">
        <v>0.34</v>
      </c>
      <c r="B13">
        <v>0.35</v>
      </c>
      <c r="C13" s="84" t="s">
        <v>75</v>
      </c>
      <c r="D13" s="84">
        <v>2.3508822035682279E-2</v>
      </c>
      <c r="E13" s="83"/>
      <c r="F13">
        <v>0.04</v>
      </c>
      <c r="G13">
        <v>0.25</v>
      </c>
      <c r="H13" s="84" t="s">
        <v>75</v>
      </c>
      <c r="I13" s="84">
        <v>1.478944336596092E-4</v>
      </c>
      <c r="J13" s="83"/>
    </row>
    <row r="14" spans="1:10">
      <c r="A14">
        <v>0.2</v>
      </c>
      <c r="B14">
        <v>0.38</v>
      </c>
      <c r="C14" s="83" t="s">
        <v>76</v>
      </c>
      <c r="D14" s="83">
        <v>1.7138715170749599</v>
      </c>
      <c r="E14" s="83"/>
      <c r="F14">
        <v>0.04</v>
      </c>
      <c r="G14">
        <v>0.57999999999999996</v>
      </c>
      <c r="H14" s="83" t="s">
        <v>76</v>
      </c>
      <c r="I14" s="83">
        <v>1.7138715170749599</v>
      </c>
      <c r="J14" s="83"/>
    </row>
    <row r="15" spans="1:10">
      <c r="A15">
        <v>0.4</v>
      </c>
      <c r="B15">
        <v>0.8</v>
      </c>
      <c r="C15" s="84" t="s">
        <v>77</v>
      </c>
      <c r="D15" s="84">
        <v>4.7017644071364557E-2</v>
      </c>
      <c r="E15" s="83"/>
      <c r="F15">
        <v>0.05</v>
      </c>
      <c r="G15">
        <v>0</v>
      </c>
      <c r="H15" s="84" t="s">
        <v>77</v>
      </c>
      <c r="I15" s="84">
        <v>2.9578886731921841E-4</v>
      </c>
      <c r="J15" s="83"/>
    </row>
    <row r="16" spans="1:10" ht="15.75" thickBot="1">
      <c r="A16">
        <v>0.6</v>
      </c>
      <c r="B16">
        <v>0.06</v>
      </c>
      <c r="C16" s="85" t="s">
        <v>78</v>
      </c>
      <c r="D16" s="85">
        <v>2.0686575986105389</v>
      </c>
      <c r="E16" s="85"/>
      <c r="F16">
        <v>0.03</v>
      </c>
      <c r="G16">
        <v>0.63</v>
      </c>
      <c r="H16" s="85" t="s">
        <v>78</v>
      </c>
      <c r="I16" s="85">
        <v>2.0686575986105389</v>
      </c>
      <c r="J16" s="85"/>
    </row>
    <row r="17" spans="1:10">
      <c r="A17">
        <v>0.56000000000000005</v>
      </c>
      <c r="B17">
        <v>0.82</v>
      </c>
      <c r="F17">
        <v>0.01</v>
      </c>
      <c r="G17">
        <v>0.1</v>
      </c>
    </row>
    <row r="18" spans="1:10">
      <c r="A18">
        <v>0.59</v>
      </c>
      <c r="B18">
        <v>0.94</v>
      </c>
      <c r="F18">
        <v>0.05</v>
      </c>
      <c r="G18">
        <v>0.42</v>
      </c>
    </row>
    <row r="19" spans="1:10">
      <c r="A19">
        <v>0.32</v>
      </c>
      <c r="B19">
        <v>0.46</v>
      </c>
      <c r="F19">
        <v>0.08</v>
      </c>
      <c r="G19">
        <v>0.01</v>
      </c>
    </row>
    <row r="20" spans="1:10">
      <c r="A20">
        <v>0.57999999999999996</v>
      </c>
      <c r="B20">
        <v>0.28999999999999998</v>
      </c>
      <c r="F20">
        <v>0.03</v>
      </c>
      <c r="G20">
        <v>0.28999999999999998</v>
      </c>
    </row>
    <row r="21" spans="1:10">
      <c r="A21">
        <v>0.18</v>
      </c>
      <c r="B21">
        <v>0.32</v>
      </c>
      <c r="F21">
        <v>0.21</v>
      </c>
      <c r="G21">
        <v>0.22</v>
      </c>
    </row>
    <row r="22" spans="1:10">
      <c r="A22">
        <v>0.36</v>
      </c>
      <c r="B22">
        <v>0.5</v>
      </c>
      <c r="F22">
        <v>0.03</v>
      </c>
      <c r="G22">
        <v>1.1000000000000001</v>
      </c>
    </row>
    <row r="23" spans="1:10">
      <c r="A23">
        <v>0.27</v>
      </c>
      <c r="B23">
        <v>0.5</v>
      </c>
      <c r="F23">
        <v>0.01</v>
      </c>
      <c r="G23">
        <v>0.02</v>
      </c>
    </row>
    <row r="24" spans="1:10">
      <c r="A24">
        <v>0.3</v>
      </c>
      <c r="B24">
        <v>0.74</v>
      </c>
      <c r="F24">
        <v>7.0000000000000007E-2</v>
      </c>
      <c r="G24">
        <v>0.08</v>
      </c>
    </row>
    <row r="25" spans="1:10">
      <c r="A25">
        <v>0.12</v>
      </c>
      <c r="B25">
        <v>0.4</v>
      </c>
      <c r="F25">
        <v>0.14000000000000001</v>
      </c>
      <c r="G25">
        <v>0.93</v>
      </c>
    </row>
    <row r="26" spans="1:10">
      <c r="A26">
        <v>0.24</v>
      </c>
      <c r="B26">
        <v>0.08</v>
      </c>
      <c r="F26">
        <v>0.01</v>
      </c>
      <c r="G26">
        <v>0.19</v>
      </c>
    </row>
    <row r="28" spans="1:10">
      <c r="A28" s="86" t="s">
        <v>79</v>
      </c>
      <c r="B28" s="86" t="s">
        <v>82</v>
      </c>
      <c r="C28" s="86"/>
      <c r="D28" s="86"/>
      <c r="E28" s="86"/>
      <c r="F28" s="86" t="s">
        <v>79</v>
      </c>
      <c r="G28" s="86" t="s">
        <v>80</v>
      </c>
      <c r="H28" s="46" t="s">
        <v>66</v>
      </c>
    </row>
    <row r="29" spans="1:10" ht="15.75" thickBot="1">
      <c r="A29" s="78" t="s">
        <v>64</v>
      </c>
      <c r="B29" s="78" t="s">
        <v>65</v>
      </c>
      <c r="C29" s="78"/>
      <c r="D29" s="78"/>
      <c r="E29" s="78"/>
      <c r="F29" s="78" t="s">
        <v>64</v>
      </c>
      <c r="G29" s="78" t="s">
        <v>65</v>
      </c>
    </row>
    <row r="30" spans="1:10" ht="15.75" thickTop="1">
      <c r="A30">
        <v>0.18</v>
      </c>
      <c r="B30">
        <v>0.78</v>
      </c>
      <c r="C30" s="46" t="s">
        <v>67</v>
      </c>
      <c r="D30" s="46"/>
      <c r="F30">
        <v>0.01</v>
      </c>
      <c r="G30">
        <v>0</v>
      </c>
      <c r="H30" s="79" t="s">
        <v>67</v>
      </c>
      <c r="I30" s="79"/>
      <c r="J30" s="80"/>
    </row>
    <row r="31" spans="1:10" ht="15.75" thickBot="1">
      <c r="A31">
        <v>0.24</v>
      </c>
      <c r="B31">
        <v>0.18</v>
      </c>
      <c r="F31">
        <v>0</v>
      </c>
      <c r="G31">
        <v>0.36</v>
      </c>
      <c r="H31" s="80"/>
      <c r="I31" s="80"/>
      <c r="J31" s="80"/>
    </row>
    <row r="32" spans="1:10">
      <c r="A32">
        <v>0.33</v>
      </c>
      <c r="B32">
        <v>0.09</v>
      </c>
      <c r="C32" s="81"/>
      <c r="D32" s="81" t="s">
        <v>64</v>
      </c>
      <c r="E32" s="81" t="s">
        <v>65</v>
      </c>
      <c r="F32">
        <v>0.03</v>
      </c>
      <c r="G32">
        <v>0.01</v>
      </c>
      <c r="H32" s="81"/>
      <c r="I32" s="81" t="s">
        <v>64</v>
      </c>
      <c r="J32" s="81" t="s">
        <v>81</v>
      </c>
    </row>
    <row r="33" spans="1:10">
      <c r="A33">
        <v>0.35</v>
      </c>
      <c r="B33">
        <v>0.75</v>
      </c>
      <c r="C33" s="83" t="s">
        <v>68</v>
      </c>
      <c r="D33" s="83">
        <v>0.52374999999999994</v>
      </c>
      <c r="E33" s="83">
        <v>0.45041666666666669</v>
      </c>
      <c r="F33">
        <v>0.06</v>
      </c>
      <c r="G33">
        <v>0.04</v>
      </c>
      <c r="H33" s="83" t="s">
        <v>68</v>
      </c>
      <c r="I33" s="83">
        <v>2.8333333333333339E-2</v>
      </c>
      <c r="J33" s="83">
        <v>0.29166666666666669</v>
      </c>
    </row>
    <row r="34" spans="1:10">
      <c r="A34">
        <v>0.37</v>
      </c>
      <c r="B34">
        <v>1.08</v>
      </c>
      <c r="C34" s="83" t="s">
        <v>69</v>
      </c>
      <c r="D34" s="83">
        <v>3.7824456521739158E-2</v>
      </c>
      <c r="E34" s="83">
        <v>9.2273731884058005E-2</v>
      </c>
      <c r="F34">
        <v>0</v>
      </c>
      <c r="G34">
        <v>0.52</v>
      </c>
      <c r="H34" s="83" t="s">
        <v>69</v>
      </c>
      <c r="I34" s="83">
        <v>7.6231884057970979E-4</v>
      </c>
      <c r="J34" s="83">
        <v>0.11391884057971016</v>
      </c>
    </row>
    <row r="35" spans="1:10">
      <c r="A35">
        <v>0.4</v>
      </c>
      <c r="B35">
        <v>0.9</v>
      </c>
      <c r="C35" s="83" t="s">
        <v>70</v>
      </c>
      <c r="D35" s="83">
        <v>24</v>
      </c>
      <c r="E35" s="83">
        <v>24</v>
      </c>
      <c r="F35">
        <v>0.02</v>
      </c>
      <c r="G35">
        <v>0.11</v>
      </c>
      <c r="H35" s="83" t="s">
        <v>70</v>
      </c>
      <c r="I35" s="83">
        <v>24</v>
      </c>
      <c r="J35" s="83">
        <v>24</v>
      </c>
    </row>
    <row r="36" spans="1:10">
      <c r="A36">
        <v>0.42</v>
      </c>
      <c r="B36">
        <v>0.04</v>
      </c>
      <c r="C36" s="83" t="s">
        <v>71</v>
      </c>
      <c r="D36" s="83">
        <v>-0.12881839232730938</v>
      </c>
      <c r="E36" s="83"/>
      <c r="F36">
        <v>0.02</v>
      </c>
      <c r="G36">
        <v>0.95</v>
      </c>
      <c r="H36" s="83" t="s">
        <v>71</v>
      </c>
      <c r="I36" s="83">
        <v>-0.23063539360410848</v>
      </c>
      <c r="J36" s="83"/>
    </row>
    <row r="37" spans="1:10">
      <c r="A37">
        <v>0.42</v>
      </c>
      <c r="B37">
        <v>0.34</v>
      </c>
      <c r="C37" s="83" t="s">
        <v>72</v>
      </c>
      <c r="D37" s="83">
        <v>0</v>
      </c>
      <c r="E37" s="83"/>
      <c r="F37">
        <v>0.04</v>
      </c>
      <c r="G37">
        <v>0.52</v>
      </c>
      <c r="H37" s="83" t="s">
        <v>72</v>
      </c>
      <c r="I37" s="83">
        <v>0</v>
      </c>
      <c r="J37" s="83"/>
    </row>
    <row r="38" spans="1:10">
      <c r="A38">
        <v>0.43</v>
      </c>
      <c r="B38">
        <v>0.13</v>
      </c>
      <c r="C38" s="83" t="s">
        <v>73</v>
      </c>
      <c r="D38" s="83">
        <v>23</v>
      </c>
      <c r="E38" s="83"/>
      <c r="F38">
        <v>0.02</v>
      </c>
      <c r="G38">
        <v>0.31</v>
      </c>
      <c r="H38" s="83" t="s">
        <v>73</v>
      </c>
      <c r="I38" s="83">
        <v>23</v>
      </c>
      <c r="J38" s="83"/>
    </row>
    <row r="39" spans="1:10">
      <c r="A39">
        <v>0.43</v>
      </c>
      <c r="B39">
        <v>0.52</v>
      </c>
      <c r="C39" s="83" t="s">
        <v>74</v>
      </c>
      <c r="D39" s="83">
        <v>0.94242345190509103</v>
      </c>
      <c r="E39" s="83"/>
      <c r="F39">
        <v>0.01</v>
      </c>
      <c r="G39">
        <v>0.18</v>
      </c>
      <c r="H39" s="83" t="s">
        <v>74</v>
      </c>
      <c r="I39" s="83">
        <v>-3.7400292964854529</v>
      </c>
      <c r="J39" s="83"/>
    </row>
    <row r="40" spans="1:10">
      <c r="A40">
        <v>0.45</v>
      </c>
      <c r="B40">
        <v>0.44</v>
      </c>
      <c r="C40" s="84" t="s">
        <v>75</v>
      </c>
      <c r="D40" s="84">
        <v>0.17788521274866675</v>
      </c>
      <c r="E40" s="83"/>
      <c r="F40">
        <v>0.01</v>
      </c>
      <c r="G40">
        <v>0.05</v>
      </c>
      <c r="H40" s="84" t="s">
        <v>75</v>
      </c>
      <c r="I40" s="84">
        <v>5.3520625835605659E-4</v>
      </c>
      <c r="J40" s="83"/>
    </row>
    <row r="41" spans="1:10">
      <c r="A41">
        <v>0.46</v>
      </c>
      <c r="B41">
        <v>0.51</v>
      </c>
      <c r="C41" s="83" t="s">
        <v>76</v>
      </c>
      <c r="D41" s="83">
        <v>1.7138715170749599</v>
      </c>
      <c r="E41" s="83"/>
      <c r="F41">
        <v>0</v>
      </c>
      <c r="G41">
        <v>0.03</v>
      </c>
      <c r="H41" s="83" t="s">
        <v>76</v>
      </c>
      <c r="I41" s="83">
        <v>1.7138715170749599</v>
      </c>
      <c r="J41" s="83"/>
    </row>
    <row r="42" spans="1:10">
      <c r="A42">
        <v>0.49</v>
      </c>
      <c r="B42">
        <v>0.08</v>
      </c>
      <c r="C42" s="84" t="s">
        <v>77</v>
      </c>
      <c r="D42" s="84">
        <v>0.35577042549733351</v>
      </c>
      <c r="E42" s="83"/>
      <c r="F42">
        <v>0.05</v>
      </c>
      <c r="G42">
        <v>0.06</v>
      </c>
      <c r="H42" s="84" t="s">
        <v>77</v>
      </c>
      <c r="I42" s="84">
        <v>1.0704125167121132E-3</v>
      </c>
      <c r="J42" s="83"/>
    </row>
    <row r="43" spans="1:10" ht="15.75" thickBot="1">
      <c r="A43">
        <v>0.5</v>
      </c>
      <c r="B43">
        <v>0.4</v>
      </c>
      <c r="C43" s="85" t="s">
        <v>78</v>
      </c>
      <c r="D43" s="85">
        <v>2.0686575986105389</v>
      </c>
      <c r="E43" s="85"/>
      <c r="F43">
        <v>0.01</v>
      </c>
      <c r="G43">
        <v>0.84</v>
      </c>
      <c r="H43" s="85" t="s">
        <v>78</v>
      </c>
      <c r="I43" s="85">
        <v>2.0686575986105389</v>
      </c>
      <c r="J43" s="85"/>
    </row>
    <row r="44" spans="1:10">
      <c r="A44">
        <v>0.52</v>
      </c>
      <c r="B44">
        <v>0.9</v>
      </c>
      <c r="F44">
        <v>0.02</v>
      </c>
      <c r="G44">
        <v>0.28999999999999998</v>
      </c>
    </row>
    <row r="45" spans="1:10">
      <c r="A45">
        <v>0.55000000000000004</v>
      </c>
      <c r="B45">
        <v>0.4</v>
      </c>
      <c r="F45">
        <v>0</v>
      </c>
      <c r="G45">
        <v>0.01</v>
      </c>
    </row>
    <row r="46" spans="1:10">
      <c r="A46">
        <v>0.61</v>
      </c>
      <c r="B46">
        <v>0.2</v>
      </c>
      <c r="F46">
        <v>0.05</v>
      </c>
      <c r="G46">
        <v>0.19</v>
      </c>
    </row>
    <row r="47" spans="1:10">
      <c r="A47">
        <v>0.62</v>
      </c>
      <c r="B47">
        <v>0.3</v>
      </c>
      <c r="F47">
        <v>0.12</v>
      </c>
      <c r="G47">
        <v>0</v>
      </c>
    </row>
    <row r="48" spans="1:10">
      <c r="A48">
        <v>0.66</v>
      </c>
      <c r="B48">
        <v>0.95</v>
      </c>
      <c r="F48">
        <v>0.01</v>
      </c>
      <c r="G48">
        <v>0.13</v>
      </c>
    </row>
    <row r="49" spans="1:10">
      <c r="A49">
        <v>0.72</v>
      </c>
      <c r="B49">
        <v>0.28000000000000003</v>
      </c>
      <c r="F49">
        <v>0.01</v>
      </c>
      <c r="G49">
        <v>1.07</v>
      </c>
    </row>
    <row r="50" spans="1:10">
      <c r="A50">
        <v>0.84</v>
      </c>
      <c r="B50">
        <v>0.6</v>
      </c>
      <c r="F50">
        <v>0.05</v>
      </c>
      <c r="G50">
        <v>0.1</v>
      </c>
    </row>
    <row r="51" spans="1:10">
      <c r="A51">
        <v>0.84</v>
      </c>
      <c r="B51">
        <v>0.2</v>
      </c>
      <c r="F51">
        <v>0.05</v>
      </c>
      <c r="G51">
        <v>0.13</v>
      </c>
    </row>
    <row r="52" spans="1:10">
      <c r="A52">
        <v>0.87</v>
      </c>
      <c r="B52">
        <v>0.26</v>
      </c>
      <c r="F52">
        <v>0.04</v>
      </c>
      <c r="G52">
        <v>0.95</v>
      </c>
    </row>
    <row r="53" spans="1:10">
      <c r="A53">
        <v>0.87</v>
      </c>
      <c r="B53">
        <v>0.48</v>
      </c>
      <c r="F53">
        <v>0.05</v>
      </c>
      <c r="G53">
        <v>0.15</v>
      </c>
    </row>
    <row r="56" spans="1:10">
      <c r="A56" s="86" t="s">
        <v>58</v>
      </c>
      <c r="B56" s="86" t="s">
        <v>83</v>
      </c>
      <c r="C56" s="86" t="s">
        <v>84</v>
      </c>
      <c r="D56" s="86"/>
      <c r="E56" s="86"/>
      <c r="F56" s="86" t="s">
        <v>58</v>
      </c>
      <c r="G56" s="86" t="s">
        <v>80</v>
      </c>
      <c r="H56" s="89" t="s">
        <v>84</v>
      </c>
    </row>
    <row r="57" spans="1:10" ht="15.75" thickBot="1">
      <c r="A57" s="78" t="s">
        <v>64</v>
      </c>
      <c r="B57" s="78" t="s">
        <v>65</v>
      </c>
      <c r="C57" s="78"/>
      <c r="D57" s="78"/>
      <c r="E57" s="78"/>
      <c r="F57" s="78" t="s">
        <v>64</v>
      </c>
      <c r="G57" s="78" t="s">
        <v>65</v>
      </c>
    </row>
    <row r="58" spans="1:10" ht="15.75" thickTop="1">
      <c r="A58">
        <v>0.12</v>
      </c>
      <c r="B58">
        <v>0.66</v>
      </c>
      <c r="C58" s="46" t="s">
        <v>67</v>
      </c>
      <c r="D58" s="46"/>
      <c r="F58">
        <v>0.01</v>
      </c>
      <c r="G58">
        <v>0.04</v>
      </c>
      <c r="H58" s="79" t="s">
        <v>67</v>
      </c>
      <c r="I58" s="79"/>
      <c r="J58" s="80"/>
    </row>
    <row r="59" spans="1:10" ht="15.75" thickBot="1">
      <c r="A59">
        <v>0.13</v>
      </c>
      <c r="B59">
        <v>0.15</v>
      </c>
      <c r="F59">
        <v>0.03</v>
      </c>
      <c r="G59">
        <v>0.33</v>
      </c>
      <c r="H59" s="80"/>
      <c r="I59" s="80"/>
      <c r="J59" s="80"/>
    </row>
    <row r="60" spans="1:10">
      <c r="A60">
        <v>0.16</v>
      </c>
      <c r="B60">
        <v>0.1</v>
      </c>
      <c r="C60" s="81"/>
      <c r="D60" s="81" t="s">
        <v>64</v>
      </c>
      <c r="E60" s="81" t="s">
        <v>65</v>
      </c>
      <c r="F60">
        <v>0</v>
      </c>
      <c r="G60">
        <v>0.44</v>
      </c>
      <c r="H60" s="81"/>
      <c r="I60" s="81" t="s">
        <v>64</v>
      </c>
      <c r="J60" s="81" t="s">
        <v>65</v>
      </c>
    </row>
    <row r="61" spans="1:10">
      <c r="A61">
        <v>0.28000000000000003</v>
      </c>
      <c r="B61">
        <v>0.42</v>
      </c>
      <c r="C61" s="83" t="s">
        <v>68</v>
      </c>
      <c r="D61" s="83">
        <v>0.31846153846153852</v>
      </c>
      <c r="E61" s="83">
        <v>0.45538461538461539</v>
      </c>
      <c r="F61">
        <v>0.01</v>
      </c>
      <c r="G61">
        <v>0.28999999999999998</v>
      </c>
      <c r="H61" s="83" t="s">
        <v>68</v>
      </c>
      <c r="I61" s="83">
        <v>1.7692307692307695E-2</v>
      </c>
      <c r="J61" s="83">
        <v>0.2630769230769231</v>
      </c>
    </row>
    <row r="62" spans="1:10">
      <c r="A62">
        <v>0.28000000000000003</v>
      </c>
      <c r="B62">
        <v>0.53</v>
      </c>
      <c r="C62" s="83" t="s">
        <v>69</v>
      </c>
      <c r="D62" s="83">
        <v>1.5547435897435865E-2</v>
      </c>
      <c r="E62" s="83">
        <v>8.0710256410256379E-2</v>
      </c>
      <c r="F62">
        <v>0.01</v>
      </c>
      <c r="G62">
        <v>0.52</v>
      </c>
      <c r="H62" s="83" t="s">
        <v>69</v>
      </c>
      <c r="I62" s="83">
        <v>4.6923076923076904E-4</v>
      </c>
      <c r="J62" s="83">
        <v>9.6739743589743576E-2</v>
      </c>
    </row>
    <row r="63" spans="1:10">
      <c r="A63">
        <v>0.3</v>
      </c>
      <c r="B63">
        <v>0.04</v>
      </c>
      <c r="C63" s="83" t="s">
        <v>70</v>
      </c>
      <c r="D63" s="83">
        <v>13</v>
      </c>
      <c r="E63" s="83">
        <v>13</v>
      </c>
      <c r="F63">
        <v>0.01</v>
      </c>
      <c r="G63">
        <v>0.02</v>
      </c>
      <c r="H63" s="83" t="s">
        <v>70</v>
      </c>
      <c r="I63" s="83">
        <v>13</v>
      </c>
      <c r="J63" s="83">
        <v>13</v>
      </c>
    </row>
    <row r="64" spans="1:10">
      <c r="A64">
        <v>0.34</v>
      </c>
      <c r="B64">
        <v>0.82</v>
      </c>
      <c r="C64" s="83" t="s">
        <v>71</v>
      </c>
      <c r="D64" s="83">
        <v>0.17010203304329699</v>
      </c>
      <c r="E64" s="83"/>
      <c r="F64">
        <v>0</v>
      </c>
      <c r="G64">
        <v>0.09</v>
      </c>
      <c r="H64" s="83" t="s">
        <v>71</v>
      </c>
      <c r="I64" s="83">
        <v>1.2273527629880741E-2</v>
      </c>
      <c r="J64" s="83"/>
    </row>
    <row r="65" spans="1:10">
      <c r="A65">
        <v>0.34</v>
      </c>
      <c r="B65">
        <v>0.65</v>
      </c>
      <c r="C65" s="83" t="s">
        <v>72</v>
      </c>
      <c r="D65" s="83">
        <v>0</v>
      </c>
      <c r="E65" s="83"/>
      <c r="F65">
        <v>0.04</v>
      </c>
      <c r="G65">
        <v>0.05</v>
      </c>
      <c r="H65" s="83" t="s">
        <v>72</v>
      </c>
      <c r="I65" s="83">
        <v>0</v>
      </c>
      <c r="J65" s="83"/>
    </row>
    <row r="66" spans="1:10">
      <c r="A66">
        <v>0.36</v>
      </c>
      <c r="B66">
        <v>0.84</v>
      </c>
      <c r="C66" s="83" t="s">
        <v>73</v>
      </c>
      <c r="D66" s="83">
        <v>12</v>
      </c>
      <c r="E66" s="83"/>
      <c r="F66">
        <v>0.08</v>
      </c>
      <c r="G66">
        <v>0.35</v>
      </c>
      <c r="H66" s="83" t="s">
        <v>73</v>
      </c>
      <c r="I66" s="83">
        <v>12</v>
      </c>
      <c r="J66" s="83"/>
    </row>
    <row r="67" spans="1:10">
      <c r="A67">
        <v>0.41</v>
      </c>
      <c r="B67">
        <v>0.75</v>
      </c>
      <c r="C67" s="83" t="s">
        <v>74</v>
      </c>
      <c r="D67" s="83">
        <v>-1.7012798150926367</v>
      </c>
      <c r="E67" s="83"/>
      <c r="F67">
        <v>0.01</v>
      </c>
      <c r="G67">
        <v>0.11</v>
      </c>
      <c r="H67" s="83" t="s">
        <v>74</v>
      </c>
      <c r="I67" s="83">
        <v>-2.8401127422928818</v>
      </c>
      <c r="J67" s="83"/>
    </row>
    <row r="68" spans="1:10">
      <c r="A68">
        <v>0.46</v>
      </c>
      <c r="B68">
        <v>0.28000000000000003</v>
      </c>
      <c r="C68" s="84" t="s">
        <v>75</v>
      </c>
      <c r="D68" s="84">
        <v>5.7317054207602393E-2</v>
      </c>
      <c r="E68" s="83"/>
      <c r="F68">
        <v>0.01</v>
      </c>
      <c r="G68">
        <v>1.1200000000000001</v>
      </c>
      <c r="H68" s="84" t="s">
        <v>75</v>
      </c>
      <c r="I68" s="84">
        <v>7.4467979353941977E-3</v>
      </c>
      <c r="J68" s="83"/>
    </row>
    <row r="69" spans="1:10">
      <c r="A69">
        <v>0.48</v>
      </c>
      <c r="B69">
        <v>0.52</v>
      </c>
      <c r="C69" s="83" t="s">
        <v>76</v>
      </c>
      <c r="D69" s="83">
        <v>1.7822875476056765</v>
      </c>
      <c r="E69" s="83"/>
      <c r="F69">
        <v>0.01</v>
      </c>
      <c r="G69">
        <v>0.02</v>
      </c>
      <c r="H69" s="83" t="s">
        <v>76</v>
      </c>
      <c r="I69" s="83">
        <v>1.7822875476056765</v>
      </c>
      <c r="J69" s="83"/>
    </row>
    <row r="70" spans="1:10">
      <c r="A70">
        <v>0.48</v>
      </c>
      <c r="B70">
        <v>0.16</v>
      </c>
      <c r="C70" s="84" t="s">
        <v>77</v>
      </c>
      <c r="D70" s="84">
        <v>0.11463410841520479</v>
      </c>
      <c r="E70" s="83"/>
      <c r="F70">
        <v>0.01</v>
      </c>
      <c r="G70">
        <v>0.04</v>
      </c>
      <c r="H70" s="84" t="s">
        <v>77</v>
      </c>
      <c r="I70" s="84">
        <v>1.4893595870788395E-2</v>
      </c>
      <c r="J70" s="83"/>
    </row>
    <row r="71" spans="1:10" ht="15.75" thickBot="1">
      <c r="C71" s="85" t="s">
        <v>78</v>
      </c>
      <c r="D71" s="85">
        <v>2.1788128271650695</v>
      </c>
      <c r="E71" s="85"/>
      <c r="H71" s="85" t="s">
        <v>78</v>
      </c>
      <c r="I71" s="85">
        <v>2.1788128271650695</v>
      </c>
      <c r="J71" s="85"/>
    </row>
    <row r="72" spans="1:10">
      <c r="A72" s="86" t="s">
        <v>90</v>
      </c>
      <c r="B72" s="86" t="s">
        <v>83</v>
      </c>
      <c r="C72" s="84" t="s">
        <v>91</v>
      </c>
      <c r="F72" s="86" t="s">
        <v>59</v>
      </c>
      <c r="G72" s="87" t="s">
        <v>80</v>
      </c>
      <c r="H72" s="84" t="s">
        <v>84</v>
      </c>
    </row>
    <row r="73" spans="1:10" ht="15.75" thickBot="1">
      <c r="A73" s="78" t="s">
        <v>64</v>
      </c>
      <c r="B73" s="78" t="s">
        <v>65</v>
      </c>
      <c r="F73" s="78" t="s">
        <v>64</v>
      </c>
      <c r="G73" s="88" t="s">
        <v>65</v>
      </c>
    </row>
    <row r="74" spans="1:10" ht="16.5" thickTop="1">
      <c r="A74" s="13">
        <v>0.23</v>
      </c>
      <c r="B74">
        <v>0.46</v>
      </c>
      <c r="C74" s="46" t="s">
        <v>67</v>
      </c>
      <c r="D74" s="46"/>
      <c r="F74">
        <v>0</v>
      </c>
      <c r="G74">
        <v>0.99</v>
      </c>
      <c r="H74" s="80" t="s">
        <v>67</v>
      </c>
      <c r="I74" s="80"/>
      <c r="J74" s="80"/>
    </row>
    <row r="75" spans="1:10" ht="16.5" thickBot="1">
      <c r="A75" s="13">
        <v>0.28999999999999998</v>
      </c>
      <c r="B75">
        <v>0.12</v>
      </c>
      <c r="F75">
        <v>0.01</v>
      </c>
      <c r="G75">
        <v>1.04</v>
      </c>
      <c r="H75" s="80"/>
      <c r="I75" s="80"/>
      <c r="J75" s="80"/>
    </row>
    <row r="76" spans="1:10" ht="15.75">
      <c r="A76" s="13">
        <v>0.25</v>
      </c>
      <c r="B76">
        <v>0.84</v>
      </c>
      <c r="C76" s="81"/>
      <c r="D76" s="81" t="s">
        <v>64</v>
      </c>
      <c r="E76" s="81" t="s">
        <v>65</v>
      </c>
      <c r="F76">
        <v>0.03</v>
      </c>
      <c r="G76">
        <v>1.1000000000000001</v>
      </c>
      <c r="H76" s="81"/>
      <c r="I76" s="81" t="s">
        <v>64</v>
      </c>
      <c r="J76" s="81" t="s">
        <v>65</v>
      </c>
    </row>
    <row r="77" spans="1:10" ht="15.75">
      <c r="A77" s="13">
        <v>0.22</v>
      </c>
      <c r="B77">
        <v>0.06</v>
      </c>
      <c r="C77" s="83" t="s">
        <v>68</v>
      </c>
      <c r="D77" s="83">
        <v>0.28928571428571426</v>
      </c>
      <c r="E77" s="83">
        <v>0.43142857142857138</v>
      </c>
      <c r="F77">
        <v>0.02</v>
      </c>
      <c r="G77">
        <v>0.27</v>
      </c>
      <c r="H77" s="83" t="s">
        <v>68</v>
      </c>
      <c r="I77" s="83">
        <v>2.9285714285714283E-2</v>
      </c>
      <c r="J77" s="83">
        <v>0.68571428571428572</v>
      </c>
    </row>
    <row r="78" spans="1:10" ht="15.75">
      <c r="A78" s="13">
        <v>0.21</v>
      </c>
      <c r="B78">
        <v>0.92</v>
      </c>
      <c r="C78" s="83" t="s">
        <v>69</v>
      </c>
      <c r="D78" s="83">
        <v>1.6591758241758257E-2</v>
      </c>
      <c r="E78" s="83">
        <v>7.9797802197802248E-2</v>
      </c>
      <c r="F78">
        <v>0.01</v>
      </c>
      <c r="G78">
        <v>0.53</v>
      </c>
      <c r="H78" s="83" t="s">
        <v>69</v>
      </c>
      <c r="I78" s="83">
        <v>6.9945054945054963E-4</v>
      </c>
      <c r="J78" s="83">
        <v>0.10664175824175817</v>
      </c>
    </row>
    <row r="79" spans="1:10" ht="15.75">
      <c r="A79" s="13">
        <v>0.32</v>
      </c>
      <c r="B79">
        <v>0.57999999999999996</v>
      </c>
      <c r="C79" s="83" t="s">
        <v>70</v>
      </c>
      <c r="D79" s="83">
        <v>14</v>
      </c>
      <c r="E79" s="83">
        <v>14</v>
      </c>
      <c r="F79">
        <v>0.05</v>
      </c>
      <c r="G79">
        <v>1.1200000000000001</v>
      </c>
      <c r="H79" s="83" t="s">
        <v>70</v>
      </c>
      <c r="I79" s="83">
        <v>14</v>
      </c>
      <c r="J79" s="83">
        <v>14</v>
      </c>
    </row>
    <row r="80" spans="1:10" ht="15.75">
      <c r="A80" s="13">
        <v>0.62</v>
      </c>
      <c r="B80">
        <v>0.68</v>
      </c>
      <c r="C80" s="83" t="s">
        <v>71</v>
      </c>
      <c r="D80" s="83">
        <v>2.3918950426600871E-2</v>
      </c>
      <c r="E80" s="83"/>
      <c r="F80">
        <v>0</v>
      </c>
      <c r="G80">
        <v>0.27</v>
      </c>
      <c r="H80" s="83" t="s">
        <v>71</v>
      </c>
      <c r="I80" s="83">
        <v>-0.11438686123585952</v>
      </c>
      <c r="J80" s="83"/>
    </row>
    <row r="81" spans="1:10" ht="15.75">
      <c r="A81" s="13">
        <v>0.42</v>
      </c>
      <c r="B81">
        <v>0.3</v>
      </c>
      <c r="C81" s="83" t="s">
        <v>72</v>
      </c>
      <c r="D81" s="83">
        <v>0</v>
      </c>
      <c r="E81" s="83"/>
      <c r="F81">
        <v>0.05</v>
      </c>
      <c r="G81">
        <v>0.64</v>
      </c>
      <c r="H81" s="83" t="s">
        <v>72</v>
      </c>
      <c r="I81" s="83">
        <v>0</v>
      </c>
      <c r="J81" s="83"/>
    </row>
    <row r="82" spans="1:10" ht="15.75">
      <c r="A82" s="13">
        <v>0.1</v>
      </c>
      <c r="B82">
        <v>0.5</v>
      </c>
      <c r="C82" s="83" t="s">
        <v>73</v>
      </c>
      <c r="D82" s="83">
        <v>13</v>
      </c>
      <c r="E82" s="83"/>
      <c r="F82">
        <v>0.06</v>
      </c>
      <c r="G82">
        <v>0.14000000000000001</v>
      </c>
      <c r="H82" s="83" t="s">
        <v>73</v>
      </c>
      <c r="I82" s="83">
        <v>13</v>
      </c>
      <c r="J82" s="83"/>
    </row>
    <row r="83" spans="1:10" ht="15.75">
      <c r="A83" s="13">
        <v>0.25</v>
      </c>
      <c r="B83">
        <v>0.64</v>
      </c>
      <c r="C83" s="83" t="s">
        <v>74</v>
      </c>
      <c r="D83" s="83">
        <v>-1.7287463276309305</v>
      </c>
      <c r="E83" s="83"/>
      <c r="F83">
        <v>0.03</v>
      </c>
      <c r="G83">
        <v>0.69</v>
      </c>
      <c r="H83" s="83" t="s">
        <v>74</v>
      </c>
      <c r="I83" s="83">
        <v>-7.4286102918566153</v>
      </c>
      <c r="J83" s="83"/>
    </row>
    <row r="84" spans="1:10" ht="15.75">
      <c r="A84" s="13">
        <v>0.4</v>
      </c>
      <c r="B84">
        <v>0.18</v>
      </c>
      <c r="C84" s="83" t="s">
        <v>75</v>
      </c>
      <c r="D84" s="83">
        <v>5.3756822406154252E-2</v>
      </c>
      <c r="E84" s="83"/>
      <c r="F84">
        <v>0.09</v>
      </c>
      <c r="G84">
        <v>0.53</v>
      </c>
      <c r="H84" s="83" t="s">
        <v>75</v>
      </c>
      <c r="I84" s="83">
        <v>2.492362635917272E-6</v>
      </c>
      <c r="J84" s="83"/>
    </row>
    <row r="85" spans="1:10" ht="15.75">
      <c r="A85" s="13">
        <v>0.3</v>
      </c>
      <c r="B85">
        <v>0.04</v>
      </c>
      <c r="C85" s="83" t="s">
        <v>76</v>
      </c>
      <c r="D85" s="83">
        <v>1.7709333826482787</v>
      </c>
      <c r="E85" s="83"/>
      <c r="F85">
        <v>0</v>
      </c>
      <c r="G85">
        <v>0.78</v>
      </c>
      <c r="H85" s="83" t="s">
        <v>76</v>
      </c>
      <c r="I85" s="83">
        <v>1.7709333826482787</v>
      </c>
      <c r="J85" s="83"/>
    </row>
    <row r="86" spans="1:10" ht="15.75">
      <c r="A86" s="13">
        <v>0.14000000000000001</v>
      </c>
      <c r="B86">
        <v>0.26</v>
      </c>
      <c r="C86" s="83" t="s">
        <v>77</v>
      </c>
      <c r="D86" s="83">
        <v>0.1075136448123085</v>
      </c>
      <c r="E86" s="83"/>
      <c r="F86">
        <v>0.04</v>
      </c>
      <c r="G86">
        <v>0.97</v>
      </c>
      <c r="H86" s="83" t="s">
        <v>77</v>
      </c>
      <c r="I86" s="83">
        <v>4.9847252718345441E-6</v>
      </c>
      <c r="J86" s="83"/>
    </row>
    <row r="87" spans="1:10" ht="15.75" thickBot="1">
      <c r="A87">
        <v>0.3</v>
      </c>
      <c r="B87">
        <v>0.46</v>
      </c>
      <c r="C87" s="85" t="s">
        <v>78</v>
      </c>
      <c r="D87" s="85">
        <v>2.1603686522485352</v>
      </c>
      <c r="E87" s="85"/>
      <c r="F87">
        <v>0.02</v>
      </c>
      <c r="G87">
        <v>0.53</v>
      </c>
      <c r="H87" s="85" t="s">
        <v>78</v>
      </c>
      <c r="I87" s="85">
        <v>2.1603686522485352</v>
      </c>
      <c r="J87" s="85"/>
    </row>
    <row r="89" spans="1:10">
      <c r="A89" s="86" t="s">
        <v>60</v>
      </c>
      <c r="B89" s="86" t="s">
        <v>83</v>
      </c>
      <c r="C89" s="46" t="s">
        <v>88</v>
      </c>
      <c r="F89" s="86" t="s">
        <v>87</v>
      </c>
      <c r="G89" s="86" t="s">
        <v>80</v>
      </c>
      <c r="H89" s="46" t="s">
        <v>88</v>
      </c>
    </row>
    <row r="90" spans="1:10" ht="15.75" thickBot="1">
      <c r="A90" s="78" t="s">
        <v>64</v>
      </c>
      <c r="B90" s="78" t="s">
        <v>65</v>
      </c>
      <c r="C90" s="79" t="s">
        <v>67</v>
      </c>
      <c r="D90" s="79"/>
      <c r="E90" s="80"/>
      <c r="F90" s="78" t="s">
        <v>64</v>
      </c>
      <c r="G90" s="78" t="s">
        <v>65</v>
      </c>
      <c r="H90" s="46" t="s">
        <v>67</v>
      </c>
      <c r="I90" s="46"/>
    </row>
    <row r="91" spans="1:10" ht="16.5" thickTop="1" thickBot="1">
      <c r="A91">
        <v>0.5</v>
      </c>
      <c r="B91">
        <v>0.06</v>
      </c>
      <c r="C91" s="80"/>
      <c r="D91" s="80"/>
      <c r="E91" s="80"/>
      <c r="F91">
        <v>0.08</v>
      </c>
      <c r="G91">
        <v>0.01</v>
      </c>
    </row>
    <row r="92" spans="1:10">
      <c r="A92">
        <v>0.32</v>
      </c>
      <c r="B92">
        <v>0.12</v>
      </c>
      <c r="C92" s="81"/>
      <c r="D92" s="81" t="s">
        <v>64</v>
      </c>
      <c r="E92" s="81" t="s">
        <v>65</v>
      </c>
      <c r="F92">
        <v>0.08</v>
      </c>
      <c r="G92">
        <v>0.62</v>
      </c>
      <c r="H92" s="81"/>
      <c r="I92" s="81" t="s">
        <v>64</v>
      </c>
      <c r="J92" s="81" t="s">
        <v>65</v>
      </c>
    </row>
    <row r="93" spans="1:10">
      <c r="A93">
        <v>0.36</v>
      </c>
      <c r="B93">
        <v>0.28000000000000003</v>
      </c>
      <c r="C93" s="83" t="s">
        <v>68</v>
      </c>
      <c r="D93" s="83">
        <v>0.33540000000000009</v>
      </c>
      <c r="E93" s="83">
        <v>0.54499999999999982</v>
      </c>
      <c r="F93">
        <v>0.03</v>
      </c>
      <c r="G93">
        <v>0.61</v>
      </c>
      <c r="H93" s="83" t="s">
        <v>68</v>
      </c>
      <c r="I93" s="83">
        <v>5.5E-2</v>
      </c>
      <c r="J93" s="83">
        <v>0.21779999999999997</v>
      </c>
    </row>
    <row r="94" spans="1:10">
      <c r="A94">
        <v>0.26</v>
      </c>
      <c r="B94">
        <v>0.56000000000000005</v>
      </c>
      <c r="C94" s="83" t="s">
        <v>69</v>
      </c>
      <c r="D94" s="83">
        <v>7.2865714285713533E-3</v>
      </c>
      <c r="E94" s="83">
        <v>7.6776530612244945E-2</v>
      </c>
      <c r="F94">
        <v>0.01</v>
      </c>
      <c r="G94">
        <v>0.02</v>
      </c>
      <c r="H94" s="83" t="s">
        <v>69</v>
      </c>
      <c r="I94" s="83">
        <v>3.5561224489795923E-3</v>
      </c>
      <c r="J94" s="83">
        <v>6.4756285714285697E-2</v>
      </c>
    </row>
    <row r="95" spans="1:10">
      <c r="A95">
        <v>0.3</v>
      </c>
      <c r="B95">
        <v>0.34</v>
      </c>
      <c r="C95" s="83" t="s">
        <v>70</v>
      </c>
      <c r="D95" s="83">
        <v>50</v>
      </c>
      <c r="E95" s="83">
        <v>50</v>
      </c>
      <c r="F95">
        <v>0.13</v>
      </c>
      <c r="G95">
        <v>0.11</v>
      </c>
      <c r="H95" s="83" t="s">
        <v>70</v>
      </c>
      <c r="I95" s="83">
        <v>50</v>
      </c>
      <c r="J95" s="83">
        <v>50</v>
      </c>
    </row>
    <row r="96" spans="1:10">
      <c r="A96">
        <v>0.48</v>
      </c>
      <c r="B96">
        <v>0.65</v>
      </c>
      <c r="C96" s="83" t="s">
        <v>71</v>
      </c>
      <c r="D96" s="83">
        <v>-0.14870971893798127</v>
      </c>
      <c r="E96" s="83"/>
      <c r="F96">
        <v>0.13</v>
      </c>
      <c r="G96">
        <v>0.18</v>
      </c>
      <c r="H96" s="83" t="s">
        <v>71</v>
      </c>
      <c r="I96" s="83">
        <v>-9.5686243627182657E-2</v>
      </c>
      <c r="J96" s="83"/>
    </row>
    <row r="97" spans="1:10">
      <c r="A97">
        <v>0.36</v>
      </c>
      <c r="B97">
        <v>0.65</v>
      </c>
      <c r="C97" s="83" t="s">
        <v>72</v>
      </c>
      <c r="D97" s="83">
        <v>0</v>
      </c>
      <c r="E97" s="83"/>
      <c r="F97">
        <v>0.01</v>
      </c>
      <c r="G97">
        <v>7.0000000000000007E-2</v>
      </c>
      <c r="H97" s="83" t="s">
        <v>72</v>
      </c>
      <c r="I97" s="83">
        <v>0</v>
      </c>
      <c r="J97" s="83"/>
    </row>
    <row r="98" spans="1:10">
      <c r="A98">
        <v>0.4</v>
      </c>
      <c r="B98">
        <v>0.6</v>
      </c>
      <c r="C98" s="83" t="s">
        <v>73</v>
      </c>
      <c r="D98" s="83">
        <v>49</v>
      </c>
      <c r="E98" s="83"/>
      <c r="F98">
        <v>0</v>
      </c>
      <c r="G98">
        <v>0.33</v>
      </c>
      <c r="H98" s="83" t="s">
        <v>73</v>
      </c>
      <c r="I98" s="83">
        <v>49</v>
      </c>
      <c r="J98" s="83"/>
    </row>
    <row r="99" spans="1:10">
      <c r="A99">
        <v>0.34</v>
      </c>
      <c r="B99">
        <v>0.2</v>
      </c>
      <c r="C99" s="83" t="s">
        <v>74</v>
      </c>
      <c r="D99" s="83">
        <v>-4.9104619001320593</v>
      </c>
      <c r="E99" s="83"/>
      <c r="F99">
        <v>0.02</v>
      </c>
      <c r="G99">
        <v>0.45</v>
      </c>
      <c r="H99" s="83" t="s">
        <v>74</v>
      </c>
      <c r="I99" s="83">
        <v>-4.3136918787838434</v>
      </c>
      <c r="J99" s="83"/>
    </row>
    <row r="100" spans="1:10">
      <c r="A100">
        <v>0.14000000000000001</v>
      </c>
      <c r="B100">
        <v>0.74</v>
      </c>
      <c r="C100" s="84" t="s">
        <v>75</v>
      </c>
      <c r="D100" s="84">
        <v>5.2548539480166862E-6</v>
      </c>
      <c r="E100" s="83"/>
      <c r="F100">
        <v>0.01</v>
      </c>
      <c r="G100">
        <v>0.51</v>
      </c>
      <c r="H100" s="84" t="s">
        <v>75</v>
      </c>
      <c r="I100" s="84">
        <v>3.8766067154382594E-5</v>
      </c>
      <c r="J100" s="83"/>
    </row>
    <row r="101" spans="1:10">
      <c r="A101">
        <v>0.33</v>
      </c>
      <c r="B101">
        <v>1.04</v>
      </c>
      <c r="C101" s="83" t="s">
        <v>76</v>
      </c>
      <c r="D101" s="83">
        <v>1.6765508930959223</v>
      </c>
      <c r="E101" s="83"/>
      <c r="F101">
        <v>0.01</v>
      </c>
      <c r="G101">
        <v>0.18</v>
      </c>
      <c r="H101" s="83" t="s">
        <v>76</v>
      </c>
      <c r="I101" s="83">
        <v>1.6765508930959223</v>
      </c>
      <c r="J101" s="83"/>
    </row>
    <row r="102" spans="1:10">
      <c r="A102">
        <v>0.36</v>
      </c>
      <c r="B102">
        <v>0.57999999999999996</v>
      </c>
      <c r="C102" s="84" t="s">
        <v>77</v>
      </c>
      <c r="D102" s="84">
        <v>1.0509707896033372E-5</v>
      </c>
      <c r="E102" s="83"/>
      <c r="F102">
        <v>0.19</v>
      </c>
      <c r="G102">
        <v>0.11</v>
      </c>
      <c r="H102" s="84" t="s">
        <v>77</v>
      </c>
      <c r="I102" s="84">
        <v>7.7532134308765189E-5</v>
      </c>
      <c r="J102" s="83"/>
    </row>
    <row r="103" spans="1:10" ht="15.75" thickBot="1">
      <c r="A103">
        <v>0.42</v>
      </c>
      <c r="B103">
        <v>0.48</v>
      </c>
      <c r="C103" s="85" t="s">
        <v>78</v>
      </c>
      <c r="D103" s="85">
        <v>2.009575199320242</v>
      </c>
      <c r="E103" s="85"/>
      <c r="F103">
        <v>0</v>
      </c>
      <c r="G103">
        <v>0.56000000000000005</v>
      </c>
      <c r="H103" s="85" t="s">
        <v>78</v>
      </c>
      <c r="I103" s="85">
        <v>2.009575199320242</v>
      </c>
      <c r="J103" s="85"/>
    </row>
    <row r="104" spans="1:10">
      <c r="A104">
        <v>0.4</v>
      </c>
      <c r="B104">
        <v>0.57999999999999996</v>
      </c>
      <c r="F104">
        <v>0</v>
      </c>
      <c r="G104">
        <v>7.0000000000000007E-2</v>
      </c>
    </row>
    <row r="105" spans="1:10">
      <c r="A105">
        <v>0.2</v>
      </c>
      <c r="B105">
        <v>0.46</v>
      </c>
      <c r="F105">
        <v>0.01</v>
      </c>
      <c r="G105">
        <v>0.01</v>
      </c>
    </row>
    <row r="106" spans="1:10">
      <c r="A106">
        <v>0.25</v>
      </c>
      <c r="B106">
        <v>0.56000000000000005</v>
      </c>
      <c r="F106">
        <v>0.02</v>
      </c>
      <c r="G106">
        <v>1.23</v>
      </c>
    </row>
    <row r="107" spans="1:10">
      <c r="A107">
        <v>0.31</v>
      </c>
      <c r="B107">
        <v>0.57999999999999996</v>
      </c>
      <c r="F107">
        <v>0.01</v>
      </c>
      <c r="G107">
        <v>0</v>
      </c>
    </row>
    <row r="108" spans="1:10">
      <c r="A108">
        <v>0.31</v>
      </c>
      <c r="B108">
        <v>0.61</v>
      </c>
      <c r="F108">
        <v>0</v>
      </c>
      <c r="G108">
        <v>0.11</v>
      </c>
    </row>
    <row r="109" spans="1:10">
      <c r="A109">
        <v>0.5</v>
      </c>
      <c r="B109">
        <v>0.6</v>
      </c>
      <c r="F109">
        <v>0.15</v>
      </c>
      <c r="G109">
        <v>0</v>
      </c>
    </row>
    <row r="110" spans="1:10">
      <c r="A110">
        <v>0.3</v>
      </c>
      <c r="B110">
        <v>0.36</v>
      </c>
      <c r="F110">
        <v>0.01</v>
      </c>
      <c r="G110">
        <v>0.05</v>
      </c>
    </row>
    <row r="111" spans="1:10">
      <c r="A111">
        <v>0.21</v>
      </c>
      <c r="B111">
        <v>0.7</v>
      </c>
      <c r="F111">
        <v>0.01</v>
      </c>
      <c r="G111">
        <v>0.44</v>
      </c>
    </row>
    <row r="112" spans="1:10">
      <c r="A112">
        <v>0.36</v>
      </c>
      <c r="B112">
        <v>0.17</v>
      </c>
      <c r="F112">
        <v>0.01</v>
      </c>
      <c r="G112">
        <v>0.44</v>
      </c>
    </row>
    <row r="113" spans="1:7">
      <c r="A113">
        <v>0.27</v>
      </c>
      <c r="B113">
        <v>0.24</v>
      </c>
      <c r="F113">
        <v>0.05</v>
      </c>
      <c r="G113">
        <v>0.08</v>
      </c>
    </row>
    <row r="114" spans="1:7">
      <c r="A114">
        <v>0.41</v>
      </c>
      <c r="B114">
        <v>0.2</v>
      </c>
      <c r="F114">
        <v>0.04</v>
      </c>
      <c r="G114">
        <v>0.44</v>
      </c>
    </row>
    <row r="115" spans="1:7">
      <c r="A115">
        <v>0.52</v>
      </c>
      <c r="B115">
        <v>0.62</v>
      </c>
      <c r="F115">
        <v>0.05</v>
      </c>
      <c r="G115">
        <v>0</v>
      </c>
    </row>
    <row r="116" spans="1:7">
      <c r="A116">
        <v>0.3</v>
      </c>
      <c r="B116">
        <v>0.94</v>
      </c>
      <c r="F116">
        <v>0.02</v>
      </c>
      <c r="G116">
        <v>0</v>
      </c>
    </row>
    <row r="117" spans="1:7">
      <c r="A117">
        <v>0.38</v>
      </c>
      <c r="B117">
        <v>0.38</v>
      </c>
      <c r="F117">
        <v>0.02</v>
      </c>
      <c r="G117">
        <v>0.28999999999999998</v>
      </c>
    </row>
    <row r="118" spans="1:7">
      <c r="A118">
        <v>0.41</v>
      </c>
      <c r="B118">
        <v>0.5</v>
      </c>
      <c r="F118">
        <v>0.01</v>
      </c>
      <c r="G118">
        <v>0.37</v>
      </c>
    </row>
    <row r="119" spans="1:7">
      <c r="A119">
        <v>0.39</v>
      </c>
      <c r="B119">
        <v>0.28000000000000003</v>
      </c>
      <c r="F119">
        <v>0.01</v>
      </c>
      <c r="G119">
        <v>0.03</v>
      </c>
    </row>
    <row r="120" spans="1:7">
      <c r="A120">
        <v>0.38</v>
      </c>
      <c r="B120">
        <v>0.57999999999999996</v>
      </c>
      <c r="F120">
        <v>0.01</v>
      </c>
      <c r="G120">
        <v>7.0000000000000007E-2</v>
      </c>
    </row>
    <row r="121" spans="1:7">
      <c r="A121">
        <v>0.3</v>
      </c>
      <c r="B121">
        <v>1.04</v>
      </c>
      <c r="F121">
        <v>0.09</v>
      </c>
      <c r="G121">
        <v>0.35</v>
      </c>
    </row>
    <row r="122" spans="1:7">
      <c r="A122">
        <v>0.3</v>
      </c>
      <c r="B122">
        <v>0.89</v>
      </c>
      <c r="F122">
        <v>0.11</v>
      </c>
      <c r="G122">
        <v>0.62</v>
      </c>
    </row>
    <row r="123" spans="1:7">
      <c r="A123">
        <v>0.4</v>
      </c>
      <c r="B123">
        <v>0.97</v>
      </c>
      <c r="F123">
        <v>0.04</v>
      </c>
      <c r="G123">
        <v>0.2</v>
      </c>
    </row>
    <row r="124" spans="1:7">
      <c r="A124">
        <v>0.46</v>
      </c>
      <c r="B124">
        <v>0.21</v>
      </c>
      <c r="F124">
        <v>0.12</v>
      </c>
      <c r="G124">
        <v>7.0000000000000007E-2</v>
      </c>
    </row>
    <row r="125" spans="1:7">
      <c r="A125">
        <v>0.34</v>
      </c>
      <c r="B125">
        <v>0.74</v>
      </c>
      <c r="F125">
        <v>0.12</v>
      </c>
      <c r="G125">
        <v>0.01</v>
      </c>
    </row>
    <row r="126" spans="1:7">
      <c r="A126">
        <v>0.2</v>
      </c>
      <c r="B126">
        <v>0.61</v>
      </c>
      <c r="F126">
        <v>0.18</v>
      </c>
      <c r="G126">
        <v>0.05</v>
      </c>
    </row>
    <row r="127" spans="1:7">
      <c r="A127">
        <v>0.28000000000000003</v>
      </c>
      <c r="B127">
        <v>0.25</v>
      </c>
      <c r="F127">
        <v>0.09</v>
      </c>
      <c r="G127">
        <v>0.01</v>
      </c>
    </row>
    <row r="128" spans="1:7">
      <c r="A128">
        <v>0.28000000000000003</v>
      </c>
      <c r="B128">
        <v>0.15</v>
      </c>
      <c r="F128">
        <v>0.1</v>
      </c>
      <c r="G128">
        <v>0.18</v>
      </c>
    </row>
    <row r="129" spans="1:8">
      <c r="A129">
        <v>0.27</v>
      </c>
      <c r="B129">
        <v>0.94</v>
      </c>
      <c r="F129">
        <v>0.04</v>
      </c>
      <c r="G129">
        <v>0.68</v>
      </c>
    </row>
    <row r="130" spans="1:8">
      <c r="A130">
        <v>0.22</v>
      </c>
      <c r="B130">
        <v>0.42</v>
      </c>
      <c r="F130">
        <v>0.04</v>
      </c>
      <c r="G130">
        <v>0.38</v>
      </c>
    </row>
    <row r="131" spans="1:8">
      <c r="A131">
        <v>0.5</v>
      </c>
      <c r="B131">
        <v>0.44</v>
      </c>
      <c r="F131">
        <v>0.16</v>
      </c>
      <c r="G131">
        <v>0.11</v>
      </c>
    </row>
    <row r="132" spans="1:8">
      <c r="A132">
        <v>0.28000000000000003</v>
      </c>
      <c r="B132">
        <v>0.94</v>
      </c>
      <c r="F132">
        <v>0.19</v>
      </c>
      <c r="G132">
        <v>0.18</v>
      </c>
    </row>
    <row r="133" spans="1:8">
      <c r="A133">
        <v>0.25</v>
      </c>
      <c r="B133">
        <v>0.74</v>
      </c>
      <c r="F133">
        <v>0.12</v>
      </c>
      <c r="G133">
        <v>0.45</v>
      </c>
    </row>
    <row r="134" spans="1:8">
      <c r="A134">
        <v>0.28000000000000003</v>
      </c>
      <c r="B134">
        <v>0.7</v>
      </c>
      <c r="F134">
        <v>0.01</v>
      </c>
      <c r="G134">
        <v>0</v>
      </c>
    </row>
    <row r="135" spans="1:8">
      <c r="A135">
        <v>0.36</v>
      </c>
      <c r="B135">
        <v>1.06</v>
      </c>
      <c r="F135">
        <v>0.01</v>
      </c>
      <c r="G135">
        <v>0</v>
      </c>
    </row>
    <row r="136" spans="1:8">
      <c r="A136">
        <v>0.26</v>
      </c>
      <c r="B136">
        <v>0.7</v>
      </c>
      <c r="F136">
        <v>0</v>
      </c>
      <c r="G136">
        <v>0.04</v>
      </c>
    </row>
    <row r="137" spans="1:8">
      <c r="A137">
        <v>0.31</v>
      </c>
      <c r="B137">
        <v>0.25</v>
      </c>
      <c r="F137">
        <v>0.17</v>
      </c>
      <c r="G137">
        <v>0.14000000000000001</v>
      </c>
    </row>
    <row r="138" spans="1:8">
      <c r="A138">
        <v>0.38</v>
      </c>
      <c r="B138">
        <v>0.7</v>
      </c>
      <c r="F138">
        <v>0.01</v>
      </c>
      <c r="G138">
        <v>0</v>
      </c>
    </row>
    <row r="139" spans="1:8">
      <c r="A139">
        <v>0.35</v>
      </c>
      <c r="B139">
        <v>0.83</v>
      </c>
      <c r="F139">
        <v>0.02</v>
      </c>
      <c r="G139">
        <v>0.02</v>
      </c>
    </row>
    <row r="140" spans="1:8">
      <c r="A140">
        <v>0.28000000000000003</v>
      </c>
      <c r="B140">
        <v>0.01</v>
      </c>
      <c r="F140">
        <v>0</v>
      </c>
      <c r="G140">
        <v>0.01</v>
      </c>
    </row>
    <row r="143" spans="1:8">
      <c r="A143" s="86" t="s">
        <v>57</v>
      </c>
      <c r="B143" s="86" t="s">
        <v>83</v>
      </c>
      <c r="C143" s="46" t="s">
        <v>89</v>
      </c>
    </row>
    <row r="144" spans="1:8" ht="15.75" thickBot="1">
      <c r="A144" s="78" t="s">
        <v>64</v>
      </c>
      <c r="B144" s="78" t="s">
        <v>65</v>
      </c>
      <c r="C144" s="79" t="s">
        <v>67</v>
      </c>
      <c r="D144" s="79"/>
      <c r="E144" s="80"/>
      <c r="F144" s="86" t="s">
        <v>57</v>
      </c>
      <c r="G144" s="86" t="s">
        <v>86</v>
      </c>
      <c r="H144" s="46" t="s">
        <v>89</v>
      </c>
    </row>
    <row r="145" spans="1:10" ht="17.25" thickTop="1" thickBot="1">
      <c r="A145" s="14">
        <v>0.42</v>
      </c>
      <c r="B145">
        <v>0.22</v>
      </c>
      <c r="C145" s="80"/>
      <c r="D145" s="80"/>
      <c r="E145" s="80"/>
      <c r="F145" s="78" t="s">
        <v>64</v>
      </c>
      <c r="G145" s="78" t="s">
        <v>65</v>
      </c>
      <c r="H145" s="80" t="s">
        <v>67</v>
      </c>
      <c r="I145" s="80"/>
      <c r="J145" s="80"/>
    </row>
    <row r="146" spans="1:10" ht="17.25" thickTop="1" thickBot="1">
      <c r="A146" s="14">
        <v>0.18</v>
      </c>
      <c r="B146">
        <v>0.16</v>
      </c>
      <c r="C146" s="81"/>
      <c r="D146" s="81" t="s">
        <v>64</v>
      </c>
      <c r="E146" s="81" t="s">
        <v>65</v>
      </c>
      <c r="F146">
        <v>0.01</v>
      </c>
      <c r="G146">
        <v>0.95</v>
      </c>
      <c r="H146" s="80"/>
      <c r="I146" s="80"/>
      <c r="J146" s="80"/>
    </row>
    <row r="147" spans="1:10" ht="15.75">
      <c r="A147" s="14">
        <v>0.54</v>
      </c>
      <c r="B147">
        <v>0.38</v>
      </c>
      <c r="C147" s="83" t="s">
        <v>68</v>
      </c>
      <c r="D147" s="83">
        <v>0.53</v>
      </c>
      <c r="E147" s="83">
        <v>0.312</v>
      </c>
      <c r="F147">
        <v>0.01</v>
      </c>
      <c r="G147">
        <v>0.26</v>
      </c>
      <c r="H147" s="81"/>
      <c r="I147" s="81" t="s">
        <v>64</v>
      </c>
      <c r="J147" s="81" t="s">
        <v>92</v>
      </c>
    </row>
    <row r="148" spans="1:10" ht="15.75">
      <c r="A148" s="14">
        <v>0.46</v>
      </c>
      <c r="B148">
        <v>0.38</v>
      </c>
      <c r="C148" s="83" t="s">
        <v>69</v>
      </c>
      <c r="D148" s="83">
        <v>2.8799999999999985E-2</v>
      </c>
      <c r="E148" s="83">
        <v>1.835111111111111E-2</v>
      </c>
      <c r="F148">
        <v>0.03</v>
      </c>
      <c r="G148">
        <v>0.21</v>
      </c>
      <c r="H148" s="83" t="s">
        <v>68</v>
      </c>
      <c r="I148" s="83">
        <v>0.15099999999999997</v>
      </c>
      <c r="J148" s="83">
        <v>0.308</v>
      </c>
    </row>
    <row r="149" spans="1:10" ht="15.75">
      <c r="A149" s="14">
        <v>0.63</v>
      </c>
      <c r="B149">
        <v>0.36</v>
      </c>
      <c r="C149" s="83" t="s">
        <v>70</v>
      </c>
      <c r="D149" s="83">
        <v>10</v>
      </c>
      <c r="E149" s="83">
        <v>10</v>
      </c>
      <c r="F149">
        <v>0.21</v>
      </c>
      <c r="G149">
        <v>0.21</v>
      </c>
      <c r="H149" s="83" t="s">
        <v>69</v>
      </c>
      <c r="I149" s="83">
        <v>1.0254444444444451E-2</v>
      </c>
      <c r="J149" s="83">
        <v>6.315111111111113E-2</v>
      </c>
    </row>
    <row r="150" spans="1:10" ht="15.75">
      <c r="A150" s="14">
        <v>0.48</v>
      </c>
      <c r="B150">
        <v>0.35</v>
      </c>
      <c r="C150" s="83" t="s">
        <v>71</v>
      </c>
      <c r="D150" s="83">
        <v>8.6513343233908385E-2</v>
      </c>
      <c r="E150" s="83"/>
      <c r="F150">
        <v>0.23</v>
      </c>
      <c r="G150">
        <v>0.31</v>
      </c>
      <c r="H150" s="83" t="s">
        <v>70</v>
      </c>
      <c r="I150" s="83">
        <v>10</v>
      </c>
      <c r="J150" s="83">
        <v>10</v>
      </c>
    </row>
    <row r="151" spans="1:10" ht="15.75">
      <c r="A151" s="14">
        <v>0.63</v>
      </c>
      <c r="B151">
        <v>0.56999999999999995</v>
      </c>
      <c r="C151" s="83" t="s">
        <v>72</v>
      </c>
      <c r="D151" s="83">
        <v>0</v>
      </c>
      <c r="E151" s="83"/>
      <c r="F151">
        <v>0.2</v>
      </c>
      <c r="G151">
        <v>0.46</v>
      </c>
      <c r="H151" s="83" t="s">
        <v>71</v>
      </c>
      <c r="I151" s="83">
        <v>-0.43654001258673614</v>
      </c>
      <c r="J151" s="83"/>
    </row>
    <row r="152" spans="1:10" ht="15.75">
      <c r="A152" s="14">
        <v>0.64</v>
      </c>
      <c r="B152">
        <v>0.2</v>
      </c>
      <c r="C152" s="83" t="s">
        <v>73</v>
      </c>
      <c r="D152" s="83">
        <v>9</v>
      </c>
      <c r="E152" s="83"/>
      <c r="F152">
        <v>0.21</v>
      </c>
      <c r="G152">
        <v>0.28999999999999998</v>
      </c>
      <c r="H152" s="83" t="s">
        <v>72</v>
      </c>
      <c r="I152" s="83">
        <v>0</v>
      </c>
      <c r="J152" s="83"/>
    </row>
    <row r="153" spans="1:10" ht="15.75">
      <c r="A153" s="14">
        <v>0.82</v>
      </c>
      <c r="B153">
        <v>0.12</v>
      </c>
      <c r="C153" s="83" t="s">
        <v>74</v>
      </c>
      <c r="D153" s="83">
        <v>3.3177885428878837</v>
      </c>
      <c r="E153" s="83"/>
      <c r="F153">
        <v>0.15</v>
      </c>
      <c r="G153">
        <v>0.22</v>
      </c>
      <c r="H153" s="83" t="s">
        <v>73</v>
      </c>
      <c r="I153" s="83">
        <v>9</v>
      </c>
      <c r="J153" s="83"/>
    </row>
    <row r="154" spans="1:10" ht="15.75">
      <c r="A154" s="14">
        <v>0.5</v>
      </c>
      <c r="B154">
        <v>0.38</v>
      </c>
      <c r="C154" s="84" t="s">
        <v>75</v>
      </c>
      <c r="D154" s="84">
        <v>4.4859338979817143E-3</v>
      </c>
      <c r="E154" s="83"/>
      <c r="F154">
        <v>0.16</v>
      </c>
      <c r="G154">
        <v>0.04</v>
      </c>
      <c r="H154" s="83" t="s">
        <v>74</v>
      </c>
      <c r="I154" s="83">
        <v>-1.6055273682387015</v>
      </c>
      <c r="J154" s="83"/>
    </row>
    <row r="155" spans="1:10">
      <c r="C155" s="83" t="s">
        <v>76</v>
      </c>
      <c r="D155" s="83">
        <v>1.83311292255007</v>
      </c>
      <c r="E155" s="83"/>
      <c r="F155">
        <v>0.3</v>
      </c>
      <c r="G155">
        <v>0.13</v>
      </c>
      <c r="H155" s="83" t="s">
        <v>75</v>
      </c>
      <c r="I155" s="83">
        <v>7.1420243402316327E-2</v>
      </c>
      <c r="J155" s="83"/>
    </row>
    <row r="156" spans="1:10">
      <c r="C156" s="84" t="s">
        <v>77</v>
      </c>
      <c r="D156" s="84">
        <v>8.9718677959634285E-3</v>
      </c>
      <c r="E156" s="83"/>
      <c r="H156" s="83" t="s">
        <v>76</v>
      </c>
      <c r="I156" s="83">
        <v>1.83311292255007</v>
      </c>
      <c r="J156" s="83"/>
    </row>
    <row r="157" spans="1:10" ht="15.75" thickBot="1">
      <c r="C157" s="85" t="s">
        <v>78</v>
      </c>
      <c r="D157" s="85">
        <v>2.2621571581735829</v>
      </c>
      <c r="E157" s="85"/>
      <c r="H157" s="83" t="s">
        <v>77</v>
      </c>
      <c r="I157" s="83">
        <v>0.14284048680463265</v>
      </c>
      <c r="J157" s="83"/>
    </row>
    <row r="158" spans="1:10" ht="15.75" thickBot="1">
      <c r="H158" s="85" t="s">
        <v>78</v>
      </c>
      <c r="I158" s="85">
        <v>2.2621571581735829</v>
      </c>
      <c r="J158" s="85"/>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F120"/>
  <sheetViews>
    <sheetView topLeftCell="F1" workbookViewId="0">
      <selection activeCell="D9" sqref="D9"/>
    </sheetView>
  </sheetViews>
  <sheetFormatPr defaultRowHeight="15"/>
  <cols>
    <col min="1" max="1" width="29.42578125" customWidth="1"/>
    <col min="2" max="2" width="8.140625" customWidth="1"/>
    <col min="3" max="3" width="8.140625" style="6" customWidth="1"/>
    <col min="4" max="4" width="10.85546875" style="6" customWidth="1"/>
    <col min="5" max="5" width="11.42578125" style="7" customWidth="1"/>
    <col min="6" max="6" width="8.7109375" style="7" customWidth="1"/>
  </cols>
  <sheetData>
    <row r="1" spans="1:6" ht="39">
      <c r="A1" s="1" t="s">
        <v>0</v>
      </c>
      <c r="B1" s="2" t="s">
        <v>1</v>
      </c>
      <c r="C1" s="37" t="s">
        <v>37</v>
      </c>
      <c r="D1" s="37" t="s">
        <v>32</v>
      </c>
      <c r="E1" s="92" t="s">
        <v>49</v>
      </c>
      <c r="F1" s="92" t="s">
        <v>50</v>
      </c>
    </row>
    <row r="2" spans="1:6">
      <c r="A2" s="51" t="s">
        <v>119</v>
      </c>
      <c r="B2">
        <v>0.1</v>
      </c>
      <c r="C2" s="6">
        <v>7.4074074074074077E-3</v>
      </c>
      <c r="D2" s="6">
        <v>0.10714285714285714</v>
      </c>
      <c r="E2" s="7">
        <v>3.0952380952380957E-2</v>
      </c>
      <c r="F2" s="7">
        <v>2.7027027027027029E-2</v>
      </c>
    </row>
    <row r="3" spans="1:6">
      <c r="A3" s="51" t="s">
        <v>119</v>
      </c>
      <c r="B3">
        <v>0.2</v>
      </c>
      <c r="C3" s="6">
        <v>9.6296296296296297E-2</v>
      </c>
      <c r="D3" s="6">
        <v>0.1326530612244898</v>
      </c>
      <c r="E3" s="7">
        <v>0.32500000000000001</v>
      </c>
      <c r="F3" s="7">
        <v>0.35135135135135137</v>
      </c>
    </row>
    <row r="4" spans="1:6">
      <c r="A4" s="51" t="s">
        <v>119</v>
      </c>
      <c r="B4">
        <v>0.3</v>
      </c>
      <c r="C4" s="6">
        <v>0.27407407407407408</v>
      </c>
      <c r="D4" s="6">
        <v>0.12372448979591837</v>
      </c>
      <c r="E4" s="7">
        <v>0.99175257731958777</v>
      </c>
      <c r="F4" s="7">
        <v>1</v>
      </c>
    </row>
    <row r="5" spans="1:6">
      <c r="A5" s="51" t="s">
        <v>119</v>
      </c>
      <c r="B5">
        <v>0.4</v>
      </c>
      <c r="C5" s="6">
        <v>0.25925925925925924</v>
      </c>
      <c r="D5" s="6">
        <v>0.11607142857142858</v>
      </c>
      <c r="E5" s="7">
        <v>1</v>
      </c>
      <c r="F5" s="7">
        <v>0.94594594594594583</v>
      </c>
    </row>
    <row r="6" spans="1:6">
      <c r="A6" s="51" t="s">
        <v>119</v>
      </c>
      <c r="B6">
        <v>0.5</v>
      </c>
      <c r="C6" s="6">
        <v>0.2074074074074074</v>
      </c>
      <c r="D6" s="6">
        <v>0.125</v>
      </c>
      <c r="E6" s="7">
        <v>0.74285714285714288</v>
      </c>
      <c r="F6" s="7">
        <v>0.75675675675675669</v>
      </c>
    </row>
    <row r="7" spans="1:6">
      <c r="A7" s="51" t="s">
        <v>119</v>
      </c>
      <c r="B7">
        <v>0.6</v>
      </c>
      <c r="C7" s="6">
        <v>5.9259259259259262E-2</v>
      </c>
      <c r="D7" s="6">
        <v>0.11989795918367346</v>
      </c>
      <c r="E7" s="7">
        <v>0.22127659574468089</v>
      </c>
      <c r="F7" s="7">
        <v>0.21621621621621623</v>
      </c>
    </row>
    <row r="8" spans="1:6">
      <c r="A8" s="51" t="s">
        <v>119</v>
      </c>
      <c r="B8">
        <v>0.7</v>
      </c>
      <c r="C8" s="6">
        <v>5.185185185185185E-2</v>
      </c>
      <c r="D8" s="6">
        <v>8.8010204081632654E-2</v>
      </c>
      <c r="E8" s="7">
        <v>0.26376811594202898</v>
      </c>
      <c r="F8" s="7">
        <v>0.18918918918918917</v>
      </c>
    </row>
    <row r="9" spans="1:6">
      <c r="A9" s="51" t="s">
        <v>119</v>
      </c>
      <c r="B9">
        <v>0.8</v>
      </c>
      <c r="C9" s="6">
        <v>7.4074074074074077E-3</v>
      </c>
      <c r="D9" s="6">
        <v>6.25E-2</v>
      </c>
      <c r="E9" s="7">
        <v>5.3061224489795923E-2</v>
      </c>
      <c r="F9" s="7">
        <v>2.7027027027027029E-2</v>
      </c>
    </row>
    <row r="10" spans="1:6">
      <c r="A10" s="51" t="s">
        <v>119</v>
      </c>
      <c r="B10">
        <v>0.9</v>
      </c>
      <c r="C10" s="6">
        <v>3.7037037037037035E-2</v>
      </c>
      <c r="D10" s="6">
        <v>5.1020408163265307E-2</v>
      </c>
      <c r="E10" s="7">
        <v>0.32500000000000001</v>
      </c>
      <c r="F10" s="7">
        <v>0.13513513513513511</v>
      </c>
    </row>
    <row r="11" spans="1:6">
      <c r="A11" s="51" t="s">
        <v>119</v>
      </c>
      <c r="B11">
        <v>1</v>
      </c>
      <c r="C11" s="6">
        <v>0</v>
      </c>
      <c r="D11" s="6">
        <v>4.5918367346938778E-2</v>
      </c>
      <c r="E11" s="7">
        <v>0</v>
      </c>
      <c r="F11" s="7">
        <v>0</v>
      </c>
    </row>
    <row r="12" spans="1:6" ht="15.75" thickBot="1">
      <c r="A12" s="51" t="s">
        <v>119</v>
      </c>
      <c r="B12" s="48">
        <v>1.1000000000000001</v>
      </c>
      <c r="C12" s="93">
        <v>0</v>
      </c>
      <c r="D12" s="93">
        <v>2.8061224489795918E-2</v>
      </c>
      <c r="E12" s="7">
        <v>0</v>
      </c>
      <c r="F12" s="7">
        <v>0</v>
      </c>
    </row>
    <row r="13" spans="1:6">
      <c r="A13" s="51" t="s">
        <v>120</v>
      </c>
      <c r="B13">
        <v>0.1</v>
      </c>
      <c r="C13" s="6">
        <v>6.8027210884353739E-3</v>
      </c>
      <c r="F13" s="7">
        <v>2.564102564102564E-2</v>
      </c>
    </row>
    <row r="14" spans="1:6">
      <c r="A14" s="51" t="s">
        <v>120</v>
      </c>
      <c r="B14">
        <v>0.2</v>
      </c>
      <c r="C14" s="6">
        <v>8.8435374149659865E-2</v>
      </c>
      <c r="F14" s="7">
        <v>0.33333333333333331</v>
      </c>
    </row>
    <row r="15" spans="1:6">
      <c r="A15" s="51" t="s">
        <v>120</v>
      </c>
      <c r="B15">
        <v>0.3</v>
      </c>
      <c r="C15" s="6">
        <v>0.26530612244897961</v>
      </c>
      <c r="F15" s="7">
        <v>1</v>
      </c>
    </row>
    <row r="16" spans="1:6">
      <c r="A16" s="51" t="s">
        <v>120</v>
      </c>
      <c r="B16">
        <v>0.4</v>
      </c>
      <c r="C16" s="6">
        <v>0.25850340136054423</v>
      </c>
      <c r="F16" s="7">
        <v>0.97435897435897434</v>
      </c>
    </row>
    <row r="17" spans="1:6">
      <c r="A17" s="51" t="s">
        <v>120</v>
      </c>
      <c r="B17">
        <v>0.5</v>
      </c>
      <c r="C17" s="6">
        <v>0.22448979591836735</v>
      </c>
      <c r="F17" s="7">
        <v>0.84615384615384615</v>
      </c>
    </row>
    <row r="18" spans="1:6">
      <c r="A18" s="51" t="s">
        <v>120</v>
      </c>
      <c r="B18">
        <v>0.6</v>
      </c>
      <c r="C18" s="6">
        <v>5.4421768707482991E-2</v>
      </c>
      <c r="F18" s="7">
        <v>0.20512820512820512</v>
      </c>
    </row>
    <row r="19" spans="1:6">
      <c r="A19" s="51" t="s">
        <v>120</v>
      </c>
      <c r="B19">
        <v>0.7</v>
      </c>
      <c r="C19" s="6">
        <v>6.1224489795918366E-2</v>
      </c>
      <c r="F19" s="7">
        <v>0.23076923076923075</v>
      </c>
    </row>
    <row r="20" spans="1:6">
      <c r="A20" s="51" t="s">
        <v>120</v>
      </c>
      <c r="B20">
        <v>0.8</v>
      </c>
      <c r="C20" s="6">
        <v>6.8027210884353739E-3</v>
      </c>
      <c r="F20" s="7">
        <v>2.564102564102564E-2</v>
      </c>
    </row>
    <row r="21" spans="1:6">
      <c r="A21" s="51" t="s">
        <v>120</v>
      </c>
      <c r="B21">
        <v>0.9</v>
      </c>
      <c r="C21" s="6">
        <v>3.4013605442176874E-2</v>
      </c>
      <c r="F21" s="7">
        <v>0.12820512820512822</v>
      </c>
    </row>
    <row r="22" spans="1:6">
      <c r="A22" s="51" t="s">
        <v>120</v>
      </c>
      <c r="B22">
        <v>1</v>
      </c>
      <c r="C22" s="6">
        <v>0</v>
      </c>
      <c r="F22" s="7">
        <v>0</v>
      </c>
    </row>
    <row r="23" spans="1:6" ht="15.75" thickBot="1">
      <c r="A23" s="94" t="s">
        <v>120</v>
      </c>
      <c r="B23" s="95">
        <v>1.1000000000000001</v>
      </c>
      <c r="C23" s="96">
        <v>0</v>
      </c>
      <c r="D23" s="96"/>
      <c r="E23" s="97"/>
      <c r="F23" s="97">
        <v>0</v>
      </c>
    </row>
    <row r="24" spans="1:6" ht="15.75" thickTop="1"/>
    <row r="26" spans="1:6">
      <c r="A26" s="46" t="s">
        <v>0</v>
      </c>
      <c r="B26" s="46" t="s">
        <v>121</v>
      </c>
      <c r="C26" s="98" t="s">
        <v>122</v>
      </c>
      <c r="D26" s="98" t="s">
        <v>123</v>
      </c>
      <c r="E26" s="99" t="s">
        <v>124</v>
      </c>
      <c r="F26" s="99" t="s">
        <v>125</v>
      </c>
    </row>
    <row r="27" spans="1:6">
      <c r="A27" t="s">
        <v>119</v>
      </c>
      <c r="B27">
        <v>0.05</v>
      </c>
      <c r="C27" s="6">
        <v>0.73333333333333328</v>
      </c>
      <c r="D27" s="6">
        <v>0.27365728900255754</v>
      </c>
      <c r="E27" s="7">
        <v>1</v>
      </c>
      <c r="F27" s="7">
        <v>1</v>
      </c>
    </row>
    <row r="28" spans="1:6">
      <c r="A28" t="s">
        <v>119</v>
      </c>
      <c r="B28">
        <v>0.1</v>
      </c>
      <c r="C28" s="6">
        <v>8.8888888888888892E-2</v>
      </c>
      <c r="D28" s="6">
        <v>9.3350383631713552E-2</v>
      </c>
      <c r="E28" s="7">
        <v>0.35533416355334163</v>
      </c>
      <c r="F28" s="7">
        <v>0.12121212121212123</v>
      </c>
    </row>
    <row r="29" spans="1:6">
      <c r="A29" t="s">
        <v>119</v>
      </c>
      <c r="B29">
        <v>0.15</v>
      </c>
      <c r="C29" s="6">
        <v>8.8888888888888892E-2</v>
      </c>
      <c r="D29" s="6">
        <v>6.6496163682864456E-2</v>
      </c>
      <c r="E29" s="7">
        <v>0.49883449883449882</v>
      </c>
      <c r="F29" s="7">
        <v>0.12121212121212123</v>
      </c>
    </row>
    <row r="30" spans="1:6">
      <c r="A30" t="s">
        <v>119</v>
      </c>
      <c r="B30">
        <v>0.2</v>
      </c>
      <c r="C30" s="6">
        <v>5.185185185185185E-2</v>
      </c>
      <c r="D30" s="6">
        <v>5.1150895140664961E-2</v>
      </c>
      <c r="E30" s="7">
        <v>0.37828282828282833</v>
      </c>
      <c r="F30" s="7">
        <v>7.0707070707070704E-2</v>
      </c>
    </row>
    <row r="31" spans="1:6">
      <c r="A31" t="s">
        <v>119</v>
      </c>
      <c r="B31">
        <v>0.25</v>
      </c>
      <c r="C31" s="6">
        <v>2.9629629629629631E-2</v>
      </c>
      <c r="D31" s="6">
        <v>4.859335038363171E-2</v>
      </c>
      <c r="E31" s="7">
        <v>0.22753854332801701</v>
      </c>
      <c r="F31" s="7">
        <v>4.0404040404040407E-2</v>
      </c>
    </row>
    <row r="32" spans="1:6">
      <c r="A32" t="s">
        <v>119</v>
      </c>
      <c r="B32">
        <v>0.3</v>
      </c>
      <c r="C32" s="6">
        <v>7.4074074074074077E-3</v>
      </c>
      <c r="D32" s="6">
        <v>7.0332480818414325E-2</v>
      </c>
      <c r="E32" s="7">
        <v>3.9302112029384752E-2</v>
      </c>
      <c r="F32" s="7">
        <v>1.0101010101010102E-2</v>
      </c>
    </row>
    <row r="33" spans="1:6">
      <c r="A33" t="s">
        <v>119</v>
      </c>
      <c r="B33">
        <v>0.35</v>
      </c>
      <c r="C33" s="6">
        <v>0</v>
      </c>
      <c r="D33" s="6">
        <v>4.7314578005115092E-2</v>
      </c>
      <c r="E33" s="7">
        <v>0</v>
      </c>
      <c r="F33" s="7">
        <v>0</v>
      </c>
    </row>
    <row r="34" spans="1:6">
      <c r="A34" t="s">
        <v>119</v>
      </c>
      <c r="B34">
        <v>0.4</v>
      </c>
      <c r="C34" s="6">
        <v>0</v>
      </c>
      <c r="D34" s="6">
        <v>3.0690537084398978E-2</v>
      </c>
      <c r="E34" s="7">
        <v>0</v>
      </c>
      <c r="F34" s="7">
        <v>0</v>
      </c>
    </row>
    <row r="35" spans="1:6">
      <c r="A35" t="s">
        <v>119</v>
      </c>
      <c r="B35">
        <v>0.45</v>
      </c>
      <c r="C35" s="6">
        <v>0</v>
      </c>
      <c r="D35" s="6">
        <v>2.1739130434782608E-2</v>
      </c>
      <c r="E35" s="7">
        <v>0</v>
      </c>
      <c r="F35" s="7">
        <v>0</v>
      </c>
    </row>
    <row r="36" spans="1:6">
      <c r="A36" t="s">
        <v>119</v>
      </c>
      <c r="B36">
        <v>0.5</v>
      </c>
      <c r="C36" s="6">
        <v>0</v>
      </c>
      <c r="D36" s="6">
        <v>2.4296675191815855E-2</v>
      </c>
      <c r="E36" s="7">
        <v>0</v>
      </c>
      <c r="F36" s="7">
        <v>0</v>
      </c>
    </row>
    <row r="37" spans="1:6">
      <c r="A37" t="s">
        <v>119</v>
      </c>
      <c r="B37">
        <v>0.55000000000000004</v>
      </c>
      <c r="C37" s="6">
        <v>0</v>
      </c>
      <c r="D37" s="6">
        <v>3.5805626598465472E-2</v>
      </c>
      <c r="E37" s="7">
        <v>0</v>
      </c>
      <c r="F37" s="7">
        <v>0</v>
      </c>
    </row>
    <row r="38" spans="1:6">
      <c r="A38" t="s">
        <v>119</v>
      </c>
      <c r="B38">
        <v>0.6</v>
      </c>
      <c r="C38" s="6">
        <v>0</v>
      </c>
      <c r="D38" s="6">
        <v>2.4296675191815855E-2</v>
      </c>
      <c r="E38" s="7">
        <v>0</v>
      </c>
      <c r="F38" s="7">
        <v>0</v>
      </c>
    </row>
    <row r="39" spans="1:6">
      <c r="A39" t="s">
        <v>119</v>
      </c>
      <c r="B39">
        <v>0.65</v>
      </c>
      <c r="C39" s="6">
        <v>0</v>
      </c>
      <c r="D39" s="6">
        <v>3.4526854219948847E-2</v>
      </c>
      <c r="E39" s="7">
        <v>0</v>
      </c>
      <c r="F39" s="7">
        <v>0</v>
      </c>
    </row>
    <row r="40" spans="1:6">
      <c r="A40" t="s">
        <v>119</v>
      </c>
      <c r="B40">
        <v>0.7</v>
      </c>
      <c r="C40" s="6">
        <v>0</v>
      </c>
      <c r="D40" s="6">
        <v>2.3017902813299233E-2</v>
      </c>
      <c r="E40" s="7">
        <v>0</v>
      </c>
      <c r="F40" s="7">
        <v>0</v>
      </c>
    </row>
    <row r="41" spans="1:6">
      <c r="A41" t="s">
        <v>119</v>
      </c>
      <c r="B41">
        <v>0.75</v>
      </c>
      <c r="C41" s="6">
        <v>0</v>
      </c>
      <c r="D41" s="6">
        <v>1.4066496163682864E-2</v>
      </c>
      <c r="E41" s="7">
        <v>0</v>
      </c>
      <c r="F41" s="7">
        <v>0</v>
      </c>
    </row>
    <row r="42" spans="1:6">
      <c r="A42" t="s">
        <v>119</v>
      </c>
      <c r="B42">
        <v>0.8</v>
      </c>
      <c r="C42" s="6">
        <v>0</v>
      </c>
      <c r="D42" s="6">
        <v>1.1508951406649617E-2</v>
      </c>
      <c r="E42" s="7">
        <v>0</v>
      </c>
      <c r="F42" s="7">
        <v>0</v>
      </c>
    </row>
    <row r="43" spans="1:6">
      <c r="A43" t="s">
        <v>119</v>
      </c>
      <c r="B43">
        <v>0.85</v>
      </c>
      <c r="C43" s="6">
        <v>0</v>
      </c>
      <c r="D43" s="6">
        <v>1.1508951406649617E-2</v>
      </c>
      <c r="E43" s="7">
        <v>0</v>
      </c>
      <c r="F43" s="7">
        <v>0</v>
      </c>
    </row>
    <row r="44" spans="1:6">
      <c r="A44" t="s">
        <v>119</v>
      </c>
      <c r="B44">
        <v>0.9</v>
      </c>
      <c r="C44" s="6">
        <v>0</v>
      </c>
      <c r="D44" s="6">
        <v>1.0230179028132993E-2</v>
      </c>
      <c r="E44" s="7">
        <v>0</v>
      </c>
      <c r="F44" s="7">
        <v>0</v>
      </c>
    </row>
    <row r="45" spans="1:6">
      <c r="A45" t="s">
        <v>119</v>
      </c>
      <c r="B45">
        <v>0.95</v>
      </c>
      <c r="C45" s="6">
        <v>0</v>
      </c>
      <c r="D45" s="6">
        <v>2.0460358056265986E-2</v>
      </c>
      <c r="E45" s="7">
        <v>0</v>
      </c>
      <c r="F45" s="7">
        <v>0</v>
      </c>
    </row>
    <row r="46" spans="1:6">
      <c r="A46" t="s">
        <v>119</v>
      </c>
      <c r="B46">
        <v>1</v>
      </c>
      <c r="C46" s="6">
        <v>0</v>
      </c>
      <c r="D46" s="6">
        <v>1.5345268542199489E-2</v>
      </c>
      <c r="E46" s="7">
        <v>0</v>
      </c>
      <c r="F46" s="7">
        <v>0</v>
      </c>
    </row>
    <row r="47" spans="1:6">
      <c r="A47" t="s">
        <v>119</v>
      </c>
      <c r="B47">
        <v>1.05</v>
      </c>
      <c r="C47" s="6">
        <v>0</v>
      </c>
      <c r="D47" s="6">
        <v>1.6624040920716114E-2</v>
      </c>
      <c r="E47" s="7">
        <v>0</v>
      </c>
      <c r="F47" s="7">
        <v>0</v>
      </c>
    </row>
    <row r="48" spans="1:6">
      <c r="A48" t="s">
        <v>119</v>
      </c>
      <c r="B48">
        <v>1.1000000000000001</v>
      </c>
      <c r="C48" s="6">
        <v>0</v>
      </c>
      <c r="D48" s="6">
        <v>1.278772378516624E-2</v>
      </c>
      <c r="E48" s="7">
        <v>0</v>
      </c>
      <c r="F48" s="7">
        <v>0</v>
      </c>
    </row>
    <row r="49" spans="1:6">
      <c r="A49" t="s">
        <v>119</v>
      </c>
      <c r="B49">
        <v>1.1499999999999999</v>
      </c>
      <c r="C49" s="6">
        <v>0</v>
      </c>
      <c r="D49" s="6">
        <v>1.0230179028132993E-2</v>
      </c>
      <c r="E49" s="7">
        <v>0</v>
      </c>
      <c r="F49" s="7">
        <v>0</v>
      </c>
    </row>
    <row r="50" spans="1:6">
      <c r="A50" t="s">
        <v>119</v>
      </c>
      <c r="B50">
        <v>1.2</v>
      </c>
      <c r="C50" s="6">
        <v>0</v>
      </c>
      <c r="D50" s="6">
        <v>6.3938618925831201E-3</v>
      </c>
      <c r="E50" s="7">
        <v>0</v>
      </c>
      <c r="F50" s="7">
        <v>0</v>
      </c>
    </row>
    <row r="51" spans="1:6">
      <c r="A51" t="s">
        <v>119</v>
      </c>
      <c r="B51">
        <v>1.25</v>
      </c>
      <c r="C51" s="6">
        <v>0</v>
      </c>
      <c r="D51" s="6">
        <v>7.6726342710997444E-3</v>
      </c>
      <c r="E51" s="7">
        <v>0</v>
      </c>
      <c r="F51" s="7">
        <v>0</v>
      </c>
    </row>
    <row r="52" spans="1:6">
      <c r="A52" t="s">
        <v>119</v>
      </c>
      <c r="B52">
        <v>1.3</v>
      </c>
      <c r="C52" s="6">
        <v>0</v>
      </c>
      <c r="D52" s="6">
        <v>3.8363171355498722E-3</v>
      </c>
      <c r="E52" s="7">
        <v>0</v>
      </c>
      <c r="F52" s="7">
        <v>0</v>
      </c>
    </row>
    <row r="53" spans="1:6">
      <c r="A53" t="s">
        <v>119</v>
      </c>
      <c r="B53">
        <v>1.35</v>
      </c>
      <c r="C53" s="6">
        <v>0</v>
      </c>
      <c r="D53" s="6">
        <v>1.2787723785166241E-3</v>
      </c>
      <c r="E53" s="7">
        <v>0</v>
      </c>
      <c r="F53" s="7">
        <v>0</v>
      </c>
    </row>
    <row r="54" spans="1:6">
      <c r="A54" t="s">
        <v>119</v>
      </c>
      <c r="B54">
        <v>1.4</v>
      </c>
      <c r="C54" s="6">
        <v>0</v>
      </c>
      <c r="D54" s="6">
        <v>3.8363171355498722E-3</v>
      </c>
      <c r="E54" s="7">
        <v>0</v>
      </c>
      <c r="F54" s="7">
        <v>0</v>
      </c>
    </row>
    <row r="55" spans="1:6">
      <c r="A55" t="s">
        <v>119</v>
      </c>
      <c r="B55">
        <v>1.45</v>
      </c>
      <c r="C55" s="6">
        <v>0</v>
      </c>
      <c r="D55" s="6">
        <v>1.2787723785166241E-3</v>
      </c>
      <c r="E55" s="7">
        <v>0</v>
      </c>
      <c r="F55" s="7">
        <v>0</v>
      </c>
    </row>
    <row r="56" spans="1:6">
      <c r="A56" t="s">
        <v>119</v>
      </c>
      <c r="B56">
        <v>1.5</v>
      </c>
      <c r="C56" s="6">
        <v>0</v>
      </c>
      <c r="D56" s="6">
        <v>3.8363171355498722E-3</v>
      </c>
      <c r="E56" s="7">
        <v>0</v>
      </c>
      <c r="F56" s="7">
        <v>0</v>
      </c>
    </row>
    <row r="57" spans="1:6">
      <c r="A57" t="s">
        <v>119</v>
      </c>
      <c r="B57">
        <v>1.55</v>
      </c>
      <c r="C57" s="6">
        <v>0</v>
      </c>
      <c r="D57" s="6">
        <v>0</v>
      </c>
      <c r="E57" s="7">
        <v>0</v>
      </c>
      <c r="F57" s="7">
        <v>0</v>
      </c>
    </row>
    <row r="58" spans="1:6">
      <c r="A58" t="s">
        <v>119</v>
      </c>
      <c r="B58">
        <v>1.6</v>
      </c>
      <c r="C58" s="6">
        <v>0</v>
      </c>
      <c r="D58" s="6">
        <v>0</v>
      </c>
      <c r="E58" s="7">
        <v>0</v>
      </c>
      <c r="F58" s="7">
        <v>0</v>
      </c>
    </row>
    <row r="59" spans="1:6">
      <c r="A59" t="s">
        <v>119</v>
      </c>
      <c r="B59">
        <v>1.65</v>
      </c>
      <c r="C59" s="6">
        <v>0</v>
      </c>
      <c r="D59" s="6">
        <v>0</v>
      </c>
      <c r="E59" s="7">
        <v>0</v>
      </c>
      <c r="F59" s="7">
        <v>0</v>
      </c>
    </row>
    <row r="60" spans="1:6">
      <c r="A60" t="s">
        <v>119</v>
      </c>
      <c r="B60">
        <v>1.7</v>
      </c>
      <c r="C60" s="6">
        <v>0</v>
      </c>
      <c r="D60" s="6">
        <v>0</v>
      </c>
      <c r="E60" s="7">
        <v>0</v>
      </c>
      <c r="F60" s="7">
        <v>0</v>
      </c>
    </row>
    <row r="61" spans="1:6">
      <c r="A61" t="s">
        <v>119</v>
      </c>
      <c r="B61">
        <v>1.75</v>
      </c>
      <c r="C61" s="6">
        <v>0</v>
      </c>
      <c r="D61" s="6">
        <v>2.5575447570332483E-3</v>
      </c>
      <c r="E61" s="7">
        <v>0</v>
      </c>
      <c r="F61" s="7">
        <v>0</v>
      </c>
    </row>
    <row r="62" spans="1:6">
      <c r="A62" t="s">
        <v>119</v>
      </c>
      <c r="B62">
        <v>1.8</v>
      </c>
      <c r="C62" s="6">
        <v>0</v>
      </c>
      <c r="D62" s="6">
        <v>0</v>
      </c>
      <c r="E62" s="7">
        <v>0</v>
      </c>
      <c r="F62" s="7">
        <v>0</v>
      </c>
    </row>
    <row r="63" spans="1:6">
      <c r="A63" t="s">
        <v>119</v>
      </c>
      <c r="B63">
        <v>1.85</v>
      </c>
      <c r="C63" s="6">
        <v>0</v>
      </c>
      <c r="D63" s="6">
        <v>0</v>
      </c>
      <c r="E63" s="7">
        <v>0</v>
      </c>
      <c r="F63" s="7">
        <v>0</v>
      </c>
    </row>
    <row r="64" spans="1:6">
      <c r="A64" t="s">
        <v>119</v>
      </c>
      <c r="B64">
        <v>1.9</v>
      </c>
      <c r="C64" s="6">
        <v>0</v>
      </c>
      <c r="D64" s="6">
        <v>1.2787723785166241E-3</v>
      </c>
      <c r="E64" s="7">
        <v>0</v>
      </c>
      <c r="F64" s="7">
        <v>0</v>
      </c>
    </row>
    <row r="65" spans="1:6">
      <c r="A65" t="s">
        <v>120</v>
      </c>
      <c r="B65">
        <v>0.05</v>
      </c>
      <c r="C65" s="6">
        <v>0.70748299319727892</v>
      </c>
      <c r="F65" s="7">
        <v>1</v>
      </c>
    </row>
    <row r="66" spans="1:6">
      <c r="A66" t="s">
        <v>120</v>
      </c>
      <c r="B66">
        <v>0.1</v>
      </c>
      <c r="C66" s="6">
        <v>8.8435374149659865E-2</v>
      </c>
      <c r="F66" s="7">
        <v>8.9041095890410954E-2</v>
      </c>
    </row>
    <row r="67" spans="1:6">
      <c r="A67" t="s">
        <v>120</v>
      </c>
      <c r="B67">
        <v>0.15</v>
      </c>
      <c r="C67" s="6">
        <v>0.10204081632653061</v>
      </c>
      <c r="F67" s="7">
        <v>0.10273972602739727</v>
      </c>
    </row>
    <row r="68" spans="1:6">
      <c r="A68" t="s">
        <v>120</v>
      </c>
      <c r="B68">
        <v>0.2</v>
      </c>
      <c r="C68" s="6">
        <v>6.1224489795918366E-2</v>
      </c>
      <c r="F68" s="7">
        <v>6.1643835616438353E-2</v>
      </c>
    </row>
    <row r="69" spans="1:6">
      <c r="A69" t="s">
        <v>120</v>
      </c>
      <c r="B69">
        <v>0.25</v>
      </c>
      <c r="C69" s="6">
        <v>2.7210884353741496E-2</v>
      </c>
      <c r="F69" s="7">
        <v>2.7397260273972601E-2</v>
      </c>
    </row>
    <row r="70" spans="1:6">
      <c r="A70" t="s">
        <v>120</v>
      </c>
      <c r="B70">
        <v>0.3</v>
      </c>
      <c r="C70" s="6">
        <v>6.8027210884353739E-3</v>
      </c>
      <c r="F70" s="7">
        <v>6.8493150684931503E-3</v>
      </c>
    </row>
    <row r="71" spans="1:6">
      <c r="A71" t="s">
        <v>120</v>
      </c>
      <c r="B71">
        <v>0.35</v>
      </c>
      <c r="C71" s="6">
        <v>0</v>
      </c>
      <c r="F71" s="7">
        <v>0</v>
      </c>
    </row>
    <row r="72" spans="1:6">
      <c r="A72" t="s">
        <v>120</v>
      </c>
      <c r="B72">
        <v>0.4</v>
      </c>
      <c r="C72" s="6">
        <v>0</v>
      </c>
      <c r="F72" s="7">
        <v>0</v>
      </c>
    </row>
    <row r="73" spans="1:6">
      <c r="A73" t="s">
        <v>120</v>
      </c>
      <c r="B73">
        <v>0.45</v>
      </c>
      <c r="C73" s="6">
        <v>0</v>
      </c>
      <c r="F73" s="7">
        <v>0</v>
      </c>
    </row>
    <row r="74" spans="1:6">
      <c r="A74" t="s">
        <v>120</v>
      </c>
      <c r="B74">
        <v>0.5</v>
      </c>
      <c r="C74" s="6">
        <v>0</v>
      </c>
      <c r="F74" s="7">
        <v>0</v>
      </c>
    </row>
    <row r="75" spans="1:6">
      <c r="A75" t="s">
        <v>120</v>
      </c>
      <c r="B75">
        <v>0.55000000000000004</v>
      </c>
      <c r="C75" s="6">
        <v>0</v>
      </c>
      <c r="F75" s="7">
        <v>0</v>
      </c>
    </row>
    <row r="76" spans="1:6">
      <c r="A76" t="s">
        <v>120</v>
      </c>
      <c r="B76">
        <v>0.6</v>
      </c>
      <c r="C76" s="6">
        <v>0</v>
      </c>
      <c r="F76" s="7">
        <v>0</v>
      </c>
    </row>
    <row r="77" spans="1:6">
      <c r="A77" t="s">
        <v>120</v>
      </c>
      <c r="B77">
        <v>0.65</v>
      </c>
      <c r="C77" s="6">
        <v>0</v>
      </c>
      <c r="F77" s="7">
        <v>0</v>
      </c>
    </row>
    <row r="78" spans="1:6">
      <c r="A78" t="s">
        <v>120</v>
      </c>
      <c r="B78">
        <v>0.7</v>
      </c>
      <c r="C78" s="6">
        <v>0</v>
      </c>
      <c r="F78" s="7">
        <v>0</v>
      </c>
    </row>
    <row r="79" spans="1:6">
      <c r="A79" t="s">
        <v>120</v>
      </c>
      <c r="B79">
        <v>0.75</v>
      </c>
      <c r="C79" s="6">
        <v>0</v>
      </c>
      <c r="F79" s="7">
        <v>0</v>
      </c>
    </row>
    <row r="80" spans="1:6">
      <c r="A80" t="s">
        <v>120</v>
      </c>
      <c r="B80">
        <v>0.8</v>
      </c>
      <c r="C80" s="6">
        <v>0</v>
      </c>
      <c r="F80" s="7">
        <v>0</v>
      </c>
    </row>
    <row r="81" spans="1:6">
      <c r="A81" t="s">
        <v>120</v>
      </c>
      <c r="B81">
        <v>0.85</v>
      </c>
      <c r="C81" s="6">
        <v>0</v>
      </c>
      <c r="F81" s="7">
        <v>0</v>
      </c>
    </row>
    <row r="82" spans="1:6">
      <c r="A82" t="s">
        <v>120</v>
      </c>
      <c r="B82">
        <v>0.9</v>
      </c>
      <c r="C82" s="6">
        <v>0</v>
      </c>
      <c r="F82" s="7">
        <v>0</v>
      </c>
    </row>
    <row r="83" spans="1:6">
      <c r="A83" t="s">
        <v>120</v>
      </c>
      <c r="B83">
        <v>0.95</v>
      </c>
      <c r="C83" s="6">
        <v>0</v>
      </c>
      <c r="F83" s="7">
        <v>0</v>
      </c>
    </row>
    <row r="84" spans="1:6">
      <c r="A84" t="s">
        <v>120</v>
      </c>
      <c r="B84">
        <v>1</v>
      </c>
      <c r="C84" s="6">
        <v>0</v>
      </c>
      <c r="F84" s="7">
        <v>0</v>
      </c>
    </row>
    <row r="85" spans="1:6">
      <c r="A85" t="s">
        <v>120</v>
      </c>
      <c r="B85">
        <v>1.05</v>
      </c>
      <c r="C85" s="6">
        <v>0</v>
      </c>
      <c r="F85" s="7">
        <v>0</v>
      </c>
    </row>
    <row r="86" spans="1:6">
      <c r="A86" t="s">
        <v>120</v>
      </c>
      <c r="B86">
        <v>1.1000000000000001</v>
      </c>
      <c r="C86" s="6">
        <v>0</v>
      </c>
      <c r="F86" s="7">
        <v>0</v>
      </c>
    </row>
    <row r="87" spans="1:6">
      <c r="A87" t="s">
        <v>120</v>
      </c>
      <c r="B87">
        <v>1.1499999999999999</v>
      </c>
      <c r="C87" s="6">
        <v>0</v>
      </c>
      <c r="F87" s="7">
        <v>0</v>
      </c>
    </row>
    <row r="88" spans="1:6">
      <c r="A88" t="s">
        <v>120</v>
      </c>
      <c r="B88">
        <v>1.2</v>
      </c>
      <c r="C88" s="6">
        <v>0</v>
      </c>
      <c r="F88" s="7">
        <v>0</v>
      </c>
    </row>
    <row r="89" spans="1:6">
      <c r="A89" t="s">
        <v>120</v>
      </c>
      <c r="B89">
        <v>1.25</v>
      </c>
      <c r="C89" s="6">
        <v>0</v>
      </c>
      <c r="F89" s="7">
        <v>0</v>
      </c>
    </row>
    <row r="90" spans="1:6">
      <c r="A90" t="s">
        <v>120</v>
      </c>
      <c r="B90">
        <v>1.3</v>
      </c>
      <c r="C90" s="6">
        <v>0</v>
      </c>
      <c r="F90" s="7">
        <v>0</v>
      </c>
    </row>
    <row r="91" spans="1:6">
      <c r="A91" t="s">
        <v>120</v>
      </c>
      <c r="B91">
        <v>1.35</v>
      </c>
      <c r="C91" s="6">
        <v>0</v>
      </c>
      <c r="F91" s="7">
        <v>0</v>
      </c>
    </row>
    <row r="92" spans="1:6">
      <c r="A92" t="s">
        <v>120</v>
      </c>
      <c r="B92">
        <v>1.4</v>
      </c>
      <c r="C92" s="6">
        <v>0</v>
      </c>
      <c r="F92" s="7">
        <v>0</v>
      </c>
    </row>
    <row r="93" spans="1:6">
      <c r="A93" t="s">
        <v>120</v>
      </c>
      <c r="B93">
        <v>1.45</v>
      </c>
      <c r="C93" s="6">
        <v>0</v>
      </c>
      <c r="F93" s="7">
        <v>0</v>
      </c>
    </row>
    <row r="94" spans="1:6">
      <c r="A94" t="s">
        <v>120</v>
      </c>
      <c r="B94">
        <v>1.5</v>
      </c>
      <c r="C94" s="6">
        <v>0</v>
      </c>
      <c r="F94" s="7">
        <v>0</v>
      </c>
    </row>
    <row r="95" spans="1:6">
      <c r="A95" t="s">
        <v>120</v>
      </c>
      <c r="B95">
        <v>1.55</v>
      </c>
      <c r="C95" s="6">
        <v>0</v>
      </c>
      <c r="F95" s="7">
        <v>0</v>
      </c>
    </row>
    <row r="96" spans="1:6">
      <c r="A96" t="s">
        <v>120</v>
      </c>
      <c r="B96">
        <v>1.6</v>
      </c>
      <c r="C96" s="6">
        <v>0</v>
      </c>
      <c r="F96" s="7">
        <v>0</v>
      </c>
    </row>
    <row r="97" spans="1:6">
      <c r="A97" t="s">
        <v>120</v>
      </c>
      <c r="B97">
        <v>1.65</v>
      </c>
      <c r="C97" s="6">
        <v>0</v>
      </c>
      <c r="F97" s="7">
        <v>0</v>
      </c>
    </row>
    <row r="98" spans="1:6">
      <c r="A98" t="s">
        <v>120</v>
      </c>
      <c r="B98">
        <v>1.7</v>
      </c>
      <c r="C98" s="6">
        <v>0</v>
      </c>
      <c r="F98" s="7">
        <v>0</v>
      </c>
    </row>
    <row r="99" spans="1:6">
      <c r="A99" t="s">
        <v>120</v>
      </c>
      <c r="B99">
        <v>1.75</v>
      </c>
      <c r="C99" s="6">
        <v>0</v>
      </c>
      <c r="F99" s="7">
        <v>0</v>
      </c>
    </row>
    <row r="100" spans="1:6">
      <c r="A100" t="s">
        <v>120</v>
      </c>
      <c r="B100">
        <v>1.8</v>
      </c>
      <c r="C100" s="6">
        <v>0</v>
      </c>
      <c r="F100" s="7">
        <v>0</v>
      </c>
    </row>
    <row r="101" spans="1:6">
      <c r="A101" t="s">
        <v>120</v>
      </c>
      <c r="B101">
        <v>1.85</v>
      </c>
      <c r="C101" s="6">
        <v>0</v>
      </c>
      <c r="F101" s="7">
        <v>0</v>
      </c>
    </row>
    <row r="102" spans="1:6" ht="15.75" thickBot="1">
      <c r="A102" s="95" t="s">
        <v>120</v>
      </c>
      <c r="B102" s="95">
        <v>1.9</v>
      </c>
      <c r="C102" s="96">
        <v>0</v>
      </c>
      <c r="D102" s="96"/>
      <c r="E102" s="97"/>
      <c r="F102" s="97">
        <v>0</v>
      </c>
    </row>
    <row r="103" spans="1:6" ht="15.75" thickTop="1"/>
    <row r="104" spans="1:6">
      <c r="A104" s="46" t="s">
        <v>0</v>
      </c>
      <c r="B104" s="46" t="s">
        <v>53</v>
      </c>
      <c r="C104" s="98" t="s">
        <v>37</v>
      </c>
      <c r="D104" s="98" t="s">
        <v>32</v>
      </c>
      <c r="E104" s="99" t="s">
        <v>124</v>
      </c>
      <c r="F104" s="99" t="s">
        <v>125</v>
      </c>
    </row>
    <row r="105" spans="1:6">
      <c r="A105" t="s">
        <v>126</v>
      </c>
      <c r="B105" t="s">
        <v>41</v>
      </c>
      <c r="C105" s="6">
        <v>0</v>
      </c>
      <c r="D105" s="6">
        <v>2.5510204081632651E-3</v>
      </c>
      <c r="E105" s="7">
        <v>0</v>
      </c>
      <c r="F105" s="7">
        <v>0</v>
      </c>
    </row>
    <row r="106" spans="1:6">
      <c r="A106" t="s">
        <v>126</v>
      </c>
      <c r="B106" t="s">
        <v>42</v>
      </c>
      <c r="C106" s="6">
        <v>0</v>
      </c>
      <c r="D106" s="6">
        <v>3.3163265306122451E-2</v>
      </c>
      <c r="E106" s="7">
        <v>0</v>
      </c>
      <c r="F106" s="7">
        <v>0</v>
      </c>
    </row>
    <row r="107" spans="1:6">
      <c r="A107" t="s">
        <v>126</v>
      </c>
      <c r="B107" t="s">
        <v>43</v>
      </c>
      <c r="C107" s="6">
        <v>0</v>
      </c>
      <c r="D107" s="6">
        <v>5.6122448979591837E-2</v>
      </c>
      <c r="E107" s="7">
        <v>0</v>
      </c>
      <c r="F107" s="7">
        <v>0</v>
      </c>
    </row>
    <row r="108" spans="1:6">
      <c r="A108" t="s">
        <v>126</v>
      </c>
      <c r="B108" t="s">
        <v>44</v>
      </c>
      <c r="C108" s="6">
        <v>0.15384615384615385</v>
      </c>
      <c r="D108" s="6">
        <v>0.1798469387755102</v>
      </c>
      <c r="E108" s="7">
        <v>0.54373522458628842</v>
      </c>
      <c r="F108" s="7">
        <v>0.45454545454545453</v>
      </c>
    </row>
    <row r="109" spans="1:6">
      <c r="A109" t="s">
        <v>126</v>
      </c>
      <c r="B109" t="s">
        <v>45</v>
      </c>
      <c r="C109" s="6">
        <v>0.2076923076923077</v>
      </c>
      <c r="D109" s="6">
        <v>0.22193877551020408</v>
      </c>
      <c r="E109" s="7">
        <v>0.59482758620689657</v>
      </c>
      <c r="F109" s="7">
        <v>0.61363636363636365</v>
      </c>
    </row>
    <row r="110" spans="1:6">
      <c r="A110" t="s">
        <v>126</v>
      </c>
      <c r="B110" t="s">
        <v>46</v>
      </c>
      <c r="C110" s="6">
        <v>0.27692307692307694</v>
      </c>
      <c r="D110" s="6">
        <v>0.17602040816326531</v>
      </c>
      <c r="E110" s="7">
        <v>1</v>
      </c>
      <c r="F110" s="7">
        <v>0.81818181818181823</v>
      </c>
    </row>
    <row r="111" spans="1:6">
      <c r="A111" t="s">
        <v>126</v>
      </c>
      <c r="B111" t="s">
        <v>47</v>
      </c>
      <c r="C111" s="6">
        <v>0.33846153846153848</v>
      </c>
      <c r="D111" s="6">
        <v>0.22448979591836735</v>
      </c>
      <c r="E111" s="7">
        <v>0.95833333333333337</v>
      </c>
      <c r="F111" s="7">
        <v>1</v>
      </c>
    </row>
    <row r="112" spans="1:6">
      <c r="A112" t="s">
        <v>126</v>
      </c>
      <c r="B112" t="s">
        <v>48</v>
      </c>
      <c r="C112" s="6">
        <v>2.3076923076923078E-2</v>
      </c>
      <c r="D112" s="6">
        <v>0.10586734693877552</v>
      </c>
      <c r="E112" s="7">
        <v>0.13855421686746985</v>
      </c>
      <c r="F112" s="7">
        <v>6.8181818181818177E-2</v>
      </c>
    </row>
    <row r="113" spans="1:6">
      <c r="A113" t="s">
        <v>120</v>
      </c>
      <c r="B113" t="s">
        <v>41</v>
      </c>
      <c r="C113" s="6">
        <v>0</v>
      </c>
      <c r="F113" s="7">
        <v>0</v>
      </c>
    </row>
    <row r="114" spans="1:6">
      <c r="A114" t="s">
        <v>120</v>
      </c>
      <c r="B114" t="s">
        <v>42</v>
      </c>
      <c r="C114" s="6">
        <v>0</v>
      </c>
      <c r="F114" s="7">
        <v>0</v>
      </c>
    </row>
    <row r="115" spans="1:6">
      <c r="A115" t="s">
        <v>120</v>
      </c>
      <c r="B115" t="s">
        <v>43</v>
      </c>
      <c r="C115" s="6">
        <v>0</v>
      </c>
      <c r="F115" s="7">
        <v>0</v>
      </c>
    </row>
    <row r="116" spans="1:6">
      <c r="A116" t="s">
        <v>120</v>
      </c>
      <c r="B116" t="s">
        <v>44</v>
      </c>
      <c r="C116" s="6">
        <v>0.15492957746478872</v>
      </c>
      <c r="F116" s="7">
        <v>0.42307692307692302</v>
      </c>
    </row>
    <row r="117" spans="1:6">
      <c r="A117" t="s">
        <v>120</v>
      </c>
      <c r="B117" t="s">
        <v>45</v>
      </c>
      <c r="C117" s="6">
        <v>0.19718309859154928</v>
      </c>
      <c r="F117" s="7">
        <v>0.53846153846153844</v>
      </c>
    </row>
    <row r="118" spans="1:6">
      <c r="A118" t="s">
        <v>120</v>
      </c>
      <c r="B118" t="s">
        <v>46</v>
      </c>
      <c r="C118" s="6">
        <v>0.26056338028169013</v>
      </c>
      <c r="F118" s="7">
        <v>0.71153846153846145</v>
      </c>
    </row>
    <row r="119" spans="1:6">
      <c r="A119" t="s">
        <v>120</v>
      </c>
      <c r="B119" t="s">
        <v>47</v>
      </c>
      <c r="C119" s="6">
        <v>0.36619718309859156</v>
      </c>
      <c r="F119" s="7">
        <v>1</v>
      </c>
    </row>
    <row r="120" spans="1:6">
      <c r="A120" t="s">
        <v>120</v>
      </c>
      <c r="B120" t="s">
        <v>48</v>
      </c>
      <c r="C120" s="6">
        <v>2.1126760563380281E-2</v>
      </c>
      <c r="F120" s="7">
        <v>5.7692307692307689E-2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Y312"/>
  <sheetViews>
    <sheetView workbookViewId="0">
      <selection activeCell="M80" sqref="M80:N117"/>
    </sheetView>
  </sheetViews>
  <sheetFormatPr defaultRowHeight="15"/>
  <cols>
    <col min="1" max="1" width="19.7109375" customWidth="1"/>
    <col min="3" max="3" width="12.85546875" style="7" customWidth="1"/>
    <col min="4" max="4" width="12.140625" style="7" customWidth="1"/>
    <col min="5" max="9" width="12.140625" customWidth="1"/>
    <col min="11" max="11" width="18.28515625" customWidth="1"/>
    <col min="13" max="14" width="11.42578125" style="7" customWidth="1"/>
    <col min="22" max="22" width="23.7109375" customWidth="1"/>
    <col min="23" max="23" width="10.7109375" customWidth="1"/>
    <col min="24" max="25" width="13.140625" style="7" customWidth="1"/>
  </cols>
  <sheetData>
    <row r="1" spans="1:25" s="44" customFormat="1" ht="74.25" customHeight="1">
      <c r="A1" s="1" t="s">
        <v>0</v>
      </c>
      <c r="B1" s="56" t="s">
        <v>1</v>
      </c>
      <c r="C1" s="43" t="s">
        <v>49</v>
      </c>
      <c r="D1" s="43" t="s">
        <v>50</v>
      </c>
      <c r="K1" s="1" t="s">
        <v>0</v>
      </c>
      <c r="L1" s="56" t="s">
        <v>31</v>
      </c>
      <c r="M1" s="43" t="s">
        <v>34</v>
      </c>
      <c r="N1" s="43" t="s">
        <v>35</v>
      </c>
      <c r="V1" s="1" t="s">
        <v>0</v>
      </c>
      <c r="W1" s="55" t="s">
        <v>38</v>
      </c>
      <c r="X1" s="43" t="s">
        <v>39</v>
      </c>
      <c r="Y1" s="43" t="s">
        <v>40</v>
      </c>
    </row>
    <row r="2" spans="1:25">
      <c r="A2" t="s">
        <v>7</v>
      </c>
      <c r="B2">
        <v>0.1</v>
      </c>
      <c r="C2" s="7">
        <v>0</v>
      </c>
      <c r="D2" s="7">
        <v>0</v>
      </c>
      <c r="K2" t="s">
        <v>7</v>
      </c>
      <c r="L2">
        <v>0.05</v>
      </c>
      <c r="M2" s="7">
        <v>1</v>
      </c>
      <c r="N2" s="7">
        <v>1</v>
      </c>
      <c r="V2" t="s">
        <v>7</v>
      </c>
      <c r="W2" t="s">
        <v>41</v>
      </c>
      <c r="X2" s="7">
        <v>0</v>
      </c>
      <c r="Y2" s="7">
        <v>0</v>
      </c>
    </row>
    <row r="3" spans="1:25">
      <c r="A3" t="s">
        <v>7</v>
      </c>
      <c r="B3">
        <v>0.2</v>
      </c>
      <c r="C3" s="7">
        <v>0.8571428571428571</v>
      </c>
      <c r="D3" s="7">
        <v>0.5714285714285714</v>
      </c>
      <c r="K3" t="s">
        <v>7</v>
      </c>
      <c r="L3">
        <v>0.1</v>
      </c>
      <c r="M3" s="7">
        <v>0.2626262626262626</v>
      </c>
      <c r="N3" s="7">
        <v>0.1111111111111111</v>
      </c>
      <c r="V3" t="s">
        <v>7</v>
      </c>
      <c r="W3" t="s">
        <v>42</v>
      </c>
      <c r="X3" s="7">
        <v>0</v>
      </c>
      <c r="Y3" s="7">
        <v>0</v>
      </c>
    </row>
    <row r="4" spans="1:25">
      <c r="A4" t="s">
        <v>7</v>
      </c>
      <c r="B4">
        <v>0.3</v>
      </c>
      <c r="C4" s="7">
        <v>0.72413793103448276</v>
      </c>
      <c r="D4" s="7">
        <v>1</v>
      </c>
      <c r="K4" t="s">
        <v>7</v>
      </c>
      <c r="L4">
        <v>0.15</v>
      </c>
      <c r="M4" s="7">
        <v>0.54166666666666674</v>
      </c>
      <c r="N4" s="7">
        <v>0.16666666666666666</v>
      </c>
      <c r="V4" t="s">
        <v>7</v>
      </c>
      <c r="W4" t="s">
        <v>43</v>
      </c>
      <c r="X4" s="7">
        <v>0</v>
      </c>
      <c r="Y4" s="7">
        <v>0</v>
      </c>
    </row>
    <row r="5" spans="1:25">
      <c r="A5" t="s">
        <v>7</v>
      </c>
      <c r="B5">
        <v>0.4</v>
      </c>
      <c r="C5" s="7">
        <v>0.69230769230769229</v>
      </c>
      <c r="D5" s="7">
        <v>0.8571428571428571</v>
      </c>
      <c r="K5" t="s">
        <v>7</v>
      </c>
      <c r="L5">
        <v>0.2</v>
      </c>
      <c r="M5" s="7">
        <v>0</v>
      </c>
      <c r="N5" s="7">
        <v>0</v>
      </c>
      <c r="V5" t="s">
        <v>7</v>
      </c>
      <c r="W5" t="s">
        <v>44</v>
      </c>
      <c r="X5" s="7">
        <v>0.15976331360946747</v>
      </c>
      <c r="Y5" s="7">
        <v>0.15384615384615385</v>
      </c>
    </row>
    <row r="6" spans="1:25">
      <c r="A6" t="s">
        <v>7</v>
      </c>
      <c r="B6">
        <v>0.5</v>
      </c>
      <c r="C6" s="7">
        <v>0.5</v>
      </c>
      <c r="D6" s="7">
        <v>0.42857142857142855</v>
      </c>
      <c r="K6" t="s">
        <v>7</v>
      </c>
      <c r="L6">
        <v>0.25</v>
      </c>
      <c r="M6" s="7">
        <v>0.1313131313131313</v>
      </c>
      <c r="N6" s="7">
        <v>5.5555555555555552E-2</v>
      </c>
      <c r="V6" t="s">
        <v>7</v>
      </c>
      <c r="W6" t="s">
        <v>45</v>
      </c>
      <c r="X6" s="7">
        <v>3.776223776223777E-2</v>
      </c>
      <c r="Y6" s="7">
        <v>7.6923076923076927E-2</v>
      </c>
    </row>
    <row r="7" spans="1:25">
      <c r="A7" t="s">
        <v>7</v>
      </c>
      <c r="B7">
        <v>0.6</v>
      </c>
      <c r="C7" s="7">
        <v>1</v>
      </c>
      <c r="D7" s="7">
        <v>0.5714285714285714</v>
      </c>
      <c r="K7" t="s">
        <v>7</v>
      </c>
      <c r="L7">
        <v>0.3</v>
      </c>
      <c r="M7" s="7">
        <v>0</v>
      </c>
      <c r="N7" s="7">
        <v>0</v>
      </c>
      <c r="V7" t="s">
        <v>7</v>
      </c>
      <c r="W7" t="s">
        <v>46</v>
      </c>
      <c r="X7" s="7">
        <v>0.75524475524475532</v>
      </c>
      <c r="Y7" s="7">
        <v>0.61538461538461542</v>
      </c>
    </row>
    <row r="8" spans="1:25">
      <c r="A8" t="s">
        <v>7</v>
      </c>
      <c r="B8">
        <v>0.7</v>
      </c>
      <c r="C8" s="7">
        <v>0</v>
      </c>
      <c r="D8" s="7">
        <v>0</v>
      </c>
      <c r="K8" t="s">
        <v>7</v>
      </c>
      <c r="L8">
        <v>0.35</v>
      </c>
      <c r="M8" s="7">
        <v>0</v>
      </c>
      <c r="N8" s="7">
        <v>0</v>
      </c>
      <c r="V8" t="s">
        <v>7</v>
      </c>
      <c r="W8" t="s">
        <v>47</v>
      </c>
      <c r="X8" s="7">
        <v>1</v>
      </c>
      <c r="Y8" s="7">
        <v>1</v>
      </c>
    </row>
    <row r="9" spans="1:25">
      <c r="A9" t="s">
        <v>7</v>
      </c>
      <c r="B9">
        <v>0.8</v>
      </c>
      <c r="C9" s="7">
        <v>0</v>
      </c>
      <c r="D9" s="7">
        <v>0</v>
      </c>
      <c r="K9" t="s">
        <v>7</v>
      </c>
      <c r="L9">
        <v>0.4</v>
      </c>
      <c r="M9" s="7">
        <v>0</v>
      </c>
      <c r="N9" s="7">
        <v>0</v>
      </c>
      <c r="V9" t="s">
        <v>7</v>
      </c>
      <c r="W9" t="s">
        <v>48</v>
      </c>
      <c r="X9" s="7">
        <v>0</v>
      </c>
      <c r="Y9" s="7">
        <v>0</v>
      </c>
    </row>
    <row r="10" spans="1:25" ht="15.75" thickBot="1">
      <c r="A10" t="s">
        <v>7</v>
      </c>
      <c r="B10">
        <v>0.9</v>
      </c>
      <c r="C10" s="7">
        <v>0</v>
      </c>
      <c r="D10" s="7">
        <v>0</v>
      </c>
      <c r="K10" t="s">
        <v>7</v>
      </c>
      <c r="L10">
        <v>0.45</v>
      </c>
      <c r="M10" s="7">
        <v>0</v>
      </c>
      <c r="N10" s="7">
        <v>0</v>
      </c>
      <c r="V10" s="39" t="s">
        <v>8</v>
      </c>
      <c r="W10" s="39"/>
    </row>
    <row r="11" spans="1:25" ht="15.75" thickTop="1">
      <c r="A11" t="s">
        <v>7</v>
      </c>
      <c r="B11">
        <v>1</v>
      </c>
      <c r="C11" s="7">
        <v>0</v>
      </c>
      <c r="D11" s="7">
        <v>0</v>
      </c>
      <c r="K11" t="s">
        <v>7</v>
      </c>
      <c r="L11">
        <v>0.5</v>
      </c>
      <c r="M11" s="7">
        <v>0</v>
      </c>
      <c r="N11" s="7">
        <v>0</v>
      </c>
      <c r="V11" t="s">
        <v>9</v>
      </c>
      <c r="W11" t="s">
        <v>41</v>
      </c>
      <c r="X11" s="7">
        <v>0</v>
      </c>
      <c r="Y11" s="7">
        <v>0</v>
      </c>
    </row>
    <row r="12" spans="1:25" s="48" customFormat="1" ht="15.75" thickBot="1">
      <c r="A12" s="48" t="s">
        <v>7</v>
      </c>
      <c r="B12" s="48">
        <v>1.1000000000000001</v>
      </c>
      <c r="C12" s="50">
        <v>0</v>
      </c>
      <c r="D12" s="50">
        <v>0</v>
      </c>
      <c r="K12" s="48" t="s">
        <v>7</v>
      </c>
      <c r="L12" s="48">
        <v>0.55000000000000004</v>
      </c>
      <c r="M12" s="50">
        <v>0</v>
      </c>
      <c r="N12" s="50">
        <v>0</v>
      </c>
      <c r="V12" s="48" t="s">
        <v>9</v>
      </c>
      <c r="W12" s="48" t="s">
        <v>42</v>
      </c>
      <c r="X12" s="50">
        <v>0</v>
      </c>
      <c r="Y12" s="50">
        <v>0</v>
      </c>
    </row>
    <row r="13" spans="1:25">
      <c r="A13" t="s">
        <v>9</v>
      </c>
      <c r="B13">
        <v>0.1</v>
      </c>
      <c r="C13" s="7">
        <v>0</v>
      </c>
      <c r="D13" s="7">
        <v>0</v>
      </c>
      <c r="K13" t="s">
        <v>7</v>
      </c>
      <c r="L13">
        <v>0.6</v>
      </c>
      <c r="M13" s="7">
        <v>0</v>
      </c>
      <c r="N13" s="7">
        <v>0</v>
      </c>
      <c r="V13" t="s">
        <v>9</v>
      </c>
      <c r="W13" t="s">
        <v>43</v>
      </c>
      <c r="X13" s="7">
        <v>0</v>
      </c>
      <c r="Y13" s="7">
        <v>0</v>
      </c>
    </row>
    <row r="14" spans="1:25">
      <c r="A14" t="s">
        <v>9</v>
      </c>
      <c r="B14">
        <v>0.2</v>
      </c>
      <c r="C14" s="7">
        <v>7.4999999999999997E-2</v>
      </c>
      <c r="D14" s="7">
        <v>0.25</v>
      </c>
      <c r="K14" t="s">
        <v>7</v>
      </c>
      <c r="L14">
        <v>0.65</v>
      </c>
      <c r="M14" s="7">
        <v>0</v>
      </c>
      <c r="N14" s="7">
        <v>0</v>
      </c>
      <c r="V14" t="s">
        <v>9</v>
      </c>
      <c r="W14" t="s">
        <v>44</v>
      </c>
      <c r="X14" s="7">
        <v>1</v>
      </c>
      <c r="Y14" s="7">
        <v>1</v>
      </c>
    </row>
    <row r="15" spans="1:25">
      <c r="A15" t="s">
        <v>9</v>
      </c>
      <c r="B15">
        <v>0.3</v>
      </c>
      <c r="C15" s="7">
        <v>0</v>
      </c>
      <c r="D15" s="7">
        <v>0</v>
      </c>
      <c r="K15" t="s">
        <v>7</v>
      </c>
      <c r="L15">
        <v>0.7</v>
      </c>
      <c r="M15" s="7">
        <v>0</v>
      </c>
      <c r="N15" s="7">
        <v>0</v>
      </c>
      <c r="V15" t="s">
        <v>9</v>
      </c>
      <c r="W15" t="s">
        <v>45</v>
      </c>
      <c r="X15" s="7">
        <v>0</v>
      </c>
      <c r="Y15" s="7">
        <v>0</v>
      </c>
    </row>
    <row r="16" spans="1:25">
      <c r="A16" t="s">
        <v>9</v>
      </c>
      <c r="B16">
        <v>0.4</v>
      </c>
      <c r="C16" s="7">
        <v>0</v>
      </c>
      <c r="D16" s="7">
        <v>0</v>
      </c>
      <c r="K16" t="s">
        <v>7</v>
      </c>
      <c r="L16">
        <v>0.75</v>
      </c>
      <c r="M16" s="7">
        <v>0</v>
      </c>
      <c r="N16" s="7">
        <v>0</v>
      </c>
      <c r="V16" t="s">
        <v>9</v>
      </c>
      <c r="W16" t="s">
        <v>46</v>
      </c>
      <c r="X16" s="7">
        <v>0.1111111111111111</v>
      </c>
      <c r="Y16" s="7">
        <v>0.16666666666666666</v>
      </c>
    </row>
    <row r="17" spans="1:25">
      <c r="A17" t="s">
        <v>9</v>
      </c>
      <c r="B17">
        <v>0.5</v>
      </c>
      <c r="C17" s="7">
        <v>1</v>
      </c>
      <c r="D17" s="7">
        <v>1</v>
      </c>
      <c r="K17" t="s">
        <v>7</v>
      </c>
      <c r="L17">
        <v>0.8</v>
      </c>
      <c r="M17" s="7">
        <v>0</v>
      </c>
      <c r="N17" s="7">
        <v>0</v>
      </c>
      <c r="V17" t="s">
        <v>9</v>
      </c>
      <c r="W17" t="s">
        <v>47</v>
      </c>
      <c r="X17" s="7">
        <v>0.13333333333333333</v>
      </c>
      <c r="Y17" s="7">
        <v>0.33333333333333331</v>
      </c>
    </row>
    <row r="18" spans="1:25">
      <c r="A18" t="s">
        <v>9</v>
      </c>
      <c r="B18">
        <v>0.6</v>
      </c>
      <c r="C18" s="7">
        <v>0.125</v>
      </c>
      <c r="D18" s="7">
        <v>0.25</v>
      </c>
      <c r="K18" t="s">
        <v>7</v>
      </c>
      <c r="L18">
        <v>0.85</v>
      </c>
      <c r="M18" s="7">
        <v>0</v>
      </c>
      <c r="N18" s="7">
        <v>0</v>
      </c>
      <c r="V18" t="s">
        <v>9</v>
      </c>
      <c r="W18" t="s">
        <v>48</v>
      </c>
      <c r="X18" s="7">
        <v>0</v>
      </c>
      <c r="Y18" s="7">
        <v>0</v>
      </c>
    </row>
    <row r="19" spans="1:25" ht="15.75" thickBot="1">
      <c r="A19" t="s">
        <v>9</v>
      </c>
      <c r="B19">
        <v>0.7</v>
      </c>
      <c r="C19" s="7">
        <v>0.44999999999999996</v>
      </c>
      <c r="D19" s="7">
        <v>0.74999999999999989</v>
      </c>
      <c r="K19" t="s">
        <v>7</v>
      </c>
      <c r="L19">
        <v>0.9</v>
      </c>
      <c r="M19" s="7">
        <v>0</v>
      </c>
      <c r="N19" s="7">
        <v>0</v>
      </c>
      <c r="V19" s="39" t="s">
        <v>8</v>
      </c>
      <c r="W19" s="39"/>
    </row>
    <row r="20" spans="1:25" ht="15.75" thickTop="1">
      <c r="A20" t="s">
        <v>9</v>
      </c>
      <c r="B20">
        <v>0.8</v>
      </c>
      <c r="C20" s="7">
        <v>0</v>
      </c>
      <c r="D20" s="7">
        <v>0</v>
      </c>
      <c r="K20" t="s">
        <v>7</v>
      </c>
      <c r="L20">
        <v>0.95</v>
      </c>
      <c r="M20" s="7">
        <v>0</v>
      </c>
      <c r="N20" s="7">
        <v>0</v>
      </c>
      <c r="V20" t="s">
        <v>10</v>
      </c>
      <c r="W20" t="s">
        <v>41</v>
      </c>
      <c r="X20" s="7">
        <v>0</v>
      </c>
      <c r="Y20" s="7">
        <v>0</v>
      </c>
    </row>
    <row r="21" spans="1:25">
      <c r="A21" t="s">
        <v>9</v>
      </c>
      <c r="B21">
        <v>0.9</v>
      </c>
      <c r="C21" s="7">
        <v>0.18749999999999997</v>
      </c>
      <c r="D21" s="7">
        <v>0.25</v>
      </c>
      <c r="K21" t="s">
        <v>7</v>
      </c>
      <c r="L21">
        <v>1</v>
      </c>
      <c r="M21" s="7">
        <v>0</v>
      </c>
      <c r="N21" s="7">
        <v>0</v>
      </c>
      <c r="V21" t="s">
        <v>10</v>
      </c>
      <c r="W21" t="s">
        <v>42</v>
      </c>
      <c r="X21" s="7">
        <v>0</v>
      </c>
      <c r="Y21" s="7">
        <v>0</v>
      </c>
    </row>
    <row r="22" spans="1:25">
      <c r="A22" t="s">
        <v>9</v>
      </c>
      <c r="B22">
        <v>1</v>
      </c>
      <c r="C22" s="7">
        <v>0</v>
      </c>
      <c r="D22" s="7">
        <v>0</v>
      </c>
      <c r="K22" t="s">
        <v>7</v>
      </c>
      <c r="L22">
        <v>1.05</v>
      </c>
      <c r="M22" s="7">
        <v>0</v>
      </c>
      <c r="N22" s="7">
        <v>0</v>
      </c>
      <c r="V22" t="s">
        <v>10</v>
      </c>
      <c r="W22" t="s">
        <v>43</v>
      </c>
      <c r="X22" s="7">
        <v>0</v>
      </c>
      <c r="Y22" s="7">
        <v>0</v>
      </c>
    </row>
    <row r="23" spans="1:25" s="48" customFormat="1" ht="15.75" thickBot="1">
      <c r="A23" s="48" t="s">
        <v>9</v>
      </c>
      <c r="B23" s="48">
        <v>1.1000000000000001</v>
      </c>
      <c r="C23" s="50">
        <v>0</v>
      </c>
      <c r="D23" s="50">
        <v>0</v>
      </c>
      <c r="K23" s="48" t="s">
        <v>7</v>
      </c>
      <c r="L23" s="48">
        <v>1.1000000000000001</v>
      </c>
      <c r="M23" s="50">
        <v>0</v>
      </c>
      <c r="N23" s="50">
        <v>0</v>
      </c>
      <c r="V23" s="48" t="s">
        <v>10</v>
      </c>
      <c r="W23" s="48" t="s">
        <v>44</v>
      </c>
      <c r="X23" s="50">
        <v>0.47619047619047622</v>
      </c>
      <c r="Y23" s="50">
        <v>0.11111111111111112</v>
      </c>
    </row>
    <row r="24" spans="1:25">
      <c r="A24" t="s">
        <v>10</v>
      </c>
      <c r="B24">
        <v>0.1</v>
      </c>
      <c r="C24" s="7">
        <v>0</v>
      </c>
      <c r="D24" s="7">
        <v>0</v>
      </c>
      <c r="K24" t="s">
        <v>7</v>
      </c>
      <c r="L24">
        <v>1.1499999999999999</v>
      </c>
      <c r="M24" s="7">
        <v>0</v>
      </c>
      <c r="N24" s="7">
        <v>0</v>
      </c>
      <c r="V24" t="s">
        <v>10</v>
      </c>
      <c r="W24" t="s">
        <v>45</v>
      </c>
      <c r="X24" s="7">
        <v>0.95238095238095244</v>
      </c>
      <c r="Y24" s="7">
        <v>0.88888888888888895</v>
      </c>
    </row>
    <row r="25" spans="1:25">
      <c r="A25" t="s">
        <v>10</v>
      </c>
      <c r="B25">
        <v>0.2</v>
      </c>
      <c r="C25" s="7">
        <v>8.7499999999999994E-2</v>
      </c>
      <c r="D25" s="7">
        <v>0.15</v>
      </c>
      <c r="K25" t="s">
        <v>7</v>
      </c>
      <c r="L25">
        <v>1.2</v>
      </c>
      <c r="M25" s="7">
        <v>0</v>
      </c>
      <c r="N25" s="7">
        <v>0</v>
      </c>
      <c r="V25" t="s">
        <v>10</v>
      </c>
      <c r="W25" t="s">
        <v>46</v>
      </c>
      <c r="X25" s="7">
        <v>1</v>
      </c>
      <c r="Y25" s="7">
        <v>1</v>
      </c>
    </row>
    <row r="26" spans="1:25">
      <c r="A26" t="s">
        <v>10</v>
      </c>
      <c r="B26">
        <v>0.3</v>
      </c>
      <c r="C26" s="7">
        <v>0.57272727272727275</v>
      </c>
      <c r="D26" s="7">
        <v>0.89999999999999991</v>
      </c>
      <c r="K26" t="s">
        <v>7</v>
      </c>
      <c r="L26">
        <v>1.25</v>
      </c>
      <c r="M26" s="7">
        <v>0</v>
      </c>
      <c r="N26" s="7">
        <v>0</v>
      </c>
      <c r="V26" t="s">
        <v>10</v>
      </c>
      <c r="W26" t="s">
        <v>47</v>
      </c>
      <c r="X26" s="7">
        <v>0.7777777777777779</v>
      </c>
      <c r="Y26" s="7">
        <v>0.7777777777777779</v>
      </c>
    </row>
    <row r="27" spans="1:25">
      <c r="A27" t="s">
        <v>10</v>
      </c>
      <c r="B27">
        <v>0.4</v>
      </c>
      <c r="C27" s="7">
        <v>1</v>
      </c>
      <c r="D27" s="7">
        <v>1</v>
      </c>
      <c r="K27" t="s">
        <v>7</v>
      </c>
      <c r="L27">
        <v>1.3</v>
      </c>
      <c r="M27" s="7">
        <v>0</v>
      </c>
      <c r="N27" s="7">
        <v>0</v>
      </c>
      <c r="V27" t="s">
        <v>10</v>
      </c>
      <c r="W27" t="s">
        <v>48</v>
      </c>
      <c r="X27" s="7">
        <v>0</v>
      </c>
      <c r="Y27" s="7">
        <v>0</v>
      </c>
    </row>
    <row r="28" spans="1:25" ht="15.75" thickBot="1">
      <c r="A28" t="s">
        <v>10</v>
      </c>
      <c r="B28">
        <v>0.5</v>
      </c>
      <c r="C28" s="7">
        <v>0.2</v>
      </c>
      <c r="D28" s="7">
        <v>0.39999999999999997</v>
      </c>
      <c r="K28" t="s">
        <v>7</v>
      </c>
      <c r="L28">
        <v>1.35</v>
      </c>
      <c r="M28" s="7">
        <v>0</v>
      </c>
      <c r="N28" s="7">
        <v>0</v>
      </c>
      <c r="V28" s="39" t="s">
        <v>8</v>
      </c>
      <c r="W28" s="39"/>
    </row>
    <row r="29" spans="1:25" ht="15.75" thickTop="1">
      <c r="A29" t="s">
        <v>10</v>
      </c>
      <c r="B29">
        <v>0.6</v>
      </c>
      <c r="C29" s="7">
        <v>2.3333333333333331E-2</v>
      </c>
      <c r="D29" s="7">
        <v>4.9999999999999996E-2</v>
      </c>
      <c r="K29" t="s">
        <v>7</v>
      </c>
      <c r="L29">
        <v>1.4</v>
      </c>
      <c r="M29" s="7">
        <v>0</v>
      </c>
      <c r="N29" s="7">
        <v>0</v>
      </c>
      <c r="V29" t="s">
        <v>11</v>
      </c>
      <c r="W29" t="s">
        <v>41</v>
      </c>
      <c r="X29" s="7">
        <v>0</v>
      </c>
      <c r="Y29" s="7">
        <v>0</v>
      </c>
    </row>
    <row r="30" spans="1:25">
      <c r="A30" t="s">
        <v>10</v>
      </c>
      <c r="B30">
        <v>0.7</v>
      </c>
      <c r="C30" s="7">
        <v>0</v>
      </c>
      <c r="D30" s="7">
        <v>0</v>
      </c>
      <c r="K30" t="s">
        <v>7</v>
      </c>
      <c r="L30">
        <v>1.45</v>
      </c>
      <c r="M30" s="7">
        <v>0</v>
      </c>
      <c r="N30" s="7">
        <v>0</v>
      </c>
      <c r="V30" t="s">
        <v>11</v>
      </c>
      <c r="W30" t="s">
        <v>42</v>
      </c>
      <c r="X30" s="7">
        <v>0</v>
      </c>
      <c r="Y30" s="7">
        <v>0</v>
      </c>
    </row>
    <row r="31" spans="1:25">
      <c r="A31" t="s">
        <v>10</v>
      </c>
      <c r="B31">
        <v>0.8</v>
      </c>
      <c r="C31" s="7">
        <v>0</v>
      </c>
      <c r="D31" s="7">
        <v>0</v>
      </c>
      <c r="K31" t="s">
        <v>7</v>
      </c>
      <c r="L31">
        <v>1.5</v>
      </c>
      <c r="M31" s="7">
        <v>0</v>
      </c>
      <c r="N31" s="7">
        <v>0</v>
      </c>
      <c r="V31" t="s">
        <v>11</v>
      </c>
      <c r="W31" t="s">
        <v>43</v>
      </c>
      <c r="X31" s="7">
        <v>0</v>
      </c>
      <c r="Y31" s="7">
        <v>0</v>
      </c>
    </row>
    <row r="32" spans="1:25">
      <c r="A32" t="s">
        <v>10</v>
      </c>
      <c r="B32">
        <v>0.9</v>
      </c>
      <c r="C32" s="7">
        <v>0</v>
      </c>
      <c r="D32" s="7">
        <v>0</v>
      </c>
      <c r="K32" t="s">
        <v>7</v>
      </c>
      <c r="L32">
        <v>1.55</v>
      </c>
      <c r="M32" s="7">
        <v>0</v>
      </c>
      <c r="N32" s="7">
        <v>0</v>
      </c>
      <c r="V32" t="s">
        <v>11</v>
      </c>
      <c r="W32" t="s">
        <v>44</v>
      </c>
      <c r="X32" s="7">
        <v>0.625</v>
      </c>
      <c r="Y32" s="7">
        <v>1</v>
      </c>
    </row>
    <row r="33" spans="1:25">
      <c r="A33" t="s">
        <v>10</v>
      </c>
      <c r="B33">
        <v>1</v>
      </c>
      <c r="C33" s="7">
        <v>0</v>
      </c>
      <c r="D33" s="7">
        <v>0</v>
      </c>
      <c r="K33" t="s">
        <v>7</v>
      </c>
      <c r="L33">
        <v>1.6</v>
      </c>
      <c r="M33" s="7">
        <v>0</v>
      </c>
      <c r="N33" s="7">
        <v>0</v>
      </c>
      <c r="V33" t="s">
        <v>11</v>
      </c>
      <c r="W33" t="s">
        <v>45</v>
      </c>
      <c r="X33" s="7">
        <v>0.625</v>
      </c>
      <c r="Y33" s="7">
        <v>0.55555555555555558</v>
      </c>
    </row>
    <row r="34" spans="1:25" s="48" customFormat="1" ht="15.75" thickBot="1">
      <c r="A34" s="48" t="s">
        <v>10</v>
      </c>
      <c r="B34" s="48">
        <v>1.1000000000000001</v>
      </c>
      <c r="C34" s="50">
        <v>0</v>
      </c>
      <c r="D34" s="50">
        <v>0</v>
      </c>
      <c r="K34" s="53" t="s">
        <v>7</v>
      </c>
      <c r="L34" s="53">
        <v>1.65</v>
      </c>
      <c r="M34" s="54">
        <v>0</v>
      </c>
      <c r="N34" s="54">
        <v>0</v>
      </c>
      <c r="V34" s="48" t="s">
        <v>11</v>
      </c>
      <c r="W34" s="48" t="s">
        <v>46</v>
      </c>
      <c r="X34" s="50">
        <v>0.26041666666666669</v>
      </c>
      <c r="Y34" s="50">
        <v>0.22222222222222221</v>
      </c>
    </row>
    <row r="35" spans="1:25">
      <c r="A35" t="s">
        <v>11</v>
      </c>
      <c r="B35">
        <v>0.1</v>
      </c>
      <c r="C35" s="7">
        <v>0</v>
      </c>
      <c r="D35" s="7">
        <v>0</v>
      </c>
      <c r="K35" s="53" t="s">
        <v>7</v>
      </c>
      <c r="L35" s="53">
        <v>1.7</v>
      </c>
      <c r="M35" s="54">
        <v>0</v>
      </c>
      <c r="N35" s="54">
        <v>0</v>
      </c>
      <c r="V35" t="s">
        <v>11</v>
      </c>
      <c r="W35" t="s">
        <v>47</v>
      </c>
      <c r="X35" s="7">
        <v>1</v>
      </c>
      <c r="Y35" s="7">
        <v>0.88888888888888884</v>
      </c>
    </row>
    <row r="36" spans="1:25">
      <c r="A36" t="s">
        <v>11</v>
      </c>
      <c r="B36">
        <v>0.2</v>
      </c>
      <c r="C36" s="7">
        <v>0.11842105263157893</v>
      </c>
      <c r="D36" s="7">
        <v>0.125</v>
      </c>
      <c r="K36" t="s">
        <v>7</v>
      </c>
      <c r="L36">
        <v>1.75</v>
      </c>
      <c r="M36" s="7">
        <v>0</v>
      </c>
      <c r="N36" s="7">
        <v>0</v>
      </c>
      <c r="V36" t="s">
        <v>11</v>
      </c>
      <c r="W36" t="s">
        <v>48</v>
      </c>
      <c r="X36" s="7">
        <v>0</v>
      </c>
      <c r="Y36" s="7">
        <v>0</v>
      </c>
    </row>
    <row r="37" spans="1:25" ht="15.75" thickBot="1">
      <c r="A37" t="s">
        <v>11</v>
      </c>
      <c r="B37">
        <v>0.3</v>
      </c>
      <c r="C37" s="7">
        <v>0.11842105263157893</v>
      </c>
      <c r="D37" s="7">
        <v>0.125</v>
      </c>
      <c r="K37" t="s">
        <v>7</v>
      </c>
      <c r="L37">
        <v>1.8</v>
      </c>
      <c r="M37" s="7">
        <v>0</v>
      </c>
      <c r="N37" s="7">
        <v>0</v>
      </c>
      <c r="V37" s="39" t="s">
        <v>8</v>
      </c>
      <c r="W37" s="39"/>
    </row>
    <row r="38" spans="1:25" ht="15.75" thickTop="1">
      <c r="A38" t="s">
        <v>11</v>
      </c>
      <c r="B38">
        <v>0.4</v>
      </c>
      <c r="C38" s="7">
        <v>0.5</v>
      </c>
      <c r="D38" s="7">
        <v>0.5</v>
      </c>
      <c r="K38" t="s">
        <v>7</v>
      </c>
      <c r="L38">
        <v>1.85</v>
      </c>
      <c r="M38" s="7">
        <v>0</v>
      </c>
      <c r="N38" s="7">
        <v>0</v>
      </c>
      <c r="V38" t="s">
        <v>12</v>
      </c>
      <c r="W38" t="s">
        <v>41</v>
      </c>
      <c r="X38" s="7">
        <v>0</v>
      </c>
      <c r="Y38" s="7">
        <v>0</v>
      </c>
    </row>
    <row r="39" spans="1:25">
      <c r="A39" t="s">
        <v>11</v>
      </c>
      <c r="B39">
        <v>0.5</v>
      </c>
      <c r="C39" s="7">
        <v>1</v>
      </c>
      <c r="D39" s="7">
        <v>1</v>
      </c>
      <c r="K39" t="s">
        <v>7</v>
      </c>
      <c r="L39">
        <v>1.9</v>
      </c>
      <c r="M39" s="7">
        <v>0</v>
      </c>
      <c r="N39" s="7">
        <v>0</v>
      </c>
      <c r="V39" t="s">
        <v>12</v>
      </c>
      <c r="W39" t="s">
        <v>42</v>
      </c>
      <c r="X39" s="7">
        <v>0</v>
      </c>
      <c r="Y39" s="7">
        <v>0</v>
      </c>
    </row>
    <row r="40" spans="1:25" ht="15.75" thickBot="1">
      <c r="A40" t="s">
        <v>11</v>
      </c>
      <c r="B40">
        <v>0.6</v>
      </c>
      <c r="C40" s="7">
        <v>0.25</v>
      </c>
      <c r="D40" s="7">
        <v>0.25</v>
      </c>
      <c r="K40" s="59" t="s">
        <v>36</v>
      </c>
      <c r="L40" s="59"/>
      <c r="M40" s="60"/>
      <c r="N40" s="60"/>
      <c r="V40" t="s">
        <v>12</v>
      </c>
      <c r="W40" t="s">
        <v>43</v>
      </c>
      <c r="X40" s="7">
        <v>0</v>
      </c>
      <c r="Y40" s="7">
        <v>0</v>
      </c>
    </row>
    <row r="41" spans="1:25">
      <c r="A41" t="s">
        <v>11</v>
      </c>
      <c r="B41">
        <v>0.7</v>
      </c>
      <c r="C41" s="7">
        <v>0.51923076923076927</v>
      </c>
      <c r="D41" s="7">
        <v>0.375</v>
      </c>
      <c r="K41" t="s">
        <v>9</v>
      </c>
      <c r="L41">
        <v>0.05</v>
      </c>
      <c r="M41" s="7">
        <v>0.16304347826086957</v>
      </c>
      <c r="N41" s="7">
        <v>1</v>
      </c>
      <c r="V41" t="s">
        <v>12</v>
      </c>
      <c r="W41" t="s">
        <v>44</v>
      </c>
      <c r="X41" s="7">
        <v>0.16363636363636361</v>
      </c>
      <c r="Y41" s="7">
        <v>0.19999999999999998</v>
      </c>
    </row>
    <row r="42" spans="1:25">
      <c r="A42" t="s">
        <v>11</v>
      </c>
      <c r="B42">
        <v>0.8</v>
      </c>
      <c r="C42" s="7">
        <v>0.375</v>
      </c>
      <c r="D42" s="7">
        <v>0.125</v>
      </c>
      <c r="K42" t="s">
        <v>9</v>
      </c>
      <c r="L42">
        <v>0.1</v>
      </c>
      <c r="M42" s="7">
        <v>0</v>
      </c>
      <c r="N42" s="7">
        <v>0</v>
      </c>
      <c r="V42" t="s">
        <v>12</v>
      </c>
      <c r="W42" t="s">
        <v>45</v>
      </c>
      <c r="X42" s="7">
        <v>0.46956521739130425</v>
      </c>
      <c r="Y42" s="7">
        <v>0.79999999999999993</v>
      </c>
    </row>
    <row r="43" spans="1:25">
      <c r="A43" t="s">
        <v>11</v>
      </c>
      <c r="B43">
        <v>0.9</v>
      </c>
      <c r="C43" s="7">
        <v>0.9</v>
      </c>
      <c r="D43" s="7">
        <v>0.5</v>
      </c>
      <c r="K43" t="s">
        <v>9</v>
      </c>
      <c r="L43">
        <v>0.15</v>
      </c>
      <c r="M43" s="7">
        <v>0.41666666666666669</v>
      </c>
      <c r="N43" s="7">
        <v>0.33333333333333337</v>
      </c>
      <c r="V43" t="s">
        <v>12</v>
      </c>
      <c r="W43" t="s">
        <v>46</v>
      </c>
      <c r="X43" s="7">
        <v>1</v>
      </c>
      <c r="Y43" s="7">
        <v>1</v>
      </c>
    </row>
    <row r="44" spans="1:25">
      <c r="A44" t="s">
        <v>11</v>
      </c>
      <c r="B44">
        <v>1</v>
      </c>
      <c r="C44" s="7">
        <v>0</v>
      </c>
      <c r="D44" s="7">
        <v>0</v>
      </c>
      <c r="K44" t="s">
        <v>9</v>
      </c>
      <c r="L44">
        <v>0.2</v>
      </c>
      <c r="M44" s="7">
        <v>1</v>
      </c>
      <c r="N44" s="7">
        <v>0.66666666666666674</v>
      </c>
      <c r="V44" t="s">
        <v>12</v>
      </c>
      <c r="W44" t="s">
        <v>47</v>
      </c>
      <c r="X44" s="7">
        <v>0.8999999999999998</v>
      </c>
      <c r="Y44" s="7">
        <v>0.39999999999999997</v>
      </c>
    </row>
    <row r="45" spans="1:25" s="48" customFormat="1" ht="15.75" thickBot="1">
      <c r="A45" s="48" t="s">
        <v>11</v>
      </c>
      <c r="B45" s="48">
        <v>1.1000000000000001</v>
      </c>
      <c r="C45" s="50">
        <v>0</v>
      </c>
      <c r="D45" s="50">
        <v>0</v>
      </c>
      <c r="K45" s="53" t="s">
        <v>9</v>
      </c>
      <c r="L45" s="53">
        <v>0.25</v>
      </c>
      <c r="M45" s="54">
        <v>0.68181818181818177</v>
      </c>
      <c r="N45" s="54">
        <v>1</v>
      </c>
      <c r="V45" s="48" t="s">
        <v>12</v>
      </c>
      <c r="W45" s="48" t="s">
        <v>48</v>
      </c>
      <c r="X45" s="50">
        <v>0.39999999999999991</v>
      </c>
      <c r="Y45" s="50">
        <v>0.39999999999999997</v>
      </c>
    </row>
    <row r="46" spans="1:25" ht="15.75" thickBot="1">
      <c r="A46" t="s">
        <v>12</v>
      </c>
      <c r="B46">
        <v>0.1</v>
      </c>
      <c r="C46" s="7">
        <v>0.10294117647058823</v>
      </c>
      <c r="D46" s="7">
        <v>0.125</v>
      </c>
      <c r="K46" s="53" t="s">
        <v>9</v>
      </c>
      <c r="L46" s="53">
        <v>0.3</v>
      </c>
      <c r="M46" s="54">
        <v>0.3125</v>
      </c>
      <c r="N46" s="54">
        <v>0.33333333333333337</v>
      </c>
      <c r="V46" s="39" t="s">
        <v>8</v>
      </c>
      <c r="W46" s="39"/>
    </row>
    <row r="47" spans="1:25" ht="15.75" thickTop="1">
      <c r="A47" t="s">
        <v>12</v>
      </c>
      <c r="B47">
        <v>0.2</v>
      </c>
      <c r="C47" s="7">
        <v>6.9999999999999993E-2</v>
      </c>
      <c r="D47" s="7">
        <v>0.125</v>
      </c>
      <c r="K47" t="s">
        <v>9</v>
      </c>
      <c r="L47">
        <v>0.35</v>
      </c>
      <c r="M47" s="7">
        <v>0</v>
      </c>
      <c r="N47" s="7">
        <v>0</v>
      </c>
      <c r="V47" t="s">
        <v>13</v>
      </c>
      <c r="W47" t="s">
        <v>41</v>
      </c>
      <c r="X47" s="7">
        <v>0</v>
      </c>
      <c r="Y47" s="7">
        <v>0</v>
      </c>
    </row>
    <row r="48" spans="1:25">
      <c r="A48" t="s">
        <v>12</v>
      </c>
      <c r="B48">
        <v>0.3</v>
      </c>
      <c r="C48" s="7">
        <v>1</v>
      </c>
      <c r="D48" s="7">
        <v>1</v>
      </c>
      <c r="K48" t="s">
        <v>9</v>
      </c>
      <c r="L48">
        <v>0.4</v>
      </c>
      <c r="M48" s="7">
        <v>0</v>
      </c>
      <c r="N48" s="7">
        <v>0</v>
      </c>
      <c r="V48" t="s">
        <v>13</v>
      </c>
      <c r="W48" t="s">
        <v>42</v>
      </c>
      <c r="X48" s="7">
        <v>0</v>
      </c>
      <c r="Y48" s="7">
        <v>0</v>
      </c>
    </row>
    <row r="49" spans="1:25">
      <c r="A49" t="s">
        <v>12</v>
      </c>
      <c r="B49">
        <v>0.4</v>
      </c>
      <c r="C49" s="7">
        <v>0.31818181818181818</v>
      </c>
      <c r="D49" s="7">
        <v>0.25</v>
      </c>
      <c r="K49" t="s">
        <v>9</v>
      </c>
      <c r="L49">
        <v>0.45</v>
      </c>
      <c r="M49" s="7">
        <v>0</v>
      </c>
      <c r="N49" s="7">
        <v>0</v>
      </c>
      <c r="V49" t="s">
        <v>13</v>
      </c>
      <c r="W49" t="s">
        <v>43</v>
      </c>
      <c r="X49" s="7">
        <v>0</v>
      </c>
      <c r="Y49" s="7">
        <v>0</v>
      </c>
    </row>
    <row r="50" spans="1:25">
      <c r="A50" t="s">
        <v>12</v>
      </c>
      <c r="B50">
        <v>0.5</v>
      </c>
      <c r="C50" s="7">
        <v>6.25E-2</v>
      </c>
      <c r="D50" s="7">
        <v>0.125</v>
      </c>
      <c r="K50" t="s">
        <v>9</v>
      </c>
      <c r="L50">
        <v>0.5</v>
      </c>
      <c r="M50" s="7">
        <v>0</v>
      </c>
      <c r="N50" s="7">
        <v>0</v>
      </c>
      <c r="V50" t="s">
        <v>13</v>
      </c>
      <c r="W50" t="s">
        <v>44</v>
      </c>
      <c r="X50" s="7">
        <v>0</v>
      </c>
      <c r="Y50" s="7">
        <v>0</v>
      </c>
    </row>
    <row r="51" spans="1:25">
      <c r="A51" t="s">
        <v>12</v>
      </c>
      <c r="B51">
        <v>0.6</v>
      </c>
      <c r="C51" s="7">
        <v>0</v>
      </c>
      <c r="D51" s="7">
        <v>0</v>
      </c>
      <c r="K51" t="s">
        <v>9</v>
      </c>
      <c r="L51">
        <v>0.55000000000000004</v>
      </c>
      <c r="M51" s="7">
        <v>0</v>
      </c>
      <c r="N51" s="7">
        <v>0</v>
      </c>
      <c r="V51" t="s">
        <v>13</v>
      </c>
      <c r="W51" t="s">
        <v>45</v>
      </c>
      <c r="X51" s="7">
        <v>1</v>
      </c>
      <c r="Y51" s="7">
        <v>0.19999999999999998</v>
      </c>
    </row>
    <row r="52" spans="1:25">
      <c r="A52" t="s">
        <v>12</v>
      </c>
      <c r="B52">
        <v>0.7</v>
      </c>
      <c r="C52" s="7">
        <v>0.10294117647058823</v>
      </c>
      <c r="D52" s="7">
        <v>0.125</v>
      </c>
      <c r="K52" t="s">
        <v>9</v>
      </c>
      <c r="L52">
        <v>0.6</v>
      </c>
      <c r="M52" s="7">
        <v>0</v>
      </c>
      <c r="N52" s="7">
        <v>0</v>
      </c>
      <c r="V52" t="s">
        <v>13</v>
      </c>
      <c r="W52" t="s">
        <v>46</v>
      </c>
      <c r="X52" s="7">
        <v>1</v>
      </c>
      <c r="Y52" s="7">
        <v>0.39999999999999997</v>
      </c>
    </row>
    <row r="53" spans="1:25">
      <c r="A53" t="s">
        <v>12</v>
      </c>
      <c r="B53">
        <v>0.8</v>
      </c>
      <c r="C53" s="7">
        <v>0</v>
      </c>
      <c r="D53" s="7">
        <v>0</v>
      </c>
      <c r="K53" t="s">
        <v>9</v>
      </c>
      <c r="L53">
        <v>0.65</v>
      </c>
      <c r="M53" s="7">
        <v>0</v>
      </c>
      <c r="N53" s="7">
        <v>0</v>
      </c>
      <c r="V53" t="s">
        <v>13</v>
      </c>
      <c r="W53" t="s">
        <v>47</v>
      </c>
      <c r="X53" s="7">
        <v>0.74468085106382986</v>
      </c>
      <c r="Y53" s="7">
        <v>1</v>
      </c>
    </row>
    <row r="54" spans="1:25">
      <c r="A54" t="s">
        <v>12</v>
      </c>
      <c r="B54">
        <v>0.9</v>
      </c>
      <c r="C54" s="7">
        <v>0</v>
      </c>
      <c r="D54" s="7">
        <v>0</v>
      </c>
      <c r="K54" t="s">
        <v>9</v>
      </c>
      <c r="L54">
        <v>0.7</v>
      </c>
      <c r="M54" s="7">
        <v>0</v>
      </c>
      <c r="N54" s="7">
        <v>0</v>
      </c>
      <c r="V54" t="s">
        <v>13</v>
      </c>
      <c r="W54" t="s">
        <v>48</v>
      </c>
      <c r="X54" s="7">
        <v>0.5</v>
      </c>
      <c r="Y54" s="7">
        <v>0.19999999999999998</v>
      </c>
    </row>
    <row r="55" spans="1:25" ht="15.75" thickBot="1">
      <c r="A55" t="s">
        <v>12</v>
      </c>
      <c r="B55">
        <v>1</v>
      </c>
      <c r="C55" s="7">
        <v>0</v>
      </c>
      <c r="D55" s="7">
        <v>0</v>
      </c>
      <c r="K55" t="s">
        <v>9</v>
      </c>
      <c r="L55">
        <v>0.75</v>
      </c>
      <c r="M55" s="7">
        <v>0</v>
      </c>
      <c r="N55" s="7">
        <v>0</v>
      </c>
      <c r="V55" s="39" t="s">
        <v>8</v>
      </c>
      <c r="W55" s="39"/>
    </row>
    <row r="56" spans="1:25" s="48" customFormat="1" ht="16.5" thickTop="1" thickBot="1">
      <c r="A56" s="48" t="s">
        <v>12</v>
      </c>
      <c r="B56" s="48">
        <v>1.1000000000000001</v>
      </c>
      <c r="C56" s="50">
        <v>0</v>
      </c>
      <c r="D56" s="50">
        <v>0</v>
      </c>
      <c r="K56" s="53" t="s">
        <v>9</v>
      </c>
      <c r="L56" s="53">
        <v>0.8</v>
      </c>
      <c r="M56" s="54">
        <v>0</v>
      </c>
      <c r="N56" s="54">
        <v>0</v>
      </c>
      <c r="X56" s="50"/>
      <c r="Y56" s="50"/>
    </row>
    <row r="57" spans="1:25">
      <c r="A57" t="s">
        <v>13</v>
      </c>
      <c r="B57">
        <v>0.1</v>
      </c>
      <c r="C57" s="7">
        <v>0</v>
      </c>
      <c r="D57" s="7">
        <v>0</v>
      </c>
      <c r="K57" s="53" t="s">
        <v>9</v>
      </c>
      <c r="L57" s="53">
        <v>0.85</v>
      </c>
      <c r="M57" s="54">
        <v>0</v>
      </c>
      <c r="N57" s="54">
        <v>0</v>
      </c>
      <c r="V57" s="51" t="s">
        <v>20</v>
      </c>
      <c r="W57" t="s">
        <v>41</v>
      </c>
      <c r="X57" s="7" t="s">
        <v>54</v>
      </c>
      <c r="Y57" s="7">
        <v>0</v>
      </c>
    </row>
    <row r="58" spans="1:25">
      <c r="A58" t="s">
        <v>13</v>
      </c>
      <c r="B58">
        <v>0.2</v>
      </c>
      <c r="C58" s="7">
        <v>0.75</v>
      </c>
      <c r="D58" s="7">
        <v>0.75</v>
      </c>
      <c r="K58" t="s">
        <v>9</v>
      </c>
      <c r="L58">
        <v>0.9</v>
      </c>
      <c r="M58" s="7">
        <v>0</v>
      </c>
      <c r="N58" s="7">
        <v>0</v>
      </c>
      <c r="V58" s="51" t="s">
        <v>20</v>
      </c>
      <c r="W58" t="s">
        <v>42</v>
      </c>
      <c r="X58" s="7" t="s">
        <v>54</v>
      </c>
      <c r="Y58" s="7">
        <v>0</v>
      </c>
    </row>
    <row r="59" spans="1:25">
      <c r="A59" t="s">
        <v>13</v>
      </c>
      <c r="B59">
        <v>0.3</v>
      </c>
      <c r="C59" s="7">
        <v>0.87499999999999989</v>
      </c>
      <c r="D59" s="7">
        <v>0.75</v>
      </c>
      <c r="K59" t="s">
        <v>9</v>
      </c>
      <c r="L59">
        <v>0.95</v>
      </c>
      <c r="M59" s="7">
        <v>0</v>
      </c>
      <c r="N59" s="7">
        <v>0</v>
      </c>
      <c r="V59" s="51" t="s">
        <v>20</v>
      </c>
      <c r="W59" t="s">
        <v>43</v>
      </c>
      <c r="X59" s="7" t="s">
        <v>54</v>
      </c>
      <c r="Y59" s="7">
        <v>0</v>
      </c>
    </row>
    <row r="60" spans="1:25">
      <c r="A60" t="s">
        <v>13</v>
      </c>
      <c r="B60">
        <v>0.4</v>
      </c>
      <c r="C60" s="7">
        <v>0.75</v>
      </c>
      <c r="D60" s="7">
        <v>0.75</v>
      </c>
      <c r="K60" t="s">
        <v>9</v>
      </c>
      <c r="L60">
        <v>1</v>
      </c>
      <c r="M60" s="7">
        <v>0</v>
      </c>
      <c r="N60" s="7">
        <v>0</v>
      </c>
      <c r="V60" s="51" t="s">
        <v>20</v>
      </c>
      <c r="W60" t="s">
        <v>44</v>
      </c>
      <c r="X60" s="7" t="s">
        <v>54</v>
      </c>
      <c r="Y60" s="7">
        <v>0</v>
      </c>
    </row>
    <row r="61" spans="1:25">
      <c r="A61" t="s">
        <v>13</v>
      </c>
      <c r="B61">
        <v>0.5</v>
      </c>
      <c r="C61" s="7">
        <v>1</v>
      </c>
      <c r="D61" s="7">
        <v>1</v>
      </c>
      <c r="K61" t="s">
        <v>9</v>
      </c>
      <c r="L61">
        <v>1.05</v>
      </c>
      <c r="M61" s="7">
        <v>0</v>
      </c>
      <c r="N61" s="7">
        <v>0</v>
      </c>
      <c r="V61" s="51" t="s">
        <v>20</v>
      </c>
      <c r="W61" t="s">
        <v>45</v>
      </c>
      <c r="X61" s="7" t="s">
        <v>54</v>
      </c>
      <c r="Y61" s="7">
        <v>0</v>
      </c>
    </row>
    <row r="62" spans="1:25">
      <c r="A62" t="s">
        <v>13</v>
      </c>
      <c r="B62">
        <v>0.6</v>
      </c>
      <c r="C62" s="7">
        <v>0</v>
      </c>
      <c r="D62" s="7">
        <v>0</v>
      </c>
      <c r="K62" t="s">
        <v>9</v>
      </c>
      <c r="L62">
        <v>1.1000000000000001</v>
      </c>
      <c r="M62" s="7">
        <v>0</v>
      </c>
      <c r="N62" s="7">
        <v>0</v>
      </c>
      <c r="V62" s="51" t="s">
        <v>20</v>
      </c>
      <c r="W62" t="s">
        <v>46</v>
      </c>
      <c r="X62" s="7" t="s">
        <v>54</v>
      </c>
      <c r="Y62" s="7">
        <v>0</v>
      </c>
    </row>
    <row r="63" spans="1:25">
      <c r="A63" t="s">
        <v>13</v>
      </c>
      <c r="B63">
        <v>0.7</v>
      </c>
      <c r="C63" s="7">
        <v>0</v>
      </c>
      <c r="D63" s="7">
        <v>0</v>
      </c>
      <c r="K63" t="s">
        <v>9</v>
      </c>
      <c r="L63">
        <v>1.1499999999999999</v>
      </c>
      <c r="M63" s="7">
        <v>0</v>
      </c>
      <c r="N63" s="7">
        <v>0</v>
      </c>
      <c r="V63" s="51" t="s">
        <v>20</v>
      </c>
      <c r="W63" t="s">
        <v>47</v>
      </c>
      <c r="X63" s="7" t="s">
        <v>54</v>
      </c>
      <c r="Y63" s="7">
        <v>1</v>
      </c>
    </row>
    <row r="64" spans="1:25">
      <c r="A64" t="s">
        <v>13</v>
      </c>
      <c r="B64">
        <v>0.8</v>
      </c>
      <c r="C64" s="7">
        <v>0</v>
      </c>
      <c r="D64" s="7">
        <v>0</v>
      </c>
      <c r="K64" t="s">
        <v>9</v>
      </c>
      <c r="L64">
        <v>1.2</v>
      </c>
      <c r="M64" s="7">
        <v>0</v>
      </c>
      <c r="N64" s="7">
        <v>0</v>
      </c>
      <c r="V64" s="51" t="s">
        <v>20</v>
      </c>
      <c r="W64" t="s">
        <v>48</v>
      </c>
      <c r="X64" s="7" t="s">
        <v>54</v>
      </c>
      <c r="Y64" s="7">
        <v>0</v>
      </c>
    </row>
    <row r="65" spans="1:25">
      <c r="A65" t="s">
        <v>13</v>
      </c>
      <c r="B65">
        <v>0.9</v>
      </c>
      <c r="C65" s="7">
        <v>0</v>
      </c>
      <c r="D65" s="7">
        <v>0</v>
      </c>
      <c r="K65" t="s">
        <v>9</v>
      </c>
      <c r="L65">
        <v>1.25</v>
      </c>
      <c r="M65" s="7">
        <v>0</v>
      </c>
      <c r="N65" s="7">
        <v>0</v>
      </c>
      <c r="X65" s="7" t="s">
        <v>54</v>
      </c>
    </row>
    <row r="66" spans="1:25">
      <c r="A66" t="s">
        <v>13</v>
      </c>
      <c r="B66">
        <v>1</v>
      </c>
      <c r="C66" s="7">
        <v>0</v>
      </c>
      <c r="D66" s="7">
        <v>0</v>
      </c>
      <c r="K66" t="s">
        <v>9</v>
      </c>
      <c r="L66">
        <v>1.3</v>
      </c>
      <c r="M66" s="7">
        <v>0</v>
      </c>
      <c r="N66" s="7">
        <v>0</v>
      </c>
      <c r="X66" s="7" t="s">
        <v>54</v>
      </c>
    </row>
    <row r="67" spans="1:25" s="48" customFormat="1" ht="15.75" thickBot="1">
      <c r="A67" s="48" t="s">
        <v>13</v>
      </c>
      <c r="B67" s="48">
        <v>1.1000000000000001</v>
      </c>
      <c r="C67" s="50">
        <v>0</v>
      </c>
      <c r="D67" s="50">
        <v>0</v>
      </c>
      <c r="K67" s="48" t="s">
        <v>9</v>
      </c>
      <c r="L67" s="48">
        <v>1.35</v>
      </c>
      <c r="M67" s="50">
        <v>0</v>
      </c>
      <c r="N67" s="50">
        <v>0</v>
      </c>
      <c r="X67" s="7" t="s">
        <v>54</v>
      </c>
      <c r="Y67" s="50"/>
    </row>
    <row r="68" spans="1:25">
      <c r="A68" s="51" t="s">
        <v>20</v>
      </c>
      <c r="B68">
        <v>0.1</v>
      </c>
      <c r="C68" s="51" t="s">
        <v>54</v>
      </c>
      <c r="D68" s="7">
        <v>0</v>
      </c>
      <c r="E68" s="7"/>
      <c r="F68" s="7"/>
      <c r="K68" t="s">
        <v>9</v>
      </c>
      <c r="L68">
        <v>1.4</v>
      </c>
      <c r="M68" s="7">
        <v>0</v>
      </c>
      <c r="N68" s="7">
        <v>0</v>
      </c>
      <c r="X68" s="7" t="s">
        <v>54</v>
      </c>
    </row>
    <row r="69" spans="1:25">
      <c r="A69" s="51" t="s">
        <v>20</v>
      </c>
      <c r="B69">
        <v>0.2</v>
      </c>
      <c r="C69" s="51" t="s">
        <v>54</v>
      </c>
      <c r="D69" s="7">
        <v>0</v>
      </c>
      <c r="E69" s="7"/>
      <c r="F69" s="7"/>
      <c r="K69" t="s">
        <v>9</v>
      </c>
      <c r="L69">
        <v>1.45</v>
      </c>
      <c r="M69" s="7">
        <v>0</v>
      </c>
      <c r="N69" s="7">
        <v>0</v>
      </c>
      <c r="V69" t="s">
        <v>27</v>
      </c>
      <c r="W69" t="s">
        <v>41</v>
      </c>
      <c r="X69" s="7" t="s">
        <v>54</v>
      </c>
      <c r="Y69" s="7">
        <v>0</v>
      </c>
    </row>
    <row r="70" spans="1:25">
      <c r="A70" s="51" t="s">
        <v>20</v>
      </c>
      <c r="B70">
        <v>0.3</v>
      </c>
      <c r="C70" s="51" t="s">
        <v>54</v>
      </c>
      <c r="D70" s="7">
        <v>0.33333333333333331</v>
      </c>
      <c r="E70" s="7"/>
      <c r="F70" s="7"/>
      <c r="K70" t="s">
        <v>9</v>
      </c>
      <c r="L70">
        <v>1.5</v>
      </c>
      <c r="M70" s="7">
        <v>0</v>
      </c>
      <c r="N70" s="7">
        <v>0</v>
      </c>
      <c r="V70" t="s">
        <v>27</v>
      </c>
      <c r="W70" t="s">
        <v>42</v>
      </c>
      <c r="X70" s="7" t="s">
        <v>54</v>
      </c>
      <c r="Y70" s="7">
        <v>0</v>
      </c>
    </row>
    <row r="71" spans="1:25">
      <c r="A71" s="51" t="s">
        <v>20</v>
      </c>
      <c r="B71">
        <v>0.4</v>
      </c>
      <c r="C71" s="51" t="s">
        <v>54</v>
      </c>
      <c r="D71" s="7">
        <v>0.33333333333333331</v>
      </c>
      <c r="E71" s="7"/>
      <c r="F71" s="7"/>
      <c r="K71" t="s">
        <v>9</v>
      </c>
      <c r="L71">
        <v>1.55</v>
      </c>
      <c r="M71" s="7">
        <v>0</v>
      </c>
      <c r="N71" s="7">
        <v>0</v>
      </c>
      <c r="V71" t="s">
        <v>27</v>
      </c>
      <c r="W71" t="s">
        <v>43</v>
      </c>
      <c r="X71" s="7" t="s">
        <v>54</v>
      </c>
      <c r="Y71" s="7">
        <v>0</v>
      </c>
    </row>
    <row r="72" spans="1:25">
      <c r="A72" s="51" t="s">
        <v>20</v>
      </c>
      <c r="B72">
        <v>0.5</v>
      </c>
      <c r="C72" s="51" t="s">
        <v>54</v>
      </c>
      <c r="D72" s="7">
        <v>1</v>
      </c>
      <c r="E72" s="7"/>
      <c r="F72" s="7"/>
      <c r="K72" t="s">
        <v>9</v>
      </c>
      <c r="L72">
        <v>1.6</v>
      </c>
      <c r="M72" s="7">
        <v>0</v>
      </c>
      <c r="N72" s="7">
        <v>0</v>
      </c>
      <c r="V72" t="s">
        <v>27</v>
      </c>
      <c r="W72" t="s">
        <v>44</v>
      </c>
      <c r="X72" s="7" t="s">
        <v>54</v>
      </c>
      <c r="Y72" s="7">
        <v>1</v>
      </c>
    </row>
    <row r="73" spans="1:25">
      <c r="A73" s="51" t="s">
        <v>20</v>
      </c>
      <c r="B73">
        <v>0.6</v>
      </c>
      <c r="C73" s="51" t="s">
        <v>54</v>
      </c>
      <c r="D73" s="7">
        <v>0</v>
      </c>
      <c r="E73" s="7"/>
      <c r="F73" s="7"/>
      <c r="K73" t="s">
        <v>9</v>
      </c>
      <c r="L73">
        <v>1.65</v>
      </c>
      <c r="M73" s="7">
        <v>0</v>
      </c>
      <c r="N73" s="7">
        <v>0</v>
      </c>
      <c r="V73" t="s">
        <v>27</v>
      </c>
      <c r="W73" t="s">
        <v>45</v>
      </c>
      <c r="X73" s="7" t="s">
        <v>54</v>
      </c>
      <c r="Y73" s="7">
        <v>0.5</v>
      </c>
    </row>
    <row r="74" spans="1:25">
      <c r="A74" s="51" t="s">
        <v>20</v>
      </c>
      <c r="B74">
        <v>0.7</v>
      </c>
      <c r="C74" s="51" t="s">
        <v>54</v>
      </c>
      <c r="D74" s="7">
        <v>0.66666666666666663</v>
      </c>
      <c r="E74" s="7"/>
      <c r="F74" s="7"/>
      <c r="K74" t="s">
        <v>9</v>
      </c>
      <c r="L74">
        <v>1.7</v>
      </c>
      <c r="M74" s="7">
        <v>0</v>
      </c>
      <c r="N74" s="7">
        <v>0</v>
      </c>
      <c r="V74" t="s">
        <v>27</v>
      </c>
      <c r="W74" t="s">
        <v>46</v>
      </c>
      <c r="X74" s="7" t="s">
        <v>54</v>
      </c>
      <c r="Y74" s="7">
        <v>0.5</v>
      </c>
    </row>
    <row r="75" spans="1:25">
      <c r="A75" s="51" t="s">
        <v>20</v>
      </c>
      <c r="B75">
        <v>0.8</v>
      </c>
      <c r="C75" s="51" t="s">
        <v>54</v>
      </c>
      <c r="D75" s="7">
        <v>0</v>
      </c>
      <c r="E75" s="7"/>
      <c r="F75" s="7"/>
      <c r="K75" t="s">
        <v>9</v>
      </c>
      <c r="L75">
        <v>1.75</v>
      </c>
      <c r="M75" s="7">
        <v>0</v>
      </c>
      <c r="N75" s="7">
        <v>0</v>
      </c>
      <c r="V75" t="s">
        <v>27</v>
      </c>
      <c r="W75" t="s">
        <v>47</v>
      </c>
      <c r="X75" s="7" t="s">
        <v>54</v>
      </c>
      <c r="Y75" s="7">
        <v>0.5</v>
      </c>
    </row>
    <row r="76" spans="1:25">
      <c r="A76" s="51" t="s">
        <v>20</v>
      </c>
      <c r="B76">
        <v>0.9</v>
      </c>
      <c r="C76" s="51" t="s">
        <v>54</v>
      </c>
      <c r="D76" s="7">
        <v>0</v>
      </c>
      <c r="E76" s="7"/>
      <c r="F76" s="7"/>
      <c r="K76" t="s">
        <v>9</v>
      </c>
      <c r="L76">
        <v>1.8</v>
      </c>
      <c r="M76" s="7">
        <v>0</v>
      </c>
      <c r="N76" s="7">
        <v>0</v>
      </c>
      <c r="V76" t="s">
        <v>27</v>
      </c>
      <c r="W76" t="s">
        <v>48</v>
      </c>
      <c r="X76" s="7" t="s">
        <v>54</v>
      </c>
      <c r="Y76" s="7">
        <v>0</v>
      </c>
    </row>
    <row r="77" spans="1:25">
      <c r="A77" s="51" t="s">
        <v>20</v>
      </c>
      <c r="B77">
        <v>1</v>
      </c>
      <c r="C77" s="51" t="s">
        <v>54</v>
      </c>
      <c r="D77" s="7">
        <v>0</v>
      </c>
      <c r="E77" s="7"/>
      <c r="F77" s="7"/>
      <c r="K77" t="s">
        <v>9</v>
      </c>
      <c r="L77">
        <v>1.85</v>
      </c>
      <c r="M77" s="7">
        <v>0</v>
      </c>
      <c r="N77" s="7">
        <v>0</v>
      </c>
    </row>
    <row r="78" spans="1:25" ht="15.75" thickBot="1">
      <c r="A78" s="51" t="s">
        <v>20</v>
      </c>
      <c r="B78" s="48">
        <v>1.1000000000000001</v>
      </c>
      <c r="C78" s="51" t="s">
        <v>54</v>
      </c>
      <c r="D78" s="7">
        <v>0</v>
      </c>
      <c r="E78" s="7"/>
      <c r="F78" s="7"/>
      <c r="K78" t="s">
        <v>9</v>
      </c>
      <c r="L78">
        <v>1.9</v>
      </c>
      <c r="M78" s="7">
        <v>0</v>
      </c>
      <c r="N78" s="7">
        <v>0</v>
      </c>
    </row>
    <row r="79" spans="1:25">
      <c r="A79" s="51" t="s">
        <v>27</v>
      </c>
      <c r="B79">
        <v>0.1</v>
      </c>
      <c r="C79" s="51" t="s">
        <v>54</v>
      </c>
      <c r="D79" s="7">
        <v>0</v>
      </c>
      <c r="K79" s="57" t="s">
        <v>8</v>
      </c>
      <c r="L79" s="57"/>
      <c r="M79" s="58"/>
      <c r="N79" s="58"/>
    </row>
    <row r="80" spans="1:25">
      <c r="A80" s="51" t="s">
        <v>27</v>
      </c>
      <c r="B80">
        <v>0.2</v>
      </c>
      <c r="C80" s="51" t="s">
        <v>54</v>
      </c>
      <c r="D80" s="7">
        <v>0</v>
      </c>
      <c r="K80" t="s">
        <v>10</v>
      </c>
      <c r="L80">
        <v>0.05</v>
      </c>
      <c r="M80" s="7">
        <v>1</v>
      </c>
      <c r="N80" s="7">
        <v>1</v>
      </c>
    </row>
    <row r="81" spans="1:14">
      <c r="A81" s="51" t="s">
        <v>27</v>
      </c>
      <c r="B81">
        <v>0.3</v>
      </c>
      <c r="C81" s="51" t="s">
        <v>54</v>
      </c>
      <c r="D81" s="7">
        <v>0.5</v>
      </c>
      <c r="K81" t="s">
        <v>10</v>
      </c>
      <c r="L81">
        <v>0.1</v>
      </c>
      <c r="M81" s="7">
        <v>0.61363636363636365</v>
      </c>
      <c r="N81" s="7">
        <v>0.1875</v>
      </c>
    </row>
    <row r="82" spans="1:14">
      <c r="A82" s="51" t="s">
        <v>27</v>
      </c>
      <c r="B82">
        <v>0.4</v>
      </c>
      <c r="C82" s="51" t="s">
        <v>54</v>
      </c>
      <c r="D82" s="7">
        <v>1</v>
      </c>
      <c r="K82" t="s">
        <v>10</v>
      </c>
      <c r="L82">
        <v>0.15</v>
      </c>
      <c r="M82" s="7">
        <v>0.875</v>
      </c>
      <c r="N82" s="7">
        <v>0.21875000000000003</v>
      </c>
    </row>
    <row r="83" spans="1:14">
      <c r="A83" s="51" t="s">
        <v>27</v>
      </c>
      <c r="B83">
        <v>0.5</v>
      </c>
      <c r="C83" s="51" t="s">
        <v>54</v>
      </c>
      <c r="D83" s="7">
        <v>1</v>
      </c>
      <c r="K83" t="s">
        <v>10</v>
      </c>
      <c r="L83">
        <v>0.2</v>
      </c>
      <c r="M83" s="7">
        <v>0.9375</v>
      </c>
      <c r="N83" s="7">
        <v>0.15625</v>
      </c>
    </row>
    <row r="84" spans="1:14">
      <c r="A84" s="51" t="s">
        <v>27</v>
      </c>
      <c r="B84">
        <v>0.6</v>
      </c>
      <c r="C84" s="51" t="s">
        <v>54</v>
      </c>
      <c r="D84" s="7">
        <v>0</v>
      </c>
      <c r="K84" t="s">
        <v>10</v>
      </c>
      <c r="L84">
        <v>0.25</v>
      </c>
      <c r="M84" s="7">
        <v>0</v>
      </c>
      <c r="N84" s="7">
        <v>0</v>
      </c>
    </row>
    <row r="85" spans="1:14">
      <c r="A85" s="51" t="s">
        <v>27</v>
      </c>
      <c r="B85">
        <v>0.7</v>
      </c>
      <c r="C85" s="51" t="s">
        <v>54</v>
      </c>
      <c r="D85" s="7">
        <v>0</v>
      </c>
      <c r="K85" t="s">
        <v>10</v>
      </c>
      <c r="L85">
        <v>0.3</v>
      </c>
      <c r="M85" s="7">
        <v>0</v>
      </c>
      <c r="N85" s="7">
        <v>0</v>
      </c>
    </row>
    <row r="86" spans="1:14">
      <c r="A86" s="51" t="s">
        <v>27</v>
      </c>
      <c r="B86">
        <v>0.8</v>
      </c>
      <c r="C86" s="51" t="s">
        <v>54</v>
      </c>
      <c r="D86" s="7">
        <v>0</v>
      </c>
      <c r="K86" t="s">
        <v>10</v>
      </c>
      <c r="L86">
        <v>0.35</v>
      </c>
      <c r="M86" s="7">
        <v>0</v>
      </c>
      <c r="N86" s="7">
        <v>0</v>
      </c>
    </row>
    <row r="87" spans="1:14">
      <c r="A87" s="51" t="s">
        <v>27</v>
      </c>
      <c r="B87">
        <v>0.9</v>
      </c>
      <c r="C87" s="51" t="s">
        <v>54</v>
      </c>
      <c r="D87" s="7">
        <v>0</v>
      </c>
      <c r="K87" t="s">
        <v>10</v>
      </c>
      <c r="L87">
        <v>0.4</v>
      </c>
      <c r="M87" s="7">
        <v>0</v>
      </c>
      <c r="N87" s="7">
        <v>0</v>
      </c>
    </row>
    <row r="88" spans="1:14">
      <c r="A88" s="51" t="s">
        <v>27</v>
      </c>
      <c r="B88">
        <v>1</v>
      </c>
      <c r="C88" s="51" t="s">
        <v>54</v>
      </c>
      <c r="D88" s="7">
        <v>0</v>
      </c>
      <c r="K88" t="s">
        <v>10</v>
      </c>
      <c r="L88">
        <v>0.45</v>
      </c>
      <c r="M88" s="7">
        <v>0</v>
      </c>
      <c r="N88" s="7">
        <v>0</v>
      </c>
    </row>
    <row r="89" spans="1:14" ht="15.75" thickBot="1">
      <c r="A89" s="51" t="s">
        <v>27</v>
      </c>
      <c r="B89" s="48">
        <v>1.1000000000000001</v>
      </c>
      <c r="C89" s="51" t="s">
        <v>54</v>
      </c>
      <c r="D89" s="7">
        <v>0</v>
      </c>
      <c r="K89" t="s">
        <v>10</v>
      </c>
      <c r="L89">
        <v>0.5</v>
      </c>
      <c r="M89" s="7">
        <v>0</v>
      </c>
      <c r="N89" s="7">
        <v>0</v>
      </c>
    </row>
    <row r="90" spans="1:14">
      <c r="K90" t="s">
        <v>10</v>
      </c>
      <c r="L90">
        <v>0.55000000000000004</v>
      </c>
      <c r="M90" s="7">
        <v>0</v>
      </c>
      <c r="N90" s="7">
        <v>0</v>
      </c>
    </row>
    <row r="91" spans="1:14">
      <c r="K91" t="s">
        <v>10</v>
      </c>
      <c r="L91">
        <v>0.6</v>
      </c>
      <c r="M91" s="7">
        <v>0</v>
      </c>
      <c r="N91" s="7">
        <v>0</v>
      </c>
    </row>
    <row r="92" spans="1:14">
      <c r="K92" t="s">
        <v>10</v>
      </c>
      <c r="L92">
        <v>0.65</v>
      </c>
      <c r="M92" s="7">
        <v>0</v>
      </c>
      <c r="N92" s="7">
        <v>0</v>
      </c>
    </row>
    <row r="93" spans="1:14">
      <c r="K93" t="s">
        <v>10</v>
      </c>
      <c r="L93">
        <v>0.7</v>
      </c>
      <c r="M93" s="7">
        <v>0</v>
      </c>
      <c r="N93" s="7">
        <v>0</v>
      </c>
    </row>
    <row r="94" spans="1:14">
      <c r="K94" t="s">
        <v>10</v>
      </c>
      <c r="L94">
        <v>0.75</v>
      </c>
      <c r="M94" s="7">
        <v>0</v>
      </c>
      <c r="N94" s="7">
        <v>0</v>
      </c>
    </row>
    <row r="95" spans="1:14">
      <c r="K95" t="s">
        <v>10</v>
      </c>
      <c r="L95">
        <v>0.8</v>
      </c>
      <c r="M95" s="7">
        <v>0</v>
      </c>
      <c r="N95" s="7">
        <v>0</v>
      </c>
    </row>
    <row r="96" spans="1:14">
      <c r="K96" t="s">
        <v>10</v>
      </c>
      <c r="L96">
        <v>0.85</v>
      </c>
      <c r="M96" s="7">
        <v>0</v>
      </c>
      <c r="N96" s="7">
        <v>0</v>
      </c>
    </row>
    <row r="97" spans="11:14">
      <c r="K97" t="s">
        <v>10</v>
      </c>
      <c r="L97">
        <v>0.9</v>
      </c>
      <c r="M97" s="7">
        <v>0</v>
      </c>
      <c r="N97" s="7">
        <v>0</v>
      </c>
    </row>
    <row r="98" spans="11:14">
      <c r="K98" t="s">
        <v>10</v>
      </c>
      <c r="L98">
        <v>0.95</v>
      </c>
      <c r="M98" s="7">
        <v>0</v>
      </c>
      <c r="N98" s="7">
        <v>0</v>
      </c>
    </row>
    <row r="99" spans="11:14">
      <c r="K99" t="s">
        <v>10</v>
      </c>
      <c r="L99">
        <v>1</v>
      </c>
      <c r="M99" s="7">
        <v>0</v>
      </c>
      <c r="N99" s="7">
        <v>0</v>
      </c>
    </row>
    <row r="100" spans="11:14">
      <c r="K100" t="s">
        <v>10</v>
      </c>
      <c r="L100">
        <v>1.05</v>
      </c>
      <c r="M100" s="7">
        <v>0</v>
      </c>
      <c r="N100" s="7">
        <v>0</v>
      </c>
    </row>
    <row r="101" spans="11:14">
      <c r="K101" t="s">
        <v>10</v>
      </c>
      <c r="L101">
        <v>1.1000000000000001</v>
      </c>
      <c r="M101" s="7">
        <v>0</v>
      </c>
      <c r="N101" s="7">
        <v>0</v>
      </c>
    </row>
    <row r="102" spans="11:14">
      <c r="K102" t="s">
        <v>10</v>
      </c>
      <c r="L102">
        <v>1.1499999999999999</v>
      </c>
      <c r="M102" s="7">
        <v>0</v>
      </c>
      <c r="N102" s="7">
        <v>0</v>
      </c>
    </row>
    <row r="103" spans="11:14">
      <c r="K103" t="s">
        <v>10</v>
      </c>
      <c r="L103">
        <v>1.2</v>
      </c>
      <c r="M103" s="7">
        <v>0</v>
      </c>
      <c r="N103" s="7">
        <v>0</v>
      </c>
    </row>
    <row r="104" spans="11:14">
      <c r="K104" t="s">
        <v>10</v>
      </c>
      <c r="L104">
        <v>1.25</v>
      </c>
      <c r="M104" s="7">
        <v>0</v>
      </c>
      <c r="N104" s="7">
        <v>0</v>
      </c>
    </row>
    <row r="105" spans="11:14">
      <c r="K105" t="s">
        <v>10</v>
      </c>
      <c r="L105">
        <v>1.3</v>
      </c>
      <c r="M105" s="7">
        <v>0</v>
      </c>
      <c r="N105" s="7">
        <v>0</v>
      </c>
    </row>
    <row r="106" spans="11:14">
      <c r="K106" t="s">
        <v>10</v>
      </c>
      <c r="L106">
        <v>1.35</v>
      </c>
      <c r="M106" s="7">
        <v>0</v>
      </c>
      <c r="N106" s="7">
        <v>0</v>
      </c>
    </row>
    <row r="107" spans="11:14">
      <c r="K107" t="s">
        <v>10</v>
      </c>
      <c r="L107">
        <v>1.4</v>
      </c>
      <c r="M107" s="7">
        <v>0</v>
      </c>
      <c r="N107" s="7">
        <v>0</v>
      </c>
    </row>
    <row r="108" spans="11:14">
      <c r="K108" t="s">
        <v>10</v>
      </c>
      <c r="L108">
        <v>1.45</v>
      </c>
      <c r="M108" s="7">
        <v>0</v>
      </c>
      <c r="N108" s="7">
        <v>0</v>
      </c>
    </row>
    <row r="109" spans="11:14">
      <c r="K109" t="s">
        <v>10</v>
      </c>
      <c r="L109">
        <v>1.5</v>
      </c>
      <c r="M109" s="7">
        <v>0</v>
      </c>
      <c r="N109" s="7">
        <v>0</v>
      </c>
    </row>
    <row r="110" spans="11:14">
      <c r="K110" t="s">
        <v>10</v>
      </c>
      <c r="L110">
        <v>1.55</v>
      </c>
      <c r="M110" s="7">
        <v>0</v>
      </c>
      <c r="N110" s="7">
        <v>0</v>
      </c>
    </row>
    <row r="111" spans="11:14">
      <c r="K111" t="s">
        <v>10</v>
      </c>
      <c r="L111">
        <v>1.6</v>
      </c>
      <c r="M111" s="7">
        <v>0</v>
      </c>
      <c r="N111" s="7">
        <v>0</v>
      </c>
    </row>
    <row r="112" spans="11:14">
      <c r="K112" t="s">
        <v>10</v>
      </c>
      <c r="L112">
        <v>1.65</v>
      </c>
      <c r="M112" s="7">
        <v>0</v>
      </c>
      <c r="N112" s="7">
        <v>0</v>
      </c>
    </row>
    <row r="113" spans="11:14">
      <c r="K113" t="s">
        <v>10</v>
      </c>
      <c r="L113">
        <v>1.7</v>
      </c>
      <c r="M113" s="7">
        <v>0</v>
      </c>
      <c r="N113" s="7">
        <v>0</v>
      </c>
    </row>
    <row r="114" spans="11:14">
      <c r="K114" t="s">
        <v>10</v>
      </c>
      <c r="L114">
        <v>1.75</v>
      </c>
      <c r="M114" s="7">
        <v>0</v>
      </c>
      <c r="N114" s="7">
        <v>0</v>
      </c>
    </row>
    <row r="115" spans="11:14">
      <c r="K115" t="s">
        <v>10</v>
      </c>
      <c r="L115">
        <v>1.8</v>
      </c>
      <c r="M115" s="7">
        <v>0</v>
      </c>
      <c r="N115" s="7">
        <v>0</v>
      </c>
    </row>
    <row r="116" spans="11:14">
      <c r="K116" t="s">
        <v>10</v>
      </c>
      <c r="L116">
        <v>1.85</v>
      </c>
      <c r="M116" s="7">
        <v>0</v>
      </c>
      <c r="N116" s="7">
        <v>0</v>
      </c>
    </row>
    <row r="117" spans="11:14">
      <c r="K117" t="s">
        <v>10</v>
      </c>
      <c r="L117">
        <v>1.9</v>
      </c>
      <c r="M117" s="7">
        <v>0</v>
      </c>
      <c r="N117" s="7">
        <v>0</v>
      </c>
    </row>
    <row r="118" spans="11:14">
      <c r="K118" s="57" t="s">
        <v>8</v>
      </c>
      <c r="L118" s="57"/>
      <c r="M118" s="58"/>
      <c r="N118" s="58"/>
    </row>
    <row r="119" spans="11:14">
      <c r="K119" t="s">
        <v>11</v>
      </c>
      <c r="L119">
        <v>0.05</v>
      </c>
      <c r="M119" s="7">
        <v>1</v>
      </c>
      <c r="N119" s="7">
        <v>1</v>
      </c>
    </row>
    <row r="120" spans="11:14">
      <c r="K120" t="s">
        <v>11</v>
      </c>
      <c r="L120">
        <v>0.1</v>
      </c>
      <c r="M120" s="7">
        <v>0.12337662337662338</v>
      </c>
      <c r="N120" s="7">
        <v>4.5454545454545456E-2</v>
      </c>
    </row>
    <row r="121" spans="11:14">
      <c r="K121" t="s">
        <v>11</v>
      </c>
      <c r="L121">
        <v>0.15</v>
      </c>
      <c r="M121" s="7">
        <v>0.11515151515151516</v>
      </c>
      <c r="N121" s="7">
        <v>4.5454545454545456E-2</v>
      </c>
    </row>
    <row r="122" spans="11:14">
      <c r="K122" t="s">
        <v>11</v>
      </c>
      <c r="L122">
        <v>0.2</v>
      </c>
      <c r="M122" s="7">
        <v>0</v>
      </c>
      <c r="N122" s="7">
        <v>0</v>
      </c>
    </row>
    <row r="123" spans="11:14">
      <c r="K123" t="s">
        <v>11</v>
      </c>
      <c r="L123">
        <v>0.25</v>
      </c>
      <c r="M123" s="7">
        <v>0</v>
      </c>
      <c r="N123" s="7">
        <v>0</v>
      </c>
    </row>
    <row r="124" spans="11:14">
      <c r="K124" t="s">
        <v>11</v>
      </c>
      <c r="L124">
        <v>0.3</v>
      </c>
      <c r="M124" s="7">
        <v>0</v>
      </c>
      <c r="N124" s="7">
        <v>0</v>
      </c>
    </row>
    <row r="125" spans="11:14">
      <c r="K125" t="s">
        <v>11</v>
      </c>
      <c r="L125">
        <v>0.35</v>
      </c>
      <c r="M125" s="7">
        <v>0</v>
      </c>
      <c r="N125" s="7">
        <v>0</v>
      </c>
    </row>
    <row r="126" spans="11:14">
      <c r="K126" t="s">
        <v>11</v>
      </c>
      <c r="L126">
        <v>0.4</v>
      </c>
      <c r="M126" s="7">
        <v>0</v>
      </c>
      <c r="N126" s="7">
        <v>0</v>
      </c>
    </row>
    <row r="127" spans="11:14">
      <c r="K127" t="s">
        <v>11</v>
      </c>
      <c r="L127">
        <v>0.45</v>
      </c>
      <c r="M127" s="7">
        <v>0</v>
      </c>
      <c r="N127" s="7">
        <v>0</v>
      </c>
    </row>
    <row r="128" spans="11:14">
      <c r="K128" t="s">
        <v>11</v>
      </c>
      <c r="L128">
        <v>0.5</v>
      </c>
      <c r="M128" s="7">
        <v>0</v>
      </c>
      <c r="N128" s="7">
        <v>0</v>
      </c>
    </row>
    <row r="129" spans="11:14">
      <c r="K129" t="s">
        <v>11</v>
      </c>
      <c r="L129">
        <v>0.55000000000000004</v>
      </c>
      <c r="M129" s="7">
        <v>0</v>
      </c>
      <c r="N129" s="7">
        <v>0</v>
      </c>
    </row>
    <row r="130" spans="11:14">
      <c r="K130" t="s">
        <v>11</v>
      </c>
      <c r="L130">
        <v>0.6</v>
      </c>
      <c r="M130" s="7">
        <v>0</v>
      </c>
      <c r="N130" s="7">
        <v>0</v>
      </c>
    </row>
    <row r="131" spans="11:14">
      <c r="K131" t="s">
        <v>11</v>
      </c>
      <c r="L131">
        <v>0.65</v>
      </c>
      <c r="M131" s="7">
        <v>0</v>
      </c>
      <c r="N131" s="7">
        <v>0</v>
      </c>
    </row>
    <row r="132" spans="11:14">
      <c r="K132" t="s">
        <v>11</v>
      </c>
      <c r="L132">
        <v>0.7</v>
      </c>
      <c r="M132" s="7">
        <v>0</v>
      </c>
      <c r="N132" s="7">
        <v>0</v>
      </c>
    </row>
    <row r="133" spans="11:14">
      <c r="K133" t="s">
        <v>11</v>
      </c>
      <c r="L133">
        <v>0.75</v>
      </c>
      <c r="M133" s="7">
        <v>0</v>
      </c>
      <c r="N133" s="7">
        <v>0</v>
      </c>
    </row>
    <row r="134" spans="11:14">
      <c r="K134" t="s">
        <v>11</v>
      </c>
      <c r="L134">
        <v>0.8</v>
      </c>
      <c r="M134" s="7">
        <v>0</v>
      </c>
      <c r="N134" s="7">
        <v>0</v>
      </c>
    </row>
    <row r="135" spans="11:14">
      <c r="K135" t="s">
        <v>11</v>
      </c>
      <c r="L135">
        <v>0.85</v>
      </c>
      <c r="M135" s="7">
        <v>0</v>
      </c>
      <c r="N135" s="7">
        <v>0</v>
      </c>
    </row>
    <row r="136" spans="11:14">
      <c r="K136" t="s">
        <v>11</v>
      </c>
      <c r="L136">
        <v>0.9</v>
      </c>
      <c r="M136" s="7">
        <v>0</v>
      </c>
      <c r="N136" s="7">
        <v>0</v>
      </c>
    </row>
    <row r="137" spans="11:14">
      <c r="K137" t="s">
        <v>11</v>
      </c>
      <c r="L137">
        <v>0.95</v>
      </c>
      <c r="M137" s="7">
        <v>0</v>
      </c>
      <c r="N137" s="7">
        <v>0</v>
      </c>
    </row>
    <row r="138" spans="11:14">
      <c r="K138" t="s">
        <v>11</v>
      </c>
      <c r="L138">
        <v>1</v>
      </c>
      <c r="M138" s="7">
        <v>0</v>
      </c>
      <c r="N138" s="7">
        <v>0</v>
      </c>
    </row>
    <row r="139" spans="11:14">
      <c r="K139" t="s">
        <v>11</v>
      </c>
      <c r="L139">
        <v>1.05</v>
      </c>
      <c r="M139" s="7">
        <v>0</v>
      </c>
      <c r="N139" s="7">
        <v>0</v>
      </c>
    </row>
    <row r="140" spans="11:14">
      <c r="K140" t="s">
        <v>11</v>
      </c>
      <c r="L140">
        <v>1.1000000000000001</v>
      </c>
      <c r="M140" s="7">
        <v>0</v>
      </c>
      <c r="N140" s="7">
        <v>0</v>
      </c>
    </row>
    <row r="141" spans="11:14">
      <c r="K141" t="s">
        <v>11</v>
      </c>
      <c r="L141">
        <v>1.1499999999999999</v>
      </c>
      <c r="M141" s="7">
        <v>0</v>
      </c>
      <c r="N141" s="7">
        <v>0</v>
      </c>
    </row>
    <row r="142" spans="11:14">
      <c r="K142" t="s">
        <v>11</v>
      </c>
      <c r="L142">
        <v>1.2</v>
      </c>
      <c r="M142" s="7">
        <v>0</v>
      </c>
      <c r="N142" s="7">
        <v>0</v>
      </c>
    </row>
    <row r="143" spans="11:14">
      <c r="K143" t="s">
        <v>11</v>
      </c>
      <c r="L143">
        <v>1.25</v>
      </c>
      <c r="M143" s="7">
        <v>0</v>
      </c>
      <c r="N143" s="7">
        <v>0</v>
      </c>
    </row>
    <row r="144" spans="11:14">
      <c r="K144" t="s">
        <v>11</v>
      </c>
      <c r="L144">
        <v>1.3</v>
      </c>
      <c r="M144" s="7">
        <v>0</v>
      </c>
      <c r="N144" s="7">
        <v>0</v>
      </c>
    </row>
    <row r="145" spans="11:14">
      <c r="K145" t="s">
        <v>11</v>
      </c>
      <c r="L145">
        <v>1.35</v>
      </c>
      <c r="M145" s="7">
        <v>0</v>
      </c>
      <c r="N145" s="7">
        <v>0</v>
      </c>
    </row>
    <row r="146" spans="11:14">
      <c r="K146" t="s">
        <v>11</v>
      </c>
      <c r="L146">
        <v>1.4</v>
      </c>
      <c r="M146" s="7">
        <v>0</v>
      </c>
      <c r="N146" s="7">
        <v>0</v>
      </c>
    </row>
    <row r="147" spans="11:14">
      <c r="K147" t="s">
        <v>11</v>
      </c>
      <c r="L147">
        <v>1.45</v>
      </c>
      <c r="M147" s="7">
        <v>0</v>
      </c>
      <c r="N147" s="7">
        <v>0</v>
      </c>
    </row>
    <row r="148" spans="11:14">
      <c r="K148" t="s">
        <v>11</v>
      </c>
      <c r="L148">
        <v>1.5</v>
      </c>
      <c r="M148" s="7">
        <v>0</v>
      </c>
      <c r="N148" s="7">
        <v>0</v>
      </c>
    </row>
    <row r="149" spans="11:14">
      <c r="K149" t="s">
        <v>11</v>
      </c>
      <c r="L149">
        <v>1.55</v>
      </c>
      <c r="M149" s="7">
        <v>0</v>
      </c>
      <c r="N149" s="7">
        <v>0</v>
      </c>
    </row>
    <row r="150" spans="11:14">
      <c r="K150" t="s">
        <v>11</v>
      </c>
      <c r="L150">
        <v>1.6</v>
      </c>
      <c r="M150" s="7">
        <v>0</v>
      </c>
      <c r="N150" s="7">
        <v>0</v>
      </c>
    </row>
    <row r="151" spans="11:14">
      <c r="K151" t="s">
        <v>11</v>
      </c>
      <c r="L151">
        <v>1.65</v>
      </c>
      <c r="M151" s="7">
        <v>0</v>
      </c>
      <c r="N151" s="7">
        <v>0</v>
      </c>
    </row>
    <row r="152" spans="11:14">
      <c r="K152" t="s">
        <v>11</v>
      </c>
      <c r="L152">
        <v>1.7</v>
      </c>
      <c r="M152" s="7">
        <v>0</v>
      </c>
      <c r="N152" s="7">
        <v>0</v>
      </c>
    </row>
    <row r="153" spans="11:14">
      <c r="K153" t="s">
        <v>11</v>
      </c>
      <c r="L153">
        <v>1.75</v>
      </c>
      <c r="M153" s="7">
        <v>0</v>
      </c>
      <c r="N153" s="7">
        <v>0</v>
      </c>
    </row>
    <row r="154" spans="11:14">
      <c r="K154" t="s">
        <v>11</v>
      </c>
      <c r="L154">
        <v>1.8</v>
      </c>
      <c r="M154" s="7">
        <v>0</v>
      </c>
      <c r="N154" s="7">
        <v>0</v>
      </c>
    </row>
    <row r="155" spans="11:14">
      <c r="K155" t="s">
        <v>11</v>
      </c>
      <c r="L155">
        <v>1.85</v>
      </c>
      <c r="M155" s="7">
        <v>0</v>
      </c>
      <c r="N155" s="7">
        <v>0</v>
      </c>
    </row>
    <row r="156" spans="11:14">
      <c r="K156" t="s">
        <v>11</v>
      </c>
      <c r="L156">
        <v>1.9</v>
      </c>
      <c r="M156" s="7">
        <v>0</v>
      </c>
      <c r="N156" s="7">
        <v>0</v>
      </c>
    </row>
    <row r="157" spans="11:14">
      <c r="K157" s="57" t="s">
        <v>8</v>
      </c>
      <c r="L157" s="57"/>
      <c r="M157" s="58"/>
      <c r="N157" s="58"/>
    </row>
    <row r="158" spans="11:14">
      <c r="K158" t="s">
        <v>12</v>
      </c>
      <c r="L158">
        <v>0.05</v>
      </c>
      <c r="M158" s="7">
        <v>1</v>
      </c>
      <c r="N158" s="7">
        <v>1</v>
      </c>
    </row>
    <row r="159" spans="11:14">
      <c r="K159" t="s">
        <v>12</v>
      </c>
      <c r="L159">
        <v>0.1</v>
      </c>
      <c r="M159" s="7">
        <v>0.4102564102564103</v>
      </c>
      <c r="N159" s="7">
        <v>0.16666666666666666</v>
      </c>
    </row>
    <row r="160" spans="11:14">
      <c r="K160" t="s">
        <v>12</v>
      </c>
      <c r="L160">
        <v>0.15</v>
      </c>
      <c r="M160" s="7">
        <v>0</v>
      </c>
      <c r="N160" s="7">
        <v>0</v>
      </c>
    </row>
    <row r="161" spans="11:14">
      <c r="K161" t="s">
        <v>12</v>
      </c>
      <c r="L161">
        <v>0.2</v>
      </c>
      <c r="M161" s="7">
        <v>0</v>
      </c>
      <c r="N161" s="7">
        <v>0</v>
      </c>
    </row>
    <row r="162" spans="11:14">
      <c r="K162" t="s">
        <v>12</v>
      </c>
      <c r="L162">
        <v>0.25</v>
      </c>
      <c r="M162" s="7">
        <v>0</v>
      </c>
      <c r="N162" s="7">
        <v>0</v>
      </c>
    </row>
    <row r="163" spans="11:14">
      <c r="K163" t="s">
        <v>12</v>
      </c>
      <c r="L163">
        <v>0.3</v>
      </c>
      <c r="M163" s="7">
        <v>0</v>
      </c>
      <c r="N163" s="7">
        <v>0</v>
      </c>
    </row>
    <row r="164" spans="11:14">
      <c r="K164" t="s">
        <v>12</v>
      </c>
      <c r="L164">
        <v>0.35</v>
      </c>
      <c r="M164" s="7">
        <v>0</v>
      </c>
      <c r="N164" s="7">
        <v>0</v>
      </c>
    </row>
    <row r="165" spans="11:14">
      <c r="K165" t="s">
        <v>12</v>
      </c>
      <c r="L165">
        <v>0.4</v>
      </c>
      <c r="M165" s="7">
        <v>0</v>
      </c>
      <c r="N165" s="7">
        <v>0</v>
      </c>
    </row>
    <row r="166" spans="11:14">
      <c r="K166" t="s">
        <v>12</v>
      </c>
      <c r="L166">
        <v>0.45</v>
      </c>
      <c r="M166" s="7">
        <v>0</v>
      </c>
      <c r="N166" s="7">
        <v>0</v>
      </c>
    </row>
    <row r="167" spans="11:14">
      <c r="K167" t="s">
        <v>12</v>
      </c>
      <c r="L167">
        <v>0.5</v>
      </c>
      <c r="M167" s="7">
        <v>0</v>
      </c>
      <c r="N167" s="7">
        <v>0</v>
      </c>
    </row>
    <row r="168" spans="11:14">
      <c r="K168" t="s">
        <v>12</v>
      </c>
      <c r="L168">
        <v>0.55000000000000004</v>
      </c>
      <c r="M168" s="7">
        <v>0</v>
      </c>
      <c r="N168" s="7">
        <v>0</v>
      </c>
    </row>
    <row r="169" spans="11:14">
      <c r="K169" t="s">
        <v>12</v>
      </c>
      <c r="L169">
        <v>0.6</v>
      </c>
      <c r="M169" s="7">
        <v>0</v>
      </c>
      <c r="N169" s="7">
        <v>0</v>
      </c>
    </row>
    <row r="170" spans="11:14">
      <c r="K170" t="s">
        <v>12</v>
      </c>
      <c r="L170">
        <v>0.65</v>
      </c>
      <c r="M170" s="7">
        <v>0</v>
      </c>
      <c r="N170" s="7">
        <v>0</v>
      </c>
    </row>
    <row r="171" spans="11:14">
      <c r="K171" t="s">
        <v>12</v>
      </c>
      <c r="L171">
        <v>0.7</v>
      </c>
      <c r="M171" s="7">
        <v>0</v>
      </c>
      <c r="N171" s="7">
        <v>0</v>
      </c>
    </row>
    <row r="172" spans="11:14">
      <c r="K172" t="s">
        <v>12</v>
      </c>
      <c r="L172">
        <v>0.75</v>
      </c>
      <c r="M172" s="7">
        <v>0</v>
      </c>
      <c r="N172" s="7">
        <v>0</v>
      </c>
    </row>
    <row r="173" spans="11:14">
      <c r="K173" t="s">
        <v>12</v>
      </c>
      <c r="L173">
        <v>0.8</v>
      </c>
      <c r="M173" s="7">
        <v>0</v>
      </c>
      <c r="N173" s="7">
        <v>0</v>
      </c>
    </row>
    <row r="174" spans="11:14">
      <c r="K174" t="s">
        <v>12</v>
      </c>
      <c r="L174">
        <v>0.85</v>
      </c>
      <c r="M174" s="7">
        <v>0</v>
      </c>
      <c r="N174" s="7">
        <v>0</v>
      </c>
    </row>
    <row r="175" spans="11:14">
      <c r="K175" t="s">
        <v>12</v>
      </c>
      <c r="L175">
        <v>0.9</v>
      </c>
      <c r="M175" s="7">
        <v>0</v>
      </c>
      <c r="N175" s="7">
        <v>0</v>
      </c>
    </row>
    <row r="176" spans="11:14">
      <c r="K176" t="s">
        <v>12</v>
      </c>
      <c r="L176">
        <v>0.95</v>
      </c>
      <c r="M176" s="7">
        <v>0</v>
      </c>
      <c r="N176" s="7">
        <v>0</v>
      </c>
    </row>
    <row r="177" spans="11:14">
      <c r="K177" t="s">
        <v>12</v>
      </c>
      <c r="L177">
        <v>1</v>
      </c>
      <c r="M177" s="7">
        <v>0</v>
      </c>
      <c r="N177" s="7">
        <v>0</v>
      </c>
    </row>
    <row r="178" spans="11:14">
      <c r="K178" t="s">
        <v>12</v>
      </c>
      <c r="L178">
        <v>1.05</v>
      </c>
      <c r="M178" s="7">
        <v>0</v>
      </c>
      <c r="N178" s="7">
        <v>0</v>
      </c>
    </row>
    <row r="179" spans="11:14">
      <c r="K179" t="s">
        <v>12</v>
      </c>
      <c r="L179">
        <v>1.1000000000000001</v>
      </c>
      <c r="M179" s="7">
        <v>0</v>
      </c>
      <c r="N179" s="7">
        <v>0</v>
      </c>
    </row>
    <row r="180" spans="11:14">
      <c r="K180" t="s">
        <v>12</v>
      </c>
      <c r="L180">
        <v>1.1499999999999999</v>
      </c>
      <c r="M180" s="7">
        <v>0</v>
      </c>
      <c r="N180" s="7">
        <v>0</v>
      </c>
    </row>
    <row r="181" spans="11:14">
      <c r="K181" t="s">
        <v>12</v>
      </c>
      <c r="L181">
        <v>1.2</v>
      </c>
      <c r="M181" s="7">
        <v>0</v>
      </c>
      <c r="N181" s="7">
        <v>0</v>
      </c>
    </row>
    <row r="182" spans="11:14">
      <c r="K182" t="s">
        <v>12</v>
      </c>
      <c r="L182">
        <v>1.25</v>
      </c>
      <c r="M182" s="7">
        <v>0</v>
      </c>
      <c r="N182" s="7">
        <v>0</v>
      </c>
    </row>
    <row r="183" spans="11:14">
      <c r="K183" t="s">
        <v>12</v>
      </c>
      <c r="L183">
        <v>1.3</v>
      </c>
      <c r="M183" s="7">
        <v>0</v>
      </c>
      <c r="N183" s="7">
        <v>0</v>
      </c>
    </row>
    <row r="184" spans="11:14">
      <c r="K184" t="s">
        <v>12</v>
      </c>
      <c r="L184">
        <v>1.35</v>
      </c>
      <c r="M184" s="7">
        <v>0</v>
      </c>
      <c r="N184" s="7">
        <v>0</v>
      </c>
    </row>
    <row r="185" spans="11:14">
      <c r="K185" t="s">
        <v>12</v>
      </c>
      <c r="L185">
        <v>1.4</v>
      </c>
      <c r="M185" s="7">
        <v>0</v>
      </c>
      <c r="N185" s="7">
        <v>0</v>
      </c>
    </row>
    <row r="186" spans="11:14">
      <c r="K186" t="s">
        <v>12</v>
      </c>
      <c r="L186">
        <v>1.45</v>
      </c>
      <c r="M186" s="7">
        <v>0</v>
      </c>
      <c r="N186" s="7">
        <v>0</v>
      </c>
    </row>
    <row r="187" spans="11:14">
      <c r="K187" t="s">
        <v>12</v>
      </c>
      <c r="L187">
        <v>1.5</v>
      </c>
      <c r="M187" s="7">
        <v>0</v>
      </c>
      <c r="N187" s="7">
        <v>0</v>
      </c>
    </row>
    <row r="188" spans="11:14">
      <c r="K188" t="s">
        <v>12</v>
      </c>
      <c r="L188">
        <v>1.55</v>
      </c>
      <c r="M188" s="7">
        <v>0</v>
      </c>
      <c r="N188" s="7">
        <v>0</v>
      </c>
    </row>
    <row r="189" spans="11:14">
      <c r="K189" t="s">
        <v>12</v>
      </c>
      <c r="L189">
        <v>1.6</v>
      </c>
      <c r="M189" s="7">
        <v>0</v>
      </c>
      <c r="N189" s="7">
        <v>0</v>
      </c>
    </row>
    <row r="190" spans="11:14">
      <c r="K190" t="s">
        <v>12</v>
      </c>
      <c r="L190">
        <v>1.65</v>
      </c>
      <c r="M190" s="7">
        <v>0</v>
      </c>
      <c r="N190" s="7">
        <v>0</v>
      </c>
    </row>
    <row r="191" spans="11:14">
      <c r="K191" t="s">
        <v>12</v>
      </c>
      <c r="L191">
        <v>1.7</v>
      </c>
      <c r="M191" s="7">
        <v>0</v>
      </c>
      <c r="N191" s="7">
        <v>0</v>
      </c>
    </row>
    <row r="192" spans="11:14">
      <c r="K192" t="s">
        <v>12</v>
      </c>
      <c r="L192">
        <v>1.75</v>
      </c>
      <c r="M192" s="7">
        <v>0</v>
      </c>
      <c r="N192" s="7">
        <v>0</v>
      </c>
    </row>
    <row r="193" spans="11:14">
      <c r="K193" t="s">
        <v>12</v>
      </c>
      <c r="L193">
        <v>1.8</v>
      </c>
      <c r="M193" s="7">
        <v>0</v>
      </c>
      <c r="N193" s="7">
        <v>0</v>
      </c>
    </row>
    <row r="194" spans="11:14">
      <c r="K194" t="s">
        <v>12</v>
      </c>
      <c r="L194">
        <v>1.85</v>
      </c>
      <c r="M194" s="7">
        <v>0</v>
      </c>
      <c r="N194" s="7">
        <v>0</v>
      </c>
    </row>
    <row r="195" spans="11:14">
      <c r="K195" t="s">
        <v>12</v>
      </c>
      <c r="L195">
        <v>1.9</v>
      </c>
      <c r="M195" s="7">
        <v>0</v>
      </c>
      <c r="N195" s="7">
        <v>0</v>
      </c>
    </row>
    <row r="196" spans="11:14">
      <c r="K196" s="57" t="s">
        <v>8</v>
      </c>
      <c r="L196" s="57"/>
      <c r="M196" s="58"/>
      <c r="N196" s="58"/>
    </row>
    <row r="197" spans="11:14">
      <c r="K197" t="s">
        <v>13</v>
      </c>
      <c r="L197">
        <v>0.05</v>
      </c>
      <c r="M197" s="7">
        <v>1</v>
      </c>
      <c r="N197" s="7">
        <v>1</v>
      </c>
    </row>
    <row r="198" spans="11:14">
      <c r="K198" t="s">
        <v>13</v>
      </c>
      <c r="L198">
        <v>0.1</v>
      </c>
      <c r="M198" s="7">
        <v>0.33333333333333331</v>
      </c>
      <c r="N198" s="7">
        <v>8.3333333333333329E-2</v>
      </c>
    </row>
    <row r="199" spans="11:14">
      <c r="K199" t="s">
        <v>13</v>
      </c>
      <c r="L199">
        <v>0.15</v>
      </c>
      <c r="M199" s="7">
        <v>0</v>
      </c>
      <c r="N199" s="7">
        <v>0</v>
      </c>
    </row>
    <row r="200" spans="11:14">
      <c r="K200" t="s">
        <v>13</v>
      </c>
      <c r="L200">
        <v>0.2</v>
      </c>
      <c r="M200" s="7">
        <v>0</v>
      </c>
      <c r="N200" s="7">
        <v>0</v>
      </c>
    </row>
    <row r="201" spans="11:14">
      <c r="K201" t="s">
        <v>13</v>
      </c>
      <c r="L201">
        <v>0.25</v>
      </c>
      <c r="M201" s="7">
        <v>0</v>
      </c>
      <c r="N201" s="7">
        <v>0</v>
      </c>
    </row>
    <row r="202" spans="11:14">
      <c r="K202" t="s">
        <v>13</v>
      </c>
      <c r="L202">
        <v>0.3</v>
      </c>
      <c r="M202" s="7">
        <v>0</v>
      </c>
      <c r="N202" s="7">
        <v>0</v>
      </c>
    </row>
    <row r="203" spans="11:14">
      <c r="K203" t="s">
        <v>13</v>
      </c>
      <c r="L203">
        <v>0.35</v>
      </c>
      <c r="M203" s="7">
        <v>0</v>
      </c>
      <c r="N203" s="7">
        <v>0</v>
      </c>
    </row>
    <row r="204" spans="11:14">
      <c r="K204" t="s">
        <v>13</v>
      </c>
      <c r="L204">
        <v>0.4</v>
      </c>
      <c r="M204" s="7">
        <v>0</v>
      </c>
      <c r="N204" s="7">
        <v>0</v>
      </c>
    </row>
    <row r="205" spans="11:14">
      <c r="K205" t="s">
        <v>13</v>
      </c>
      <c r="L205">
        <v>0.45</v>
      </c>
      <c r="M205" s="7">
        <v>0</v>
      </c>
      <c r="N205" s="7">
        <v>0</v>
      </c>
    </row>
    <row r="206" spans="11:14">
      <c r="K206" t="s">
        <v>13</v>
      </c>
      <c r="L206">
        <v>0.5</v>
      </c>
      <c r="M206" s="7">
        <v>0</v>
      </c>
      <c r="N206" s="7">
        <v>0</v>
      </c>
    </row>
    <row r="207" spans="11:14">
      <c r="K207" t="s">
        <v>13</v>
      </c>
      <c r="L207">
        <v>0.55000000000000004</v>
      </c>
      <c r="M207" s="7">
        <v>0</v>
      </c>
      <c r="N207" s="7">
        <v>0</v>
      </c>
    </row>
    <row r="208" spans="11:14">
      <c r="K208" t="s">
        <v>13</v>
      </c>
      <c r="L208">
        <v>0.6</v>
      </c>
      <c r="M208" s="7">
        <v>0</v>
      </c>
      <c r="N208" s="7">
        <v>0</v>
      </c>
    </row>
    <row r="209" spans="11:14">
      <c r="K209" t="s">
        <v>13</v>
      </c>
      <c r="L209">
        <v>0.65</v>
      </c>
      <c r="M209" s="7">
        <v>0</v>
      </c>
      <c r="N209" s="7">
        <v>0</v>
      </c>
    </row>
    <row r="210" spans="11:14">
      <c r="K210" t="s">
        <v>13</v>
      </c>
      <c r="L210">
        <v>0.7</v>
      </c>
      <c r="M210" s="7">
        <v>0</v>
      </c>
      <c r="N210" s="7">
        <v>0</v>
      </c>
    </row>
    <row r="211" spans="11:14">
      <c r="K211" t="s">
        <v>13</v>
      </c>
      <c r="L211">
        <v>0.75</v>
      </c>
      <c r="M211" s="7">
        <v>0</v>
      </c>
      <c r="N211" s="7">
        <v>0</v>
      </c>
    </row>
    <row r="212" spans="11:14">
      <c r="K212" t="s">
        <v>13</v>
      </c>
      <c r="L212">
        <v>0.8</v>
      </c>
      <c r="M212" s="7">
        <v>0</v>
      </c>
      <c r="N212" s="7">
        <v>0</v>
      </c>
    </row>
    <row r="213" spans="11:14">
      <c r="K213" t="s">
        <v>13</v>
      </c>
      <c r="L213">
        <v>0.85</v>
      </c>
      <c r="M213" s="7">
        <v>0</v>
      </c>
      <c r="N213" s="7">
        <v>0</v>
      </c>
    </row>
    <row r="214" spans="11:14">
      <c r="K214" t="s">
        <v>13</v>
      </c>
      <c r="L214">
        <v>0.9</v>
      </c>
      <c r="M214" s="7">
        <v>0</v>
      </c>
      <c r="N214" s="7">
        <v>0</v>
      </c>
    </row>
    <row r="215" spans="11:14">
      <c r="K215" t="s">
        <v>13</v>
      </c>
      <c r="L215">
        <v>0.95</v>
      </c>
      <c r="M215" s="7">
        <v>0</v>
      </c>
      <c r="N215" s="7">
        <v>0</v>
      </c>
    </row>
    <row r="216" spans="11:14">
      <c r="K216" t="s">
        <v>13</v>
      </c>
      <c r="L216">
        <v>1</v>
      </c>
      <c r="M216" s="7">
        <v>0</v>
      </c>
      <c r="N216" s="7">
        <v>0</v>
      </c>
    </row>
    <row r="217" spans="11:14">
      <c r="K217" t="s">
        <v>13</v>
      </c>
      <c r="L217">
        <v>1.05</v>
      </c>
      <c r="M217" s="7">
        <v>0</v>
      </c>
      <c r="N217" s="7">
        <v>0</v>
      </c>
    </row>
    <row r="218" spans="11:14">
      <c r="K218" t="s">
        <v>13</v>
      </c>
      <c r="L218">
        <v>1.1000000000000001</v>
      </c>
      <c r="M218" s="7">
        <v>0</v>
      </c>
      <c r="N218" s="7">
        <v>0</v>
      </c>
    </row>
    <row r="219" spans="11:14">
      <c r="K219" t="s">
        <v>13</v>
      </c>
      <c r="L219">
        <v>1.1499999999999999</v>
      </c>
      <c r="M219" s="7">
        <v>0</v>
      </c>
      <c r="N219" s="7">
        <v>0</v>
      </c>
    </row>
    <row r="220" spans="11:14">
      <c r="K220" t="s">
        <v>13</v>
      </c>
      <c r="L220">
        <v>1.2</v>
      </c>
      <c r="M220" s="7">
        <v>0</v>
      </c>
      <c r="N220" s="7">
        <v>0</v>
      </c>
    </row>
    <row r="221" spans="11:14">
      <c r="K221" t="s">
        <v>13</v>
      </c>
      <c r="L221">
        <v>1.25</v>
      </c>
      <c r="M221" s="7">
        <v>0</v>
      </c>
      <c r="N221" s="7">
        <v>0</v>
      </c>
    </row>
    <row r="222" spans="11:14">
      <c r="K222" t="s">
        <v>13</v>
      </c>
      <c r="L222">
        <v>1.3</v>
      </c>
      <c r="M222" s="7">
        <v>0</v>
      </c>
      <c r="N222" s="7">
        <v>0</v>
      </c>
    </row>
    <row r="223" spans="11:14">
      <c r="K223" t="s">
        <v>13</v>
      </c>
      <c r="L223">
        <v>1.35</v>
      </c>
      <c r="M223" s="7">
        <v>0</v>
      </c>
      <c r="N223" s="7">
        <v>0</v>
      </c>
    </row>
    <row r="224" spans="11:14">
      <c r="K224" t="s">
        <v>13</v>
      </c>
      <c r="L224">
        <v>1.4</v>
      </c>
      <c r="M224" s="7">
        <v>0</v>
      </c>
      <c r="N224" s="7">
        <v>0</v>
      </c>
    </row>
    <row r="225" spans="11:14">
      <c r="K225" t="s">
        <v>13</v>
      </c>
      <c r="L225">
        <v>1.45</v>
      </c>
      <c r="M225" s="7">
        <v>0</v>
      </c>
      <c r="N225" s="7">
        <v>0</v>
      </c>
    </row>
    <row r="226" spans="11:14">
      <c r="K226" t="s">
        <v>13</v>
      </c>
      <c r="L226">
        <v>1.5</v>
      </c>
      <c r="M226" s="7">
        <v>0</v>
      </c>
      <c r="N226" s="7">
        <v>0</v>
      </c>
    </row>
    <row r="227" spans="11:14">
      <c r="K227" t="s">
        <v>13</v>
      </c>
      <c r="L227">
        <v>1.55</v>
      </c>
      <c r="M227" s="7">
        <v>0</v>
      </c>
      <c r="N227" s="7">
        <v>0</v>
      </c>
    </row>
    <row r="228" spans="11:14">
      <c r="K228" t="s">
        <v>13</v>
      </c>
      <c r="L228">
        <v>1.6</v>
      </c>
      <c r="M228" s="7">
        <v>0</v>
      </c>
      <c r="N228" s="7">
        <v>0</v>
      </c>
    </row>
    <row r="229" spans="11:14">
      <c r="K229" t="s">
        <v>13</v>
      </c>
      <c r="L229">
        <v>1.65</v>
      </c>
      <c r="M229" s="7">
        <v>0</v>
      </c>
      <c r="N229" s="7">
        <v>0</v>
      </c>
    </row>
    <row r="230" spans="11:14">
      <c r="K230" t="s">
        <v>13</v>
      </c>
      <c r="L230">
        <v>1.7</v>
      </c>
      <c r="M230" s="7">
        <v>0</v>
      </c>
      <c r="N230" s="7">
        <v>0</v>
      </c>
    </row>
    <row r="231" spans="11:14">
      <c r="K231" t="s">
        <v>13</v>
      </c>
      <c r="L231">
        <v>1.75</v>
      </c>
      <c r="M231" s="7">
        <v>0</v>
      </c>
      <c r="N231" s="7">
        <v>0</v>
      </c>
    </row>
    <row r="232" spans="11:14">
      <c r="K232" t="s">
        <v>13</v>
      </c>
      <c r="L232">
        <v>1.8</v>
      </c>
      <c r="M232" s="7">
        <v>0</v>
      </c>
      <c r="N232" s="7">
        <v>0</v>
      </c>
    </row>
    <row r="233" spans="11:14">
      <c r="K233" t="s">
        <v>13</v>
      </c>
      <c r="L233">
        <v>1.85</v>
      </c>
      <c r="M233" s="7">
        <v>0</v>
      </c>
      <c r="N233" s="7">
        <v>0</v>
      </c>
    </row>
    <row r="234" spans="11:14">
      <c r="K234" t="s">
        <v>13</v>
      </c>
      <c r="L234">
        <v>1.9</v>
      </c>
      <c r="M234" s="7">
        <v>0</v>
      </c>
      <c r="N234" s="7">
        <v>0</v>
      </c>
    </row>
    <row r="235" spans="11:14">
      <c r="K235" s="57"/>
      <c r="L235" s="57"/>
      <c r="M235" s="58"/>
      <c r="N235" s="58"/>
    </row>
    <row r="236" spans="11:14">
      <c r="K236" t="s">
        <v>20</v>
      </c>
      <c r="L236">
        <v>0.05</v>
      </c>
      <c r="M236" s="7" t="s">
        <v>54</v>
      </c>
      <c r="N236" s="7">
        <v>1</v>
      </c>
    </row>
    <row r="237" spans="11:14">
      <c r="K237" t="s">
        <v>20</v>
      </c>
      <c r="L237">
        <v>0.1</v>
      </c>
      <c r="M237" s="7" t="s">
        <v>54</v>
      </c>
      <c r="N237" s="7">
        <v>0.66666666666666663</v>
      </c>
    </row>
    <row r="238" spans="11:14">
      <c r="K238" t="s">
        <v>20</v>
      </c>
      <c r="L238">
        <v>0.15</v>
      </c>
      <c r="M238" s="7" t="s">
        <v>54</v>
      </c>
      <c r="N238" s="7">
        <v>0.33333333333333331</v>
      </c>
    </row>
    <row r="239" spans="11:14">
      <c r="K239" t="s">
        <v>20</v>
      </c>
      <c r="L239">
        <v>0.2</v>
      </c>
      <c r="M239" s="7" t="s">
        <v>54</v>
      </c>
      <c r="N239" s="7">
        <v>0.33333333333333331</v>
      </c>
    </row>
    <row r="240" spans="11:14">
      <c r="K240" t="s">
        <v>20</v>
      </c>
      <c r="L240">
        <v>0.25</v>
      </c>
      <c r="M240" s="7" t="s">
        <v>54</v>
      </c>
      <c r="N240" s="7">
        <v>0</v>
      </c>
    </row>
    <row r="241" spans="11:14">
      <c r="K241" t="s">
        <v>20</v>
      </c>
      <c r="L241">
        <v>0.3</v>
      </c>
      <c r="M241" s="7" t="s">
        <v>54</v>
      </c>
      <c r="N241" s="7">
        <v>0</v>
      </c>
    </row>
    <row r="242" spans="11:14">
      <c r="K242" t="s">
        <v>20</v>
      </c>
      <c r="L242">
        <v>0.35</v>
      </c>
      <c r="M242" s="7" t="s">
        <v>54</v>
      </c>
      <c r="N242" s="7">
        <v>0</v>
      </c>
    </row>
    <row r="243" spans="11:14">
      <c r="K243" t="s">
        <v>20</v>
      </c>
      <c r="L243">
        <v>0.4</v>
      </c>
      <c r="M243" s="7" t="s">
        <v>54</v>
      </c>
      <c r="N243" s="7">
        <v>0</v>
      </c>
    </row>
    <row r="244" spans="11:14">
      <c r="K244" t="s">
        <v>20</v>
      </c>
      <c r="L244">
        <v>0.45</v>
      </c>
      <c r="M244" s="7" t="s">
        <v>54</v>
      </c>
      <c r="N244" s="7">
        <v>0</v>
      </c>
    </row>
    <row r="245" spans="11:14">
      <c r="K245" t="s">
        <v>20</v>
      </c>
      <c r="L245">
        <v>0.5</v>
      </c>
      <c r="M245" s="7" t="s">
        <v>54</v>
      </c>
      <c r="N245" s="7">
        <v>0</v>
      </c>
    </row>
    <row r="246" spans="11:14">
      <c r="K246" t="s">
        <v>20</v>
      </c>
      <c r="L246">
        <v>0.55000000000000004</v>
      </c>
      <c r="M246" s="7" t="s">
        <v>54</v>
      </c>
      <c r="N246" s="7">
        <v>0</v>
      </c>
    </row>
    <row r="247" spans="11:14">
      <c r="K247" t="s">
        <v>20</v>
      </c>
      <c r="L247">
        <v>0.6</v>
      </c>
      <c r="M247" s="7" t="s">
        <v>54</v>
      </c>
      <c r="N247" s="7">
        <v>0</v>
      </c>
    </row>
    <row r="248" spans="11:14">
      <c r="K248" t="s">
        <v>20</v>
      </c>
      <c r="L248">
        <v>0.65</v>
      </c>
      <c r="M248" s="7" t="s">
        <v>54</v>
      </c>
      <c r="N248" s="7">
        <v>0</v>
      </c>
    </row>
    <row r="249" spans="11:14">
      <c r="K249" t="s">
        <v>20</v>
      </c>
      <c r="L249">
        <v>0.7</v>
      </c>
      <c r="M249" s="7" t="s">
        <v>54</v>
      </c>
      <c r="N249" s="7">
        <v>0</v>
      </c>
    </row>
    <row r="250" spans="11:14">
      <c r="K250" t="s">
        <v>20</v>
      </c>
      <c r="L250">
        <v>0.75</v>
      </c>
      <c r="M250" s="7" t="s">
        <v>54</v>
      </c>
      <c r="N250" s="7">
        <v>0</v>
      </c>
    </row>
    <row r="251" spans="11:14">
      <c r="K251" t="s">
        <v>20</v>
      </c>
      <c r="L251">
        <v>0.8</v>
      </c>
      <c r="M251" s="7" t="s">
        <v>54</v>
      </c>
      <c r="N251" s="7">
        <v>0</v>
      </c>
    </row>
    <row r="252" spans="11:14">
      <c r="K252" t="s">
        <v>20</v>
      </c>
      <c r="L252">
        <v>0.85</v>
      </c>
      <c r="M252" s="7" t="s">
        <v>54</v>
      </c>
      <c r="N252" s="7">
        <v>0</v>
      </c>
    </row>
    <row r="253" spans="11:14">
      <c r="K253" t="s">
        <v>20</v>
      </c>
      <c r="L253">
        <v>0.9</v>
      </c>
      <c r="M253" s="7" t="s">
        <v>54</v>
      </c>
      <c r="N253" s="7">
        <v>0</v>
      </c>
    </row>
    <row r="254" spans="11:14">
      <c r="K254" t="s">
        <v>20</v>
      </c>
      <c r="L254">
        <v>0.95</v>
      </c>
      <c r="M254" s="7" t="s">
        <v>54</v>
      </c>
      <c r="N254" s="7">
        <v>0</v>
      </c>
    </row>
    <row r="255" spans="11:14">
      <c r="K255" t="s">
        <v>20</v>
      </c>
      <c r="L255">
        <v>1</v>
      </c>
      <c r="M255" s="7" t="s">
        <v>54</v>
      </c>
      <c r="N255" s="7">
        <v>0</v>
      </c>
    </row>
    <row r="256" spans="11:14">
      <c r="K256" t="s">
        <v>20</v>
      </c>
      <c r="L256">
        <v>1.05</v>
      </c>
      <c r="M256" s="7" t="s">
        <v>54</v>
      </c>
      <c r="N256" s="7">
        <v>0</v>
      </c>
    </row>
    <row r="257" spans="11:14">
      <c r="K257" t="s">
        <v>20</v>
      </c>
      <c r="L257">
        <v>1.1000000000000001</v>
      </c>
      <c r="M257" s="7" t="s">
        <v>54</v>
      </c>
      <c r="N257" s="7">
        <v>0</v>
      </c>
    </row>
    <row r="258" spans="11:14">
      <c r="K258" t="s">
        <v>20</v>
      </c>
      <c r="L258">
        <v>1.1499999999999999</v>
      </c>
      <c r="M258" s="7" t="s">
        <v>54</v>
      </c>
      <c r="N258" s="7">
        <v>0</v>
      </c>
    </row>
    <row r="259" spans="11:14">
      <c r="K259" t="s">
        <v>20</v>
      </c>
      <c r="L259">
        <v>1.2</v>
      </c>
      <c r="M259" s="7" t="s">
        <v>54</v>
      </c>
      <c r="N259" s="7">
        <v>0</v>
      </c>
    </row>
    <row r="260" spans="11:14">
      <c r="K260" t="s">
        <v>20</v>
      </c>
      <c r="L260">
        <v>1.25</v>
      </c>
      <c r="M260" s="7" t="s">
        <v>54</v>
      </c>
      <c r="N260" s="7">
        <v>0</v>
      </c>
    </row>
    <row r="261" spans="11:14">
      <c r="K261" t="s">
        <v>20</v>
      </c>
      <c r="L261">
        <v>1.3</v>
      </c>
      <c r="M261" s="7" t="s">
        <v>54</v>
      </c>
      <c r="N261" s="7">
        <v>0</v>
      </c>
    </row>
    <row r="262" spans="11:14">
      <c r="K262" t="s">
        <v>20</v>
      </c>
      <c r="L262">
        <v>1.35</v>
      </c>
      <c r="M262" s="7" t="s">
        <v>54</v>
      </c>
      <c r="N262" s="7">
        <v>0</v>
      </c>
    </row>
    <row r="263" spans="11:14">
      <c r="K263" t="s">
        <v>20</v>
      </c>
      <c r="L263">
        <v>1.4</v>
      </c>
      <c r="M263" s="7" t="s">
        <v>54</v>
      </c>
      <c r="N263" s="7">
        <v>0</v>
      </c>
    </row>
    <row r="264" spans="11:14">
      <c r="K264" t="s">
        <v>20</v>
      </c>
      <c r="L264">
        <v>1.45</v>
      </c>
      <c r="M264" s="7" t="s">
        <v>54</v>
      </c>
      <c r="N264" s="7">
        <v>0</v>
      </c>
    </row>
    <row r="265" spans="11:14">
      <c r="K265" t="s">
        <v>20</v>
      </c>
      <c r="L265">
        <v>1.5</v>
      </c>
      <c r="M265" s="7" t="s">
        <v>54</v>
      </c>
      <c r="N265" s="7">
        <v>0</v>
      </c>
    </row>
    <row r="266" spans="11:14">
      <c r="K266" t="s">
        <v>20</v>
      </c>
      <c r="L266">
        <v>1.55</v>
      </c>
      <c r="M266" s="7" t="s">
        <v>54</v>
      </c>
      <c r="N266" s="7">
        <v>0</v>
      </c>
    </row>
    <row r="267" spans="11:14">
      <c r="K267" t="s">
        <v>20</v>
      </c>
      <c r="L267">
        <v>1.6</v>
      </c>
      <c r="M267" s="7" t="s">
        <v>54</v>
      </c>
      <c r="N267" s="7">
        <v>0</v>
      </c>
    </row>
    <row r="268" spans="11:14">
      <c r="K268" t="s">
        <v>20</v>
      </c>
      <c r="L268">
        <v>1.65</v>
      </c>
      <c r="M268" s="7" t="s">
        <v>54</v>
      </c>
      <c r="N268" s="7">
        <v>0</v>
      </c>
    </row>
    <row r="269" spans="11:14">
      <c r="K269" t="s">
        <v>20</v>
      </c>
      <c r="L269">
        <v>1.7</v>
      </c>
      <c r="M269" s="7" t="s">
        <v>54</v>
      </c>
      <c r="N269" s="7">
        <v>0</v>
      </c>
    </row>
    <row r="270" spans="11:14">
      <c r="K270" t="s">
        <v>20</v>
      </c>
      <c r="L270">
        <v>1.75</v>
      </c>
      <c r="M270" s="7" t="s">
        <v>54</v>
      </c>
      <c r="N270" s="7">
        <v>0</v>
      </c>
    </row>
    <row r="271" spans="11:14">
      <c r="K271" t="s">
        <v>20</v>
      </c>
      <c r="L271">
        <v>1.8</v>
      </c>
      <c r="M271" s="7" t="s">
        <v>54</v>
      </c>
      <c r="N271" s="7">
        <v>0</v>
      </c>
    </row>
    <row r="272" spans="11:14">
      <c r="K272" t="s">
        <v>20</v>
      </c>
      <c r="L272">
        <v>1.85</v>
      </c>
      <c r="M272" s="7" t="s">
        <v>54</v>
      </c>
      <c r="N272" s="7">
        <v>0</v>
      </c>
    </row>
    <row r="273" spans="11:14">
      <c r="K273" t="s">
        <v>20</v>
      </c>
      <c r="L273">
        <v>1.9</v>
      </c>
      <c r="M273" s="7" t="s">
        <v>54</v>
      </c>
      <c r="N273" s="7">
        <v>0</v>
      </c>
    </row>
    <row r="274" spans="11:14">
      <c r="K274" s="57"/>
      <c r="L274" s="57"/>
      <c r="M274" s="58"/>
      <c r="N274" s="58"/>
    </row>
    <row r="275" spans="11:14">
      <c r="K275" t="s">
        <v>27</v>
      </c>
      <c r="L275">
        <v>0.05</v>
      </c>
      <c r="M275" s="7" t="s">
        <v>54</v>
      </c>
      <c r="N275" s="7">
        <v>1</v>
      </c>
    </row>
    <row r="276" spans="11:14">
      <c r="K276" t="s">
        <v>27</v>
      </c>
      <c r="L276">
        <v>0.1</v>
      </c>
      <c r="M276" s="7" t="s">
        <v>54</v>
      </c>
      <c r="N276" s="7">
        <v>0</v>
      </c>
    </row>
    <row r="277" spans="11:14">
      <c r="K277" t="s">
        <v>27</v>
      </c>
      <c r="L277">
        <v>0.15</v>
      </c>
      <c r="M277" s="7" t="s">
        <v>54</v>
      </c>
      <c r="N277" s="7">
        <v>1</v>
      </c>
    </row>
    <row r="278" spans="11:14">
      <c r="K278" t="s">
        <v>27</v>
      </c>
      <c r="L278">
        <v>0.2</v>
      </c>
      <c r="M278" s="7" t="s">
        <v>54</v>
      </c>
      <c r="N278" s="7">
        <v>0.5</v>
      </c>
    </row>
    <row r="279" spans="11:14">
      <c r="K279" t="s">
        <v>27</v>
      </c>
      <c r="L279">
        <v>0.25</v>
      </c>
      <c r="M279" s="7" t="s">
        <v>54</v>
      </c>
      <c r="N279" s="7">
        <v>0</v>
      </c>
    </row>
    <row r="280" spans="11:14">
      <c r="K280" t="s">
        <v>27</v>
      </c>
      <c r="L280">
        <v>0.3</v>
      </c>
      <c r="M280" s="7" t="s">
        <v>54</v>
      </c>
      <c r="N280" s="7">
        <v>0</v>
      </c>
    </row>
    <row r="281" spans="11:14">
      <c r="K281" t="s">
        <v>27</v>
      </c>
      <c r="L281">
        <v>0.35</v>
      </c>
      <c r="M281" s="7" t="s">
        <v>54</v>
      </c>
      <c r="N281" s="7">
        <v>0</v>
      </c>
    </row>
    <row r="282" spans="11:14">
      <c r="K282" t="s">
        <v>27</v>
      </c>
      <c r="L282">
        <v>0.4</v>
      </c>
      <c r="M282" s="7" t="s">
        <v>54</v>
      </c>
      <c r="N282" s="7">
        <v>0</v>
      </c>
    </row>
    <row r="283" spans="11:14">
      <c r="K283" t="s">
        <v>27</v>
      </c>
      <c r="L283">
        <v>0.45</v>
      </c>
      <c r="M283" s="7" t="s">
        <v>54</v>
      </c>
      <c r="N283" s="7">
        <v>0</v>
      </c>
    </row>
    <row r="284" spans="11:14">
      <c r="K284" t="s">
        <v>27</v>
      </c>
      <c r="L284">
        <v>0.5</v>
      </c>
      <c r="M284" s="7" t="s">
        <v>54</v>
      </c>
      <c r="N284" s="7">
        <v>0</v>
      </c>
    </row>
    <row r="285" spans="11:14">
      <c r="K285" t="s">
        <v>27</v>
      </c>
      <c r="L285">
        <v>0.55000000000000004</v>
      </c>
      <c r="M285" s="7" t="s">
        <v>54</v>
      </c>
      <c r="N285" s="7">
        <v>0</v>
      </c>
    </row>
    <row r="286" spans="11:14">
      <c r="K286" t="s">
        <v>27</v>
      </c>
      <c r="L286">
        <v>0.6</v>
      </c>
      <c r="M286" s="7" t="s">
        <v>54</v>
      </c>
      <c r="N286" s="7">
        <v>0</v>
      </c>
    </row>
    <row r="287" spans="11:14">
      <c r="K287" t="s">
        <v>27</v>
      </c>
      <c r="L287">
        <v>0.65</v>
      </c>
      <c r="M287" s="7" t="s">
        <v>54</v>
      </c>
      <c r="N287" s="7">
        <v>0</v>
      </c>
    </row>
    <row r="288" spans="11:14">
      <c r="K288" t="s">
        <v>27</v>
      </c>
      <c r="L288">
        <v>0.7</v>
      </c>
      <c r="M288" s="7" t="s">
        <v>54</v>
      </c>
      <c r="N288" s="7">
        <v>0</v>
      </c>
    </row>
    <row r="289" spans="11:14">
      <c r="K289" t="s">
        <v>27</v>
      </c>
      <c r="L289">
        <v>0.75</v>
      </c>
      <c r="M289" s="7" t="s">
        <v>54</v>
      </c>
      <c r="N289" s="7">
        <v>0</v>
      </c>
    </row>
    <row r="290" spans="11:14">
      <c r="K290" t="s">
        <v>27</v>
      </c>
      <c r="L290">
        <v>0.8</v>
      </c>
      <c r="M290" s="7" t="s">
        <v>54</v>
      </c>
      <c r="N290" s="7">
        <v>0</v>
      </c>
    </row>
    <row r="291" spans="11:14">
      <c r="K291" t="s">
        <v>27</v>
      </c>
      <c r="L291">
        <v>0.85</v>
      </c>
      <c r="M291" s="7" t="s">
        <v>54</v>
      </c>
      <c r="N291" s="7">
        <v>0</v>
      </c>
    </row>
    <row r="292" spans="11:14">
      <c r="K292" t="s">
        <v>27</v>
      </c>
      <c r="L292">
        <v>0.9</v>
      </c>
      <c r="M292" s="7" t="s">
        <v>54</v>
      </c>
      <c r="N292" s="7">
        <v>0</v>
      </c>
    </row>
    <row r="293" spans="11:14">
      <c r="K293" t="s">
        <v>27</v>
      </c>
      <c r="L293">
        <v>0.95</v>
      </c>
      <c r="M293" s="7" t="s">
        <v>54</v>
      </c>
      <c r="N293" s="7">
        <v>0</v>
      </c>
    </row>
    <row r="294" spans="11:14">
      <c r="K294" t="s">
        <v>27</v>
      </c>
      <c r="L294">
        <v>1</v>
      </c>
      <c r="M294" s="7" t="s">
        <v>54</v>
      </c>
      <c r="N294" s="7">
        <v>0</v>
      </c>
    </row>
    <row r="295" spans="11:14">
      <c r="K295" t="s">
        <v>27</v>
      </c>
      <c r="L295">
        <v>1.05</v>
      </c>
      <c r="M295" s="7" t="s">
        <v>54</v>
      </c>
      <c r="N295" s="7">
        <v>0</v>
      </c>
    </row>
    <row r="296" spans="11:14">
      <c r="K296" t="s">
        <v>27</v>
      </c>
      <c r="L296">
        <v>1.1000000000000001</v>
      </c>
      <c r="M296" s="7" t="s">
        <v>54</v>
      </c>
      <c r="N296" s="7">
        <v>0</v>
      </c>
    </row>
    <row r="297" spans="11:14">
      <c r="K297" t="s">
        <v>27</v>
      </c>
      <c r="L297">
        <v>1.1499999999999999</v>
      </c>
      <c r="M297" s="7" t="s">
        <v>54</v>
      </c>
      <c r="N297" s="7">
        <v>0</v>
      </c>
    </row>
    <row r="298" spans="11:14">
      <c r="K298" t="s">
        <v>27</v>
      </c>
      <c r="L298">
        <v>1.2</v>
      </c>
      <c r="M298" s="7" t="s">
        <v>54</v>
      </c>
      <c r="N298" s="7">
        <v>0</v>
      </c>
    </row>
    <row r="299" spans="11:14">
      <c r="K299" t="s">
        <v>27</v>
      </c>
      <c r="L299">
        <v>1.25</v>
      </c>
      <c r="M299" s="7" t="s">
        <v>54</v>
      </c>
      <c r="N299" s="7">
        <v>0</v>
      </c>
    </row>
    <row r="300" spans="11:14">
      <c r="K300" t="s">
        <v>27</v>
      </c>
      <c r="L300">
        <v>1.3</v>
      </c>
      <c r="M300" s="7" t="s">
        <v>54</v>
      </c>
      <c r="N300" s="7">
        <v>0</v>
      </c>
    </row>
    <row r="301" spans="11:14">
      <c r="K301" t="s">
        <v>27</v>
      </c>
      <c r="L301">
        <v>1.35</v>
      </c>
      <c r="M301" s="7" t="s">
        <v>54</v>
      </c>
      <c r="N301" s="7">
        <v>0</v>
      </c>
    </row>
    <row r="302" spans="11:14">
      <c r="K302" t="s">
        <v>27</v>
      </c>
      <c r="L302">
        <v>1.4</v>
      </c>
      <c r="M302" s="7" t="s">
        <v>54</v>
      </c>
      <c r="N302" s="7">
        <v>0</v>
      </c>
    </row>
    <row r="303" spans="11:14">
      <c r="K303" t="s">
        <v>27</v>
      </c>
      <c r="L303">
        <v>1.45</v>
      </c>
      <c r="M303" s="7" t="s">
        <v>54</v>
      </c>
      <c r="N303" s="7">
        <v>0</v>
      </c>
    </row>
    <row r="304" spans="11:14">
      <c r="K304" t="s">
        <v>27</v>
      </c>
      <c r="L304">
        <v>1.5</v>
      </c>
      <c r="M304" s="7" t="s">
        <v>54</v>
      </c>
      <c r="N304" s="7">
        <v>0</v>
      </c>
    </row>
    <row r="305" spans="11:14">
      <c r="K305" t="s">
        <v>27</v>
      </c>
      <c r="L305">
        <v>1.55</v>
      </c>
      <c r="M305" s="7" t="s">
        <v>54</v>
      </c>
      <c r="N305" s="7">
        <v>0</v>
      </c>
    </row>
    <row r="306" spans="11:14">
      <c r="K306" t="s">
        <v>27</v>
      </c>
      <c r="L306">
        <v>1.6</v>
      </c>
      <c r="M306" s="7" t="s">
        <v>54</v>
      </c>
      <c r="N306" s="7">
        <v>0</v>
      </c>
    </row>
    <row r="307" spans="11:14">
      <c r="K307" t="s">
        <v>27</v>
      </c>
      <c r="L307">
        <v>1.65</v>
      </c>
      <c r="M307" s="7" t="s">
        <v>54</v>
      </c>
      <c r="N307" s="7">
        <v>0</v>
      </c>
    </row>
    <row r="308" spans="11:14">
      <c r="K308" t="s">
        <v>27</v>
      </c>
      <c r="L308">
        <v>1.7</v>
      </c>
      <c r="M308" s="7" t="s">
        <v>54</v>
      </c>
      <c r="N308" s="7">
        <v>0</v>
      </c>
    </row>
    <row r="309" spans="11:14">
      <c r="K309" t="s">
        <v>27</v>
      </c>
      <c r="L309">
        <v>1.75</v>
      </c>
      <c r="M309" s="7" t="s">
        <v>54</v>
      </c>
      <c r="N309" s="7">
        <v>0</v>
      </c>
    </row>
    <row r="310" spans="11:14">
      <c r="K310" t="s">
        <v>27</v>
      </c>
      <c r="L310">
        <v>1.8</v>
      </c>
      <c r="M310" s="7" t="s">
        <v>54</v>
      </c>
      <c r="N310" s="7">
        <v>0</v>
      </c>
    </row>
    <row r="311" spans="11:14">
      <c r="K311" t="s">
        <v>27</v>
      </c>
      <c r="L311">
        <v>1.85</v>
      </c>
      <c r="M311" s="7" t="s">
        <v>54</v>
      </c>
      <c r="N311" s="7">
        <v>0</v>
      </c>
    </row>
    <row r="312" spans="11:14">
      <c r="K312" t="s">
        <v>27</v>
      </c>
      <c r="L312">
        <v>1.9</v>
      </c>
      <c r="M312" s="7" t="s">
        <v>54</v>
      </c>
      <c r="N312" s="7">
        <v>0</v>
      </c>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P932"/>
  <sheetViews>
    <sheetView workbookViewId="0">
      <pane xSplit="1" ySplit="1" topLeftCell="B2" activePane="bottomRight" state="frozen"/>
      <selection pane="topRight" activeCell="B1" sqref="B1"/>
      <selection pane="bottomLeft" activeCell="A2" sqref="A2"/>
      <selection pane="bottomRight" activeCell="L2" sqref="L2"/>
    </sheetView>
  </sheetViews>
  <sheetFormatPr defaultRowHeight="15.75"/>
  <cols>
    <col min="1" max="1" width="22.5703125" style="10" customWidth="1"/>
    <col min="2" max="4" width="12.28515625" style="10" customWidth="1"/>
    <col min="6" max="6" width="12.28515625" style="72" customWidth="1"/>
    <col min="7" max="7" width="12.28515625" style="13" customWidth="1"/>
    <col min="8" max="9" width="12.28515625" style="10" customWidth="1"/>
    <col min="12" max="12" width="16.5703125" customWidth="1"/>
    <col min="13" max="13" width="11.42578125" customWidth="1"/>
    <col min="14" max="14" width="16.7109375" customWidth="1"/>
    <col min="15" max="15" width="17" style="7" customWidth="1"/>
    <col min="16" max="16" width="22.140625" style="7" customWidth="1"/>
  </cols>
  <sheetData>
    <row r="1" spans="1:16" ht="84" customHeight="1">
      <c r="A1" s="8" t="s">
        <v>14</v>
      </c>
      <c r="B1" s="8" t="s">
        <v>15</v>
      </c>
      <c r="C1" s="8" t="s">
        <v>16</v>
      </c>
      <c r="D1" s="8" t="s">
        <v>17</v>
      </c>
      <c r="E1" s="8" t="s">
        <v>85</v>
      </c>
      <c r="F1" s="71" t="s">
        <v>62</v>
      </c>
      <c r="G1" s="9" t="s">
        <v>30</v>
      </c>
      <c r="H1" s="8" t="s">
        <v>18</v>
      </c>
      <c r="I1" s="8" t="s">
        <v>19</v>
      </c>
      <c r="L1" s="44" t="s">
        <v>131</v>
      </c>
      <c r="M1" s="44" t="s">
        <v>135</v>
      </c>
      <c r="N1" s="44" t="s">
        <v>132</v>
      </c>
      <c r="O1" s="43" t="s">
        <v>137</v>
      </c>
      <c r="P1" s="43" t="s">
        <v>134</v>
      </c>
    </row>
    <row r="2" spans="1:16">
      <c r="A2" s="10" t="s">
        <v>20</v>
      </c>
      <c r="B2" s="11">
        <v>39980</v>
      </c>
      <c r="C2" s="10">
        <v>1</v>
      </c>
      <c r="D2" s="12"/>
      <c r="F2" s="72">
        <v>7</v>
      </c>
      <c r="G2" s="13">
        <v>0.24</v>
      </c>
      <c r="H2" s="10">
        <v>0.03</v>
      </c>
      <c r="I2" s="10" t="s">
        <v>21</v>
      </c>
      <c r="J2">
        <v>115</v>
      </c>
      <c r="K2" t="s">
        <v>133</v>
      </c>
      <c r="L2">
        <f>COUNTIFS(F149:F932,"&gt;3",G149:G932,"&gt;0.09",G149:G932,"&lt;.88",H149:H932,"&lt;.31")</f>
        <v>326</v>
      </c>
      <c r="M2">
        <v>142</v>
      </c>
      <c r="N2">
        <f>L2+142</f>
        <v>468</v>
      </c>
      <c r="O2" s="7">
        <f>N2/924</f>
        <v>0.50649350649350644</v>
      </c>
      <c r="P2" s="7">
        <f>1-O2</f>
        <v>0.49350649350649356</v>
      </c>
    </row>
    <row r="3" spans="1:16">
      <c r="A3" s="10" t="s">
        <v>20</v>
      </c>
      <c r="B3" s="11">
        <v>39980</v>
      </c>
      <c r="C3" s="10">
        <v>2</v>
      </c>
      <c r="D3" s="12"/>
      <c r="F3" s="72">
        <v>7</v>
      </c>
      <c r="G3" s="13">
        <v>0.65</v>
      </c>
      <c r="H3" s="10">
        <v>0.06</v>
      </c>
      <c r="I3" s="10" t="s">
        <v>21</v>
      </c>
      <c r="J3">
        <v>72</v>
      </c>
      <c r="K3" t="s">
        <v>136</v>
      </c>
      <c r="L3">
        <f>COUNTIFS(F150:F933,"&gt;3",G150:G933,"&gt;0.09",G150:G933,"&lt;.88",H150:H933,"&lt;.31")</f>
        <v>326</v>
      </c>
      <c r="M3">
        <v>326</v>
      </c>
      <c r="N3">
        <v>326</v>
      </c>
      <c r="O3" s="7">
        <f>N3/782</f>
        <v>0.41687979539641945</v>
      </c>
      <c r="P3" s="7">
        <f>1-O3</f>
        <v>0.58312020460358061</v>
      </c>
    </row>
    <row r="4" spans="1:16">
      <c r="A4" s="10" t="s">
        <v>20</v>
      </c>
      <c r="B4" s="11">
        <v>39980</v>
      </c>
      <c r="C4" s="10">
        <v>3</v>
      </c>
      <c r="D4" s="12"/>
      <c r="F4" s="72">
        <v>7</v>
      </c>
      <c r="G4" s="13">
        <v>0.44</v>
      </c>
      <c r="H4" s="10">
        <v>0</v>
      </c>
      <c r="I4" s="10" t="s">
        <v>21</v>
      </c>
      <c r="J4">
        <v>21</v>
      </c>
    </row>
    <row r="5" spans="1:16">
      <c r="A5" s="10" t="s">
        <v>20</v>
      </c>
      <c r="B5" s="11">
        <v>39980</v>
      </c>
      <c r="C5" s="10">
        <v>4</v>
      </c>
      <c r="D5" s="12"/>
      <c r="F5" s="72">
        <v>7</v>
      </c>
      <c r="G5" s="13">
        <v>0.5</v>
      </c>
      <c r="H5" s="10">
        <v>0.03</v>
      </c>
      <c r="I5" s="10" t="s">
        <v>21</v>
      </c>
      <c r="J5">
        <v>1</v>
      </c>
    </row>
    <row r="6" spans="1:16">
      <c r="A6" s="10" t="s">
        <v>20</v>
      </c>
      <c r="B6" s="11">
        <v>39980</v>
      </c>
      <c r="C6" s="10">
        <v>5</v>
      </c>
      <c r="D6" s="12"/>
      <c r="F6" s="72">
        <v>7</v>
      </c>
      <c r="G6" s="13">
        <v>0.46</v>
      </c>
      <c r="H6" s="10">
        <v>0.18</v>
      </c>
      <c r="I6" s="10" t="s">
        <v>21</v>
      </c>
      <c r="J6">
        <v>82</v>
      </c>
      <c r="L6">
        <f>0.001/0.999</f>
        <v>1.001001001001001E-3</v>
      </c>
    </row>
    <row r="7" spans="1:16">
      <c r="A7" s="10" t="s">
        <v>20</v>
      </c>
      <c r="B7" s="11">
        <v>39986</v>
      </c>
      <c r="C7" s="10">
        <v>6</v>
      </c>
      <c r="D7" s="12"/>
      <c r="F7" s="72">
        <v>7</v>
      </c>
      <c r="G7" s="13">
        <v>0.68</v>
      </c>
      <c r="H7" s="10">
        <v>0.06</v>
      </c>
      <c r="I7" s="10" t="s">
        <v>21</v>
      </c>
      <c r="J7">
        <v>16</v>
      </c>
      <c r="L7">
        <f>LN(L6)</f>
        <v>-6.9067547786485539</v>
      </c>
      <c r="O7" s="7">
        <f>-3.02412+LN(1-0.49)*(0.51/0.49)</f>
        <v>-3.7249480044173886</v>
      </c>
    </row>
    <row r="8" spans="1:16">
      <c r="A8" s="10" t="s">
        <v>20</v>
      </c>
      <c r="B8" s="11">
        <v>39986</v>
      </c>
      <c r="C8" s="10">
        <v>7</v>
      </c>
      <c r="D8" s="12"/>
      <c r="F8" s="72">
        <v>7</v>
      </c>
      <c r="G8" s="13">
        <v>0.39</v>
      </c>
      <c r="H8" s="10">
        <v>0.11</v>
      </c>
      <c r="I8" s="10" t="s">
        <v>21</v>
      </c>
      <c r="J8">
        <v>71</v>
      </c>
    </row>
    <row r="9" spans="1:16">
      <c r="A9" s="15" t="s">
        <v>22</v>
      </c>
      <c r="B9" s="16">
        <v>39965</v>
      </c>
      <c r="C9" s="15">
        <v>1</v>
      </c>
      <c r="D9" s="17" t="s">
        <v>23</v>
      </c>
      <c r="F9" s="73">
        <v>7</v>
      </c>
      <c r="G9" s="14">
        <v>0.42</v>
      </c>
      <c r="H9" s="14">
        <v>0.01</v>
      </c>
      <c r="I9" s="10" t="s">
        <v>21</v>
      </c>
      <c r="J9">
        <v>58</v>
      </c>
    </row>
    <row r="10" spans="1:16">
      <c r="A10" s="15" t="s">
        <v>22</v>
      </c>
      <c r="B10" s="16">
        <v>39980</v>
      </c>
      <c r="C10" s="15">
        <v>2</v>
      </c>
      <c r="D10" s="17" t="s">
        <v>23</v>
      </c>
      <c r="F10" s="73">
        <v>6</v>
      </c>
      <c r="G10" s="14">
        <v>0.18</v>
      </c>
      <c r="H10" s="14">
        <v>0.01</v>
      </c>
      <c r="I10" s="10" t="s">
        <v>21</v>
      </c>
      <c r="J10">
        <v>14</v>
      </c>
    </row>
    <row r="11" spans="1:16">
      <c r="A11" s="15" t="s">
        <v>22</v>
      </c>
      <c r="B11" s="16">
        <v>39980</v>
      </c>
      <c r="C11" s="15">
        <v>3</v>
      </c>
      <c r="D11" s="17" t="s">
        <v>23</v>
      </c>
      <c r="F11" s="73">
        <v>7</v>
      </c>
      <c r="G11" s="14">
        <v>0.54</v>
      </c>
      <c r="H11" s="14">
        <v>0.03</v>
      </c>
      <c r="I11" s="10" t="s">
        <v>21</v>
      </c>
      <c r="J11">
        <v>3</v>
      </c>
    </row>
    <row r="12" spans="1:16">
      <c r="A12" s="15" t="s">
        <v>22</v>
      </c>
      <c r="B12" s="16">
        <v>39980</v>
      </c>
      <c r="C12" s="15">
        <v>4</v>
      </c>
      <c r="D12" s="17" t="s">
        <v>24</v>
      </c>
      <c r="F12" s="73">
        <v>4</v>
      </c>
      <c r="G12" s="14">
        <v>0.46</v>
      </c>
      <c r="H12" s="14">
        <v>0.21</v>
      </c>
      <c r="I12" s="10" t="s">
        <v>21</v>
      </c>
      <c r="J12">
        <v>51</v>
      </c>
    </row>
    <row r="13" spans="1:16">
      <c r="A13" s="15" t="s">
        <v>22</v>
      </c>
      <c r="B13" s="16">
        <v>39980</v>
      </c>
      <c r="C13" s="15">
        <v>5</v>
      </c>
      <c r="D13" s="17" t="s">
        <v>24</v>
      </c>
      <c r="F13" s="73">
        <v>4</v>
      </c>
      <c r="G13" s="14">
        <v>0.63</v>
      </c>
      <c r="H13" s="14">
        <v>0.23</v>
      </c>
      <c r="I13" s="10" t="s">
        <v>21</v>
      </c>
      <c r="J13">
        <v>37</v>
      </c>
    </row>
    <row r="14" spans="1:16">
      <c r="A14" s="15" t="s">
        <v>22</v>
      </c>
      <c r="B14" s="16">
        <v>39980</v>
      </c>
      <c r="C14" s="15">
        <v>6</v>
      </c>
      <c r="D14" s="17" t="s">
        <v>24</v>
      </c>
      <c r="F14" s="73">
        <v>4</v>
      </c>
      <c r="G14" s="14">
        <v>0.48</v>
      </c>
      <c r="H14" s="14">
        <v>0.2</v>
      </c>
      <c r="I14" s="10" t="s">
        <v>21</v>
      </c>
      <c r="J14">
        <v>73</v>
      </c>
    </row>
    <row r="15" spans="1:16">
      <c r="A15" s="15" t="s">
        <v>22</v>
      </c>
      <c r="B15" s="16">
        <v>39980</v>
      </c>
      <c r="C15" s="15">
        <v>7</v>
      </c>
      <c r="D15" s="17" t="s">
        <v>24</v>
      </c>
      <c r="F15" s="73">
        <v>4</v>
      </c>
      <c r="G15" s="14">
        <v>0.63</v>
      </c>
      <c r="H15" s="14">
        <v>0.21</v>
      </c>
      <c r="I15" s="10" t="s">
        <v>21</v>
      </c>
      <c r="J15">
        <v>58</v>
      </c>
    </row>
    <row r="16" spans="1:16">
      <c r="A16" s="15" t="s">
        <v>22</v>
      </c>
      <c r="B16" s="16">
        <v>39980</v>
      </c>
      <c r="C16" s="15">
        <v>8</v>
      </c>
      <c r="D16" s="17" t="s">
        <v>24</v>
      </c>
      <c r="F16" s="73">
        <v>4</v>
      </c>
      <c r="G16" s="14">
        <v>0.64</v>
      </c>
      <c r="H16" s="14">
        <v>0.15</v>
      </c>
      <c r="I16" s="10" t="s">
        <v>21</v>
      </c>
      <c r="J16">
        <v>80</v>
      </c>
    </row>
    <row r="17" spans="1:10">
      <c r="A17" s="15" t="s">
        <v>22</v>
      </c>
      <c r="B17" s="16">
        <v>39980</v>
      </c>
      <c r="C17" s="15">
        <v>9</v>
      </c>
      <c r="D17" s="17" t="s">
        <v>24</v>
      </c>
      <c r="F17" s="73">
        <v>4</v>
      </c>
      <c r="G17" s="14">
        <v>0.82</v>
      </c>
      <c r="H17" s="14">
        <v>0.16</v>
      </c>
      <c r="I17" s="10" t="s">
        <v>21</v>
      </c>
      <c r="J17">
        <v>124</v>
      </c>
    </row>
    <row r="18" spans="1:10">
      <c r="A18" s="15" t="s">
        <v>22</v>
      </c>
      <c r="B18" s="11">
        <v>39983</v>
      </c>
      <c r="C18" s="15">
        <v>10</v>
      </c>
      <c r="D18" s="17" t="s">
        <v>23</v>
      </c>
      <c r="F18" s="73"/>
      <c r="G18" s="14">
        <v>0.5</v>
      </c>
      <c r="H18" s="14">
        <v>0.3</v>
      </c>
      <c r="I18" s="10" t="s">
        <v>21</v>
      </c>
      <c r="J18">
        <v>2</v>
      </c>
    </row>
    <row r="19" spans="1:10">
      <c r="A19" s="10" t="s">
        <v>11</v>
      </c>
      <c r="B19" s="11">
        <v>39966</v>
      </c>
      <c r="C19" s="10">
        <v>1</v>
      </c>
      <c r="D19" s="12" t="s">
        <v>24</v>
      </c>
      <c r="F19" s="72">
        <v>7</v>
      </c>
      <c r="G19" s="13">
        <v>0.5</v>
      </c>
      <c r="H19" s="13">
        <v>0.01</v>
      </c>
      <c r="I19" s="10" t="s">
        <v>21</v>
      </c>
      <c r="J19">
        <v>139</v>
      </c>
    </row>
    <row r="20" spans="1:10">
      <c r="A20" s="10" t="s">
        <v>11</v>
      </c>
      <c r="B20" s="11">
        <v>39966</v>
      </c>
      <c r="C20" s="10">
        <v>2</v>
      </c>
      <c r="D20" s="12" t="s">
        <v>24</v>
      </c>
      <c r="F20" s="72">
        <v>7</v>
      </c>
      <c r="G20" s="13">
        <v>0.46</v>
      </c>
      <c r="H20" s="13">
        <v>0</v>
      </c>
      <c r="I20" s="10" t="s">
        <v>21</v>
      </c>
      <c r="J20">
        <v>19</v>
      </c>
    </row>
    <row r="21" spans="1:10">
      <c r="A21" s="10" t="s">
        <v>11</v>
      </c>
      <c r="B21" s="11">
        <v>39966</v>
      </c>
      <c r="C21" s="10">
        <v>3</v>
      </c>
      <c r="D21" s="12" t="s">
        <v>24</v>
      </c>
      <c r="F21" s="72">
        <v>7</v>
      </c>
      <c r="G21" s="13">
        <v>0.52</v>
      </c>
      <c r="H21" s="13">
        <v>0.02</v>
      </c>
      <c r="I21" s="10" t="s">
        <v>21</v>
      </c>
      <c r="J21">
        <v>12</v>
      </c>
    </row>
    <row r="22" spans="1:10">
      <c r="A22" s="10" t="s">
        <v>11</v>
      </c>
      <c r="B22" s="11">
        <v>39966</v>
      </c>
      <c r="C22" s="10">
        <v>4</v>
      </c>
      <c r="D22" s="12" t="s">
        <v>24</v>
      </c>
      <c r="F22" s="72">
        <v>5</v>
      </c>
      <c r="G22" s="13">
        <v>0.72</v>
      </c>
      <c r="H22" s="13">
        <v>0.01</v>
      </c>
      <c r="I22" s="10" t="s">
        <v>21</v>
      </c>
      <c r="J22">
        <v>136</v>
      </c>
    </row>
    <row r="23" spans="1:10">
      <c r="A23" s="10" t="s">
        <v>11</v>
      </c>
      <c r="B23" s="11">
        <v>39966</v>
      </c>
      <c r="C23" s="10">
        <v>5</v>
      </c>
      <c r="D23" s="12" t="s">
        <v>24</v>
      </c>
      <c r="F23" s="72">
        <v>4</v>
      </c>
      <c r="G23" s="13">
        <v>0.61</v>
      </c>
      <c r="H23" s="13">
        <v>0.05</v>
      </c>
      <c r="I23" s="10" t="s">
        <v>21</v>
      </c>
      <c r="J23">
        <v>119</v>
      </c>
    </row>
    <row r="24" spans="1:10">
      <c r="A24" s="10" t="s">
        <v>11</v>
      </c>
      <c r="B24" s="11">
        <v>39966</v>
      </c>
      <c r="C24" s="10">
        <v>6</v>
      </c>
      <c r="D24" s="12" t="s">
        <v>24</v>
      </c>
      <c r="F24" s="72">
        <v>5</v>
      </c>
      <c r="G24" s="13">
        <v>0.84</v>
      </c>
      <c r="H24" s="13">
        <v>0.05</v>
      </c>
      <c r="I24" s="10" t="s">
        <v>21</v>
      </c>
      <c r="J24">
        <v>79</v>
      </c>
    </row>
    <row r="25" spans="1:10">
      <c r="A25" s="10" t="s">
        <v>11</v>
      </c>
      <c r="B25" s="11">
        <v>39966</v>
      </c>
      <c r="C25" s="10">
        <v>7</v>
      </c>
      <c r="D25" s="12" t="s">
        <v>24</v>
      </c>
      <c r="F25" s="72">
        <v>4</v>
      </c>
      <c r="G25" s="13">
        <v>0.66</v>
      </c>
      <c r="H25" s="13">
        <v>0.01</v>
      </c>
      <c r="I25" s="10" t="s">
        <v>21</v>
      </c>
      <c r="J25">
        <v>146</v>
      </c>
    </row>
    <row r="26" spans="1:10">
      <c r="A26" s="10" t="s">
        <v>11</v>
      </c>
      <c r="B26" s="11">
        <v>39966</v>
      </c>
      <c r="C26" s="10">
        <v>8</v>
      </c>
      <c r="D26" s="12" t="s">
        <v>24</v>
      </c>
      <c r="F26" s="72">
        <v>4</v>
      </c>
      <c r="G26" s="13">
        <v>0.62</v>
      </c>
      <c r="H26" s="13">
        <v>0.12</v>
      </c>
      <c r="I26" s="10" t="s">
        <v>21</v>
      </c>
      <c r="J26">
        <v>114</v>
      </c>
    </row>
    <row r="27" spans="1:10">
      <c r="A27" s="10" t="s">
        <v>11</v>
      </c>
      <c r="B27" s="11">
        <v>39966</v>
      </c>
      <c r="C27" s="10">
        <v>9</v>
      </c>
      <c r="D27" s="12" t="s">
        <v>24</v>
      </c>
      <c r="F27" s="72">
        <v>4</v>
      </c>
      <c r="G27" s="13">
        <v>0.43</v>
      </c>
      <c r="H27" s="13">
        <v>0.02</v>
      </c>
      <c r="I27" s="10" t="s">
        <v>21</v>
      </c>
      <c r="J27">
        <v>143</v>
      </c>
    </row>
    <row r="28" spans="1:10">
      <c r="A28" s="10" t="s">
        <v>11</v>
      </c>
      <c r="B28" s="11">
        <v>39966</v>
      </c>
      <c r="C28" s="10">
        <v>10</v>
      </c>
      <c r="D28" s="12" t="s">
        <v>24</v>
      </c>
      <c r="F28" s="72">
        <v>6</v>
      </c>
      <c r="G28" s="13">
        <v>0.55000000000000004</v>
      </c>
      <c r="H28" s="13">
        <v>0</v>
      </c>
      <c r="I28" s="10" t="s">
        <v>21</v>
      </c>
      <c r="J28">
        <v>109</v>
      </c>
    </row>
    <row r="29" spans="1:10">
      <c r="A29" s="10" t="s">
        <v>11</v>
      </c>
      <c r="B29" s="11">
        <v>39966</v>
      </c>
      <c r="C29" s="10">
        <v>11</v>
      </c>
      <c r="D29" s="12" t="s">
        <v>24</v>
      </c>
      <c r="F29" s="72">
        <v>5</v>
      </c>
      <c r="G29" s="13">
        <v>0.45</v>
      </c>
      <c r="H29" s="13">
        <v>0.01</v>
      </c>
      <c r="I29" s="10" t="s">
        <v>21</v>
      </c>
      <c r="J29">
        <v>107</v>
      </c>
    </row>
    <row r="30" spans="1:10">
      <c r="A30" s="10" t="s">
        <v>11</v>
      </c>
      <c r="B30" s="11">
        <v>39966</v>
      </c>
      <c r="C30" s="10">
        <v>12</v>
      </c>
      <c r="D30" s="12" t="s">
        <v>24</v>
      </c>
      <c r="F30" s="72">
        <v>4</v>
      </c>
      <c r="G30" s="13">
        <v>0.43</v>
      </c>
      <c r="H30" s="13">
        <v>0.01</v>
      </c>
      <c r="I30" s="10" t="s">
        <v>21</v>
      </c>
      <c r="J30">
        <v>115</v>
      </c>
    </row>
    <row r="31" spans="1:10">
      <c r="A31" s="10" t="s">
        <v>11</v>
      </c>
      <c r="B31" s="11">
        <v>39966</v>
      </c>
      <c r="C31" s="10">
        <v>13</v>
      </c>
      <c r="D31" s="12" t="s">
        <v>24</v>
      </c>
      <c r="F31" s="72">
        <v>4</v>
      </c>
      <c r="G31" s="13">
        <v>0.35</v>
      </c>
      <c r="H31" s="13">
        <v>0.06</v>
      </c>
      <c r="I31" s="10" t="s">
        <v>21</v>
      </c>
      <c r="J31">
        <v>29</v>
      </c>
    </row>
    <row r="32" spans="1:10">
      <c r="A32" s="10" t="s">
        <v>11</v>
      </c>
      <c r="B32" s="11">
        <v>39966</v>
      </c>
      <c r="C32" s="10">
        <v>14</v>
      </c>
      <c r="D32" s="12" t="s">
        <v>24</v>
      </c>
      <c r="F32" s="72">
        <v>5</v>
      </c>
      <c r="G32" s="13">
        <v>0.4</v>
      </c>
      <c r="H32" s="13">
        <v>0.02</v>
      </c>
      <c r="I32" s="10" t="s">
        <v>21</v>
      </c>
      <c r="J32">
        <v>10</v>
      </c>
    </row>
    <row r="33" spans="1:10">
      <c r="A33" s="10" t="s">
        <v>11</v>
      </c>
      <c r="B33" s="11">
        <v>39966</v>
      </c>
      <c r="C33" s="10">
        <v>15</v>
      </c>
      <c r="D33" s="12" t="s">
        <v>24</v>
      </c>
      <c r="F33" s="72">
        <v>4</v>
      </c>
      <c r="G33" s="13">
        <v>0.84</v>
      </c>
      <c r="H33" s="13">
        <v>0.05</v>
      </c>
      <c r="I33" s="10" t="s">
        <v>21</v>
      </c>
      <c r="J33">
        <v>86</v>
      </c>
    </row>
    <row r="34" spans="1:10">
      <c r="A34" s="10" t="s">
        <v>11</v>
      </c>
      <c r="B34" s="11">
        <v>39966</v>
      </c>
      <c r="C34" s="10">
        <v>16</v>
      </c>
      <c r="D34" s="12" t="s">
        <v>24</v>
      </c>
      <c r="F34" s="72">
        <v>4</v>
      </c>
      <c r="G34" s="13">
        <v>0.33</v>
      </c>
      <c r="H34" s="13">
        <v>0.03</v>
      </c>
      <c r="I34" s="10" t="s">
        <v>21</v>
      </c>
      <c r="J34">
        <v>125</v>
      </c>
    </row>
    <row r="35" spans="1:10">
      <c r="A35" s="10" t="s">
        <v>11</v>
      </c>
      <c r="B35" s="11">
        <v>39974</v>
      </c>
      <c r="C35" s="10">
        <v>17</v>
      </c>
      <c r="D35" s="12" t="s">
        <v>24</v>
      </c>
      <c r="F35" s="72">
        <v>5</v>
      </c>
      <c r="G35" s="13">
        <v>0.87</v>
      </c>
      <c r="H35" s="13">
        <v>0.04</v>
      </c>
      <c r="I35" s="10" t="s">
        <v>21</v>
      </c>
      <c r="J35">
        <v>82</v>
      </c>
    </row>
    <row r="36" spans="1:10">
      <c r="A36" s="10" t="s">
        <v>11</v>
      </c>
      <c r="B36" s="11">
        <v>39974</v>
      </c>
      <c r="C36" s="10">
        <v>18</v>
      </c>
      <c r="D36" s="12" t="s">
        <v>24</v>
      </c>
      <c r="F36" s="72">
        <v>6</v>
      </c>
      <c r="G36" s="13">
        <v>0.18</v>
      </c>
      <c r="H36" s="13">
        <v>0.01</v>
      </c>
      <c r="I36" s="10" t="s">
        <v>21</v>
      </c>
      <c r="J36">
        <v>89</v>
      </c>
    </row>
    <row r="37" spans="1:10">
      <c r="A37" s="10" t="s">
        <v>11</v>
      </c>
      <c r="B37" s="11">
        <v>39974</v>
      </c>
      <c r="C37" s="10">
        <v>19</v>
      </c>
      <c r="D37" s="12" t="s">
        <v>24</v>
      </c>
      <c r="F37" s="72">
        <v>4</v>
      </c>
      <c r="G37" s="13">
        <v>0.42</v>
      </c>
      <c r="H37" s="13">
        <v>0.02</v>
      </c>
      <c r="I37" s="10" t="s">
        <v>21</v>
      </c>
      <c r="J37">
        <v>45</v>
      </c>
    </row>
    <row r="38" spans="1:10">
      <c r="A38" s="10" t="s">
        <v>11</v>
      </c>
      <c r="B38" s="11">
        <v>39974</v>
      </c>
      <c r="C38" s="10">
        <v>20</v>
      </c>
      <c r="D38" s="12" t="s">
        <v>24</v>
      </c>
      <c r="F38" s="72">
        <v>7</v>
      </c>
      <c r="G38" s="13">
        <v>0.87</v>
      </c>
      <c r="H38" s="13">
        <v>0.05</v>
      </c>
      <c r="I38" s="10" t="s">
        <v>21</v>
      </c>
      <c r="J38">
        <v>59</v>
      </c>
    </row>
    <row r="39" spans="1:10">
      <c r="A39" s="10" t="s">
        <v>11</v>
      </c>
      <c r="B39" s="11">
        <v>39974</v>
      </c>
      <c r="C39" s="10">
        <v>21</v>
      </c>
      <c r="D39" s="12" t="s">
        <v>24</v>
      </c>
      <c r="F39" s="72">
        <v>7</v>
      </c>
      <c r="G39" s="13">
        <v>0.49</v>
      </c>
      <c r="H39" s="13">
        <v>0.05</v>
      </c>
      <c r="I39" s="10" t="s">
        <v>21</v>
      </c>
      <c r="J39">
        <v>131</v>
      </c>
    </row>
    <row r="40" spans="1:10">
      <c r="A40" s="10" t="s">
        <v>11</v>
      </c>
      <c r="B40" s="11">
        <v>39974</v>
      </c>
      <c r="C40" s="10">
        <v>22</v>
      </c>
      <c r="D40" s="12" t="s">
        <v>24</v>
      </c>
      <c r="F40" s="72">
        <v>7</v>
      </c>
      <c r="G40" s="13">
        <v>0.42</v>
      </c>
      <c r="H40" s="13">
        <v>0.04</v>
      </c>
      <c r="I40" s="10" t="s">
        <v>21</v>
      </c>
      <c r="J40">
        <v>94</v>
      </c>
    </row>
    <row r="41" spans="1:10">
      <c r="A41" s="10" t="s">
        <v>11</v>
      </c>
      <c r="B41" s="11">
        <v>39981</v>
      </c>
      <c r="C41" s="10">
        <v>23</v>
      </c>
      <c r="D41" s="12" t="s">
        <v>24</v>
      </c>
      <c r="F41" s="72">
        <v>7</v>
      </c>
      <c r="G41" s="13">
        <v>0.37</v>
      </c>
      <c r="H41" s="13">
        <v>0</v>
      </c>
      <c r="I41" s="10" t="s">
        <v>21</v>
      </c>
      <c r="J41">
        <v>31</v>
      </c>
    </row>
    <row r="42" spans="1:10">
      <c r="A42" s="10" t="s">
        <v>11</v>
      </c>
      <c r="B42" s="11">
        <v>39981</v>
      </c>
      <c r="C42" s="10">
        <v>24</v>
      </c>
      <c r="D42" s="12" t="s">
        <v>24</v>
      </c>
      <c r="F42" s="72">
        <v>7</v>
      </c>
      <c r="G42" s="13">
        <v>0.24</v>
      </c>
      <c r="H42" s="13">
        <v>0</v>
      </c>
      <c r="I42" s="10" t="s">
        <v>21</v>
      </c>
      <c r="J42">
        <v>5</v>
      </c>
    </row>
    <row r="43" spans="1:10">
      <c r="A43" s="10" t="s">
        <v>13</v>
      </c>
      <c r="B43" s="11">
        <v>39961</v>
      </c>
      <c r="C43" s="10">
        <v>1</v>
      </c>
      <c r="D43" s="10" t="s">
        <v>23</v>
      </c>
      <c r="F43" s="72">
        <v>6</v>
      </c>
      <c r="G43" s="13">
        <v>0.48</v>
      </c>
      <c r="H43" s="13">
        <v>0.01</v>
      </c>
      <c r="I43" s="10" t="s">
        <v>21</v>
      </c>
      <c r="J43">
        <v>127</v>
      </c>
    </row>
    <row r="44" spans="1:10">
      <c r="A44" s="10" t="s">
        <v>13</v>
      </c>
      <c r="B44" s="11">
        <v>39961</v>
      </c>
      <c r="C44" s="10">
        <v>2</v>
      </c>
      <c r="D44" s="10" t="s">
        <v>23</v>
      </c>
      <c r="F44" s="72">
        <v>6</v>
      </c>
      <c r="G44" s="13">
        <v>0.48</v>
      </c>
      <c r="H44" s="13">
        <v>0.01</v>
      </c>
      <c r="I44" s="10" t="s">
        <v>21</v>
      </c>
      <c r="J44">
        <v>51</v>
      </c>
    </row>
    <row r="45" spans="1:10">
      <c r="A45" s="10" t="s">
        <v>13</v>
      </c>
      <c r="B45" s="11">
        <v>39962</v>
      </c>
      <c r="C45" s="10">
        <v>3</v>
      </c>
      <c r="D45" s="10" t="s">
        <v>24</v>
      </c>
      <c r="F45" s="72">
        <v>7</v>
      </c>
      <c r="G45" s="13">
        <v>0.28000000000000003</v>
      </c>
      <c r="H45" s="13">
        <v>0.01</v>
      </c>
      <c r="I45" s="10" t="s">
        <v>21</v>
      </c>
      <c r="J45">
        <v>36</v>
      </c>
    </row>
    <row r="46" spans="1:10">
      <c r="A46" s="10" t="s">
        <v>13</v>
      </c>
      <c r="B46" s="11">
        <v>39962</v>
      </c>
      <c r="C46" s="10">
        <v>4</v>
      </c>
      <c r="D46" s="10" t="s">
        <v>24</v>
      </c>
      <c r="F46" s="72">
        <v>7</v>
      </c>
      <c r="G46" s="13">
        <v>0.34</v>
      </c>
      <c r="H46" s="13">
        <v>0</v>
      </c>
      <c r="I46" s="10" t="s">
        <v>21</v>
      </c>
      <c r="J46">
        <v>127</v>
      </c>
    </row>
    <row r="47" spans="1:10">
      <c r="A47" s="10" t="s">
        <v>13</v>
      </c>
      <c r="B47" s="11">
        <v>39967</v>
      </c>
      <c r="C47" s="10">
        <v>5</v>
      </c>
      <c r="D47" s="10" t="s">
        <v>25</v>
      </c>
      <c r="F47" s="72">
        <v>7</v>
      </c>
      <c r="G47" s="13">
        <v>0.3</v>
      </c>
      <c r="H47" s="13">
        <v>0.01</v>
      </c>
      <c r="I47" s="10" t="s">
        <v>21</v>
      </c>
      <c r="J47">
        <v>65</v>
      </c>
    </row>
    <row r="48" spans="1:10">
      <c r="A48" s="10" t="s">
        <v>13</v>
      </c>
      <c r="B48" s="11">
        <v>39967</v>
      </c>
      <c r="C48" s="10">
        <v>6</v>
      </c>
      <c r="D48" s="10" t="s">
        <v>23</v>
      </c>
      <c r="G48" s="13">
        <v>0.34</v>
      </c>
      <c r="H48" s="13">
        <v>0.04</v>
      </c>
      <c r="I48" s="10" t="s">
        <v>21</v>
      </c>
      <c r="J48">
        <v>44</v>
      </c>
    </row>
    <row r="49" spans="1:10">
      <c r="A49" s="10" t="s">
        <v>13</v>
      </c>
      <c r="B49" s="11">
        <v>39967</v>
      </c>
      <c r="C49" s="10">
        <v>7</v>
      </c>
      <c r="D49" s="10" t="s">
        <v>23</v>
      </c>
      <c r="F49" s="72">
        <v>7</v>
      </c>
      <c r="G49" s="13">
        <v>0.46</v>
      </c>
      <c r="H49" s="13">
        <v>0.01</v>
      </c>
      <c r="I49" s="10" t="s">
        <v>21</v>
      </c>
      <c r="J49">
        <v>111</v>
      </c>
    </row>
    <row r="50" spans="1:10">
      <c r="A50" s="10" t="s">
        <v>13</v>
      </c>
      <c r="B50" s="11">
        <v>39967</v>
      </c>
      <c r="C50" s="10">
        <v>8</v>
      </c>
      <c r="D50" s="10" t="s">
        <v>23</v>
      </c>
      <c r="F50" s="72">
        <v>8</v>
      </c>
      <c r="G50" s="13">
        <v>0.41</v>
      </c>
      <c r="H50" s="13">
        <v>0.01</v>
      </c>
      <c r="I50" s="10" t="s">
        <v>21</v>
      </c>
      <c r="J50">
        <v>122</v>
      </c>
    </row>
    <row r="51" spans="1:10">
      <c r="A51" s="10" t="s">
        <v>13</v>
      </c>
      <c r="B51" s="11">
        <v>39967</v>
      </c>
      <c r="C51" s="10">
        <v>9</v>
      </c>
      <c r="D51" s="10" t="s">
        <v>23</v>
      </c>
      <c r="F51" s="72">
        <v>5</v>
      </c>
      <c r="G51" s="13">
        <v>0.28000000000000003</v>
      </c>
      <c r="H51" s="13">
        <v>0.01</v>
      </c>
      <c r="I51" s="10" t="s">
        <v>21</v>
      </c>
      <c r="J51">
        <v>111</v>
      </c>
    </row>
    <row r="52" spans="1:10">
      <c r="A52" s="10" t="s">
        <v>13</v>
      </c>
      <c r="B52" s="11">
        <v>39967</v>
      </c>
      <c r="C52" s="10">
        <v>10</v>
      </c>
      <c r="D52" s="10" t="s">
        <v>23</v>
      </c>
      <c r="G52" s="13">
        <v>0.12</v>
      </c>
      <c r="H52" s="13">
        <v>0.01</v>
      </c>
      <c r="I52" s="10" t="s">
        <v>21</v>
      </c>
      <c r="J52">
        <v>146</v>
      </c>
    </row>
    <row r="53" spans="1:10">
      <c r="A53" s="10" t="s">
        <v>13</v>
      </c>
      <c r="B53" s="11">
        <v>39967</v>
      </c>
      <c r="C53" s="10">
        <v>11</v>
      </c>
      <c r="D53" s="10" t="s">
        <v>23</v>
      </c>
      <c r="G53" s="13">
        <v>0.16</v>
      </c>
      <c r="H53" s="13">
        <v>0</v>
      </c>
      <c r="I53" s="10" t="s">
        <v>21</v>
      </c>
      <c r="J53">
        <v>63</v>
      </c>
    </row>
    <row r="54" spans="1:10">
      <c r="A54" s="10" t="s">
        <v>13</v>
      </c>
      <c r="B54" s="11">
        <v>39967</v>
      </c>
      <c r="C54" s="10">
        <v>12</v>
      </c>
      <c r="D54" s="10" t="s">
        <v>23</v>
      </c>
      <c r="G54" s="13">
        <v>0.13</v>
      </c>
      <c r="H54" s="13">
        <v>0.03</v>
      </c>
      <c r="I54" s="10" t="s">
        <v>21</v>
      </c>
      <c r="J54">
        <v>88</v>
      </c>
    </row>
    <row r="55" spans="1:10">
      <c r="A55" s="10" t="s">
        <v>13</v>
      </c>
      <c r="B55" s="11">
        <v>39975</v>
      </c>
      <c r="C55" s="10">
        <v>13</v>
      </c>
      <c r="D55" s="10" t="s">
        <v>23</v>
      </c>
      <c r="F55" s="72">
        <v>7</v>
      </c>
      <c r="G55" s="13">
        <v>0.36</v>
      </c>
      <c r="H55" s="13">
        <v>0.08</v>
      </c>
      <c r="I55" s="10" t="s">
        <v>21</v>
      </c>
      <c r="J55">
        <v>83</v>
      </c>
    </row>
    <row r="56" spans="1:10">
      <c r="A56" s="10" t="s">
        <v>12</v>
      </c>
      <c r="B56" s="11">
        <v>39969</v>
      </c>
      <c r="C56" s="10">
        <v>1</v>
      </c>
      <c r="D56" s="10" t="s">
        <v>23</v>
      </c>
      <c r="F56" s="74">
        <v>6</v>
      </c>
      <c r="G56" s="13">
        <v>0.23</v>
      </c>
      <c r="H56" s="13">
        <v>0</v>
      </c>
      <c r="I56" s="10" t="s">
        <v>21</v>
      </c>
      <c r="J56">
        <v>16</v>
      </c>
    </row>
    <row r="57" spans="1:10">
      <c r="A57" s="10" t="s">
        <v>12</v>
      </c>
      <c r="B57" s="11">
        <v>39969</v>
      </c>
      <c r="C57" s="10">
        <v>2</v>
      </c>
      <c r="D57" s="10" t="s">
        <v>23</v>
      </c>
      <c r="F57" s="74">
        <v>5</v>
      </c>
      <c r="G57" s="13">
        <v>0.28999999999999998</v>
      </c>
      <c r="H57" s="13">
        <v>0.01</v>
      </c>
      <c r="I57" s="10" t="s">
        <v>21</v>
      </c>
      <c r="J57">
        <v>55</v>
      </c>
    </row>
    <row r="58" spans="1:10">
      <c r="A58" s="10" t="s">
        <v>12</v>
      </c>
      <c r="B58" s="11">
        <v>39969</v>
      </c>
      <c r="C58" s="10">
        <v>3</v>
      </c>
      <c r="D58" s="10" t="s">
        <v>24</v>
      </c>
      <c r="F58" s="74">
        <v>5</v>
      </c>
      <c r="G58" s="13">
        <v>0.25</v>
      </c>
      <c r="H58" s="13">
        <v>0.03</v>
      </c>
      <c r="I58" s="10" t="s">
        <v>21</v>
      </c>
      <c r="J58">
        <v>3</v>
      </c>
    </row>
    <row r="59" spans="1:10">
      <c r="A59" s="10" t="s">
        <v>12</v>
      </c>
      <c r="B59" s="11">
        <v>39969</v>
      </c>
      <c r="C59" s="10">
        <v>4</v>
      </c>
      <c r="D59" s="10" t="s">
        <v>24</v>
      </c>
      <c r="F59" s="74">
        <v>6</v>
      </c>
      <c r="G59" s="13">
        <v>0.22</v>
      </c>
      <c r="H59" s="13">
        <v>0.02</v>
      </c>
      <c r="I59" s="10" t="s">
        <v>21</v>
      </c>
      <c r="J59">
        <v>51</v>
      </c>
    </row>
    <row r="60" spans="1:10">
      <c r="A60" s="10" t="s">
        <v>12</v>
      </c>
      <c r="B60" s="11">
        <v>39969</v>
      </c>
      <c r="C60" s="10">
        <v>5</v>
      </c>
      <c r="D60" s="10" t="s">
        <v>23</v>
      </c>
      <c r="F60" s="74">
        <v>4</v>
      </c>
      <c r="G60" s="13">
        <v>0.21</v>
      </c>
      <c r="H60" s="13">
        <v>0.01</v>
      </c>
      <c r="I60" s="10" t="s">
        <v>21</v>
      </c>
      <c r="J60">
        <v>86</v>
      </c>
    </row>
    <row r="61" spans="1:10">
      <c r="A61" s="10" t="s">
        <v>12</v>
      </c>
      <c r="B61" s="19">
        <v>39974</v>
      </c>
      <c r="C61" s="20">
        <v>6</v>
      </c>
      <c r="D61" s="10" t="s">
        <v>23</v>
      </c>
      <c r="F61" s="75">
        <v>7</v>
      </c>
      <c r="G61" s="22">
        <v>0.32</v>
      </c>
      <c r="H61" s="20">
        <v>0.05</v>
      </c>
      <c r="I61" s="10" t="s">
        <v>21</v>
      </c>
      <c r="J61">
        <v>43</v>
      </c>
    </row>
    <row r="62" spans="1:10">
      <c r="A62" s="10" t="s">
        <v>12</v>
      </c>
      <c r="B62" s="19">
        <v>39974</v>
      </c>
      <c r="C62" s="20">
        <v>7</v>
      </c>
      <c r="D62" s="10" t="s">
        <v>24</v>
      </c>
      <c r="F62" s="75">
        <v>6</v>
      </c>
      <c r="G62" s="22">
        <v>0.62</v>
      </c>
      <c r="H62" s="20">
        <v>0</v>
      </c>
      <c r="I62" s="10" t="s">
        <v>21</v>
      </c>
      <c r="J62">
        <v>59</v>
      </c>
    </row>
    <row r="63" spans="1:10">
      <c r="A63" s="10" t="s">
        <v>12</v>
      </c>
      <c r="B63" s="19">
        <v>39974</v>
      </c>
      <c r="C63" s="20">
        <v>8</v>
      </c>
      <c r="D63" s="10" t="s">
        <v>24</v>
      </c>
      <c r="F63" s="75">
        <v>5</v>
      </c>
      <c r="G63" s="22">
        <v>0.42</v>
      </c>
      <c r="H63" s="20">
        <v>0.05</v>
      </c>
      <c r="I63" s="10" t="s">
        <v>21</v>
      </c>
      <c r="J63">
        <v>15</v>
      </c>
    </row>
    <row r="64" spans="1:10">
      <c r="A64" s="10" t="s">
        <v>12</v>
      </c>
      <c r="B64" s="19">
        <v>39974</v>
      </c>
      <c r="C64" s="20">
        <v>9</v>
      </c>
      <c r="D64" s="10" t="s">
        <v>23</v>
      </c>
      <c r="F64" s="75">
        <v>5</v>
      </c>
      <c r="G64" s="22">
        <v>0.1</v>
      </c>
      <c r="H64" s="20">
        <v>0.06</v>
      </c>
      <c r="I64" s="10" t="s">
        <v>21</v>
      </c>
      <c r="J64">
        <v>19</v>
      </c>
    </row>
    <row r="65" spans="1:10">
      <c r="A65" s="10" t="s">
        <v>12</v>
      </c>
      <c r="B65" s="19">
        <v>39974</v>
      </c>
      <c r="C65" s="20">
        <v>10</v>
      </c>
      <c r="D65" s="10" t="s">
        <v>23</v>
      </c>
      <c r="F65" s="75">
        <v>8</v>
      </c>
      <c r="G65" s="22">
        <v>0.25</v>
      </c>
      <c r="H65" s="20">
        <v>0.03</v>
      </c>
      <c r="I65" s="10" t="s">
        <v>21</v>
      </c>
      <c r="J65">
        <v>105</v>
      </c>
    </row>
    <row r="66" spans="1:10">
      <c r="A66" s="10" t="s">
        <v>12</v>
      </c>
      <c r="B66" s="19">
        <v>39974</v>
      </c>
      <c r="C66" s="20">
        <v>11</v>
      </c>
      <c r="D66" s="10" t="s">
        <v>23</v>
      </c>
      <c r="F66" s="75">
        <v>7</v>
      </c>
      <c r="G66" s="22">
        <v>0.4</v>
      </c>
      <c r="H66" s="20">
        <v>0.09</v>
      </c>
      <c r="I66" s="10" t="s">
        <v>21</v>
      </c>
      <c r="J66">
        <v>86</v>
      </c>
    </row>
    <row r="67" spans="1:10">
      <c r="A67" s="10" t="s">
        <v>12</v>
      </c>
      <c r="B67" s="19">
        <v>39974</v>
      </c>
      <c r="C67" s="20">
        <v>12</v>
      </c>
      <c r="D67" s="10" t="s">
        <v>23</v>
      </c>
      <c r="F67" s="75">
        <v>6</v>
      </c>
      <c r="G67" s="22">
        <v>0.3</v>
      </c>
      <c r="H67" s="20">
        <v>0</v>
      </c>
      <c r="I67" s="10" t="s">
        <v>21</v>
      </c>
      <c r="J67">
        <v>94</v>
      </c>
    </row>
    <row r="68" spans="1:10">
      <c r="A68" s="10" t="s">
        <v>12</v>
      </c>
      <c r="B68" s="11">
        <v>39980</v>
      </c>
      <c r="C68" s="10">
        <v>13</v>
      </c>
      <c r="D68" s="10" t="s">
        <v>25</v>
      </c>
      <c r="F68" s="74">
        <v>6</v>
      </c>
      <c r="G68" s="13">
        <v>0.14000000000000001</v>
      </c>
      <c r="H68" s="13">
        <v>0.04</v>
      </c>
      <c r="I68" s="10" t="s">
        <v>21</v>
      </c>
      <c r="J68">
        <v>32</v>
      </c>
    </row>
    <row r="69" spans="1:10">
      <c r="A69" s="10" t="s">
        <v>12</v>
      </c>
      <c r="B69" s="11">
        <v>39980</v>
      </c>
      <c r="C69" s="10">
        <v>14</v>
      </c>
      <c r="D69" s="10" t="s">
        <v>24</v>
      </c>
      <c r="F69" s="74">
        <v>8</v>
      </c>
      <c r="G69" s="13">
        <v>0.3</v>
      </c>
      <c r="H69" s="13">
        <v>0.02</v>
      </c>
      <c r="I69" s="10" t="s">
        <v>21</v>
      </c>
      <c r="J69">
        <v>78</v>
      </c>
    </row>
    <row r="70" spans="1:10">
      <c r="A70" s="10" t="s">
        <v>10</v>
      </c>
      <c r="B70" s="11">
        <v>39945</v>
      </c>
      <c r="C70" s="10">
        <v>1</v>
      </c>
      <c r="D70" s="18" t="s">
        <v>23</v>
      </c>
      <c r="F70" s="72">
        <v>5</v>
      </c>
      <c r="G70" s="13">
        <v>0.5</v>
      </c>
      <c r="H70" s="13">
        <v>0.08</v>
      </c>
      <c r="I70" s="10" t="s">
        <v>21</v>
      </c>
      <c r="J70">
        <v>132</v>
      </c>
    </row>
    <row r="71" spans="1:10">
      <c r="A71" s="10" t="s">
        <v>10</v>
      </c>
      <c r="B71" s="11">
        <v>39945</v>
      </c>
      <c r="C71" s="10">
        <v>2</v>
      </c>
      <c r="D71" s="18" t="s">
        <v>23</v>
      </c>
      <c r="F71" s="72">
        <v>6</v>
      </c>
      <c r="G71" s="13">
        <v>0.32</v>
      </c>
      <c r="H71" s="13">
        <v>0.08</v>
      </c>
      <c r="I71" s="10" t="s">
        <v>21</v>
      </c>
      <c r="J71">
        <v>133</v>
      </c>
    </row>
    <row r="72" spans="1:10">
      <c r="A72" s="10" t="s">
        <v>10</v>
      </c>
      <c r="B72" s="11">
        <v>39951</v>
      </c>
      <c r="C72" s="10">
        <v>3</v>
      </c>
      <c r="D72" s="18" t="s">
        <v>23</v>
      </c>
      <c r="F72" s="72">
        <v>6</v>
      </c>
      <c r="G72" s="13">
        <v>0.36</v>
      </c>
      <c r="H72" s="13">
        <v>0.03</v>
      </c>
      <c r="I72" s="10" t="s">
        <v>21</v>
      </c>
      <c r="J72">
        <v>122</v>
      </c>
    </row>
    <row r="73" spans="1:10">
      <c r="A73" s="10" t="s">
        <v>10</v>
      </c>
      <c r="B73" s="11">
        <v>39951</v>
      </c>
      <c r="C73" s="10">
        <v>4</v>
      </c>
      <c r="D73" s="18" t="s">
        <v>23</v>
      </c>
      <c r="F73" s="72">
        <v>6</v>
      </c>
      <c r="G73" s="13">
        <v>0.26</v>
      </c>
      <c r="H73" s="13">
        <v>0.01</v>
      </c>
      <c r="I73" s="10" t="s">
        <v>21</v>
      </c>
      <c r="J73">
        <v>14</v>
      </c>
    </row>
    <row r="74" spans="1:10">
      <c r="A74" s="10" t="s">
        <v>10</v>
      </c>
      <c r="B74" s="11">
        <v>39951</v>
      </c>
      <c r="C74" s="10">
        <v>5</v>
      </c>
      <c r="D74" s="18" t="s">
        <v>23</v>
      </c>
      <c r="F74" s="72">
        <v>5</v>
      </c>
      <c r="G74" s="13">
        <v>0.3</v>
      </c>
      <c r="H74" s="13">
        <v>0.13</v>
      </c>
      <c r="I74" s="10" t="s">
        <v>21</v>
      </c>
      <c r="J74">
        <v>57</v>
      </c>
    </row>
    <row r="75" spans="1:10">
      <c r="A75" s="10" t="s">
        <v>10</v>
      </c>
      <c r="B75" s="11">
        <v>39951</v>
      </c>
      <c r="C75" s="10">
        <v>6</v>
      </c>
      <c r="D75" s="18" t="s">
        <v>23</v>
      </c>
      <c r="F75" s="72">
        <v>5</v>
      </c>
      <c r="G75" s="13">
        <v>0.48</v>
      </c>
      <c r="H75" s="13">
        <v>0.13</v>
      </c>
      <c r="I75" s="10" t="s">
        <v>21</v>
      </c>
      <c r="J75">
        <v>72</v>
      </c>
    </row>
    <row r="76" spans="1:10">
      <c r="A76" s="10" t="s">
        <v>10</v>
      </c>
      <c r="B76" s="11">
        <v>39951</v>
      </c>
      <c r="C76" s="10">
        <v>7</v>
      </c>
      <c r="D76" s="18" t="s">
        <v>23</v>
      </c>
      <c r="F76" s="72">
        <v>7</v>
      </c>
      <c r="G76" s="13">
        <v>0.36</v>
      </c>
      <c r="H76" s="13">
        <v>0.01</v>
      </c>
      <c r="I76" s="10" t="s">
        <v>21</v>
      </c>
      <c r="J76">
        <v>16</v>
      </c>
    </row>
    <row r="77" spans="1:10">
      <c r="A77" s="10" t="s">
        <v>10</v>
      </c>
      <c r="B77" s="11">
        <v>39951</v>
      </c>
      <c r="C77" s="10">
        <v>8</v>
      </c>
      <c r="D77" s="18" t="s">
        <v>23</v>
      </c>
      <c r="F77" s="72">
        <v>6</v>
      </c>
      <c r="G77" s="13">
        <v>0.4</v>
      </c>
      <c r="H77" s="13">
        <v>0</v>
      </c>
      <c r="I77" s="10" t="s">
        <v>21</v>
      </c>
      <c r="J77">
        <v>98</v>
      </c>
    </row>
    <row r="78" spans="1:10">
      <c r="A78" s="10" t="s">
        <v>10</v>
      </c>
      <c r="B78" s="11">
        <v>39951</v>
      </c>
      <c r="C78" s="10">
        <v>9</v>
      </c>
      <c r="D78" s="18" t="s">
        <v>23</v>
      </c>
      <c r="F78" s="72">
        <v>5</v>
      </c>
      <c r="G78" s="13">
        <v>0.34</v>
      </c>
      <c r="H78" s="13">
        <v>0.02</v>
      </c>
      <c r="I78" s="10" t="s">
        <v>21</v>
      </c>
      <c r="J78">
        <v>16</v>
      </c>
    </row>
    <row r="79" spans="1:10">
      <c r="A79" s="10" t="s">
        <v>10</v>
      </c>
      <c r="B79" s="11">
        <v>39951</v>
      </c>
      <c r="C79" s="10">
        <v>10</v>
      </c>
      <c r="D79" s="12" t="s">
        <v>23</v>
      </c>
      <c r="F79" s="72">
        <v>6</v>
      </c>
      <c r="G79" s="13">
        <v>0.14000000000000001</v>
      </c>
      <c r="H79" s="13">
        <v>0.01</v>
      </c>
      <c r="I79" s="10" t="s">
        <v>21</v>
      </c>
      <c r="J79">
        <v>70</v>
      </c>
    </row>
    <row r="80" spans="1:10">
      <c r="A80" s="10" t="s">
        <v>10</v>
      </c>
      <c r="B80" s="11">
        <v>39951</v>
      </c>
      <c r="C80" s="10">
        <v>11</v>
      </c>
      <c r="D80" s="18" t="s">
        <v>23</v>
      </c>
      <c r="F80" s="72">
        <v>6</v>
      </c>
      <c r="G80" s="13">
        <v>0.33</v>
      </c>
      <c r="H80" s="13">
        <v>0.01</v>
      </c>
      <c r="I80" s="10" t="s">
        <v>21</v>
      </c>
      <c r="J80">
        <v>85</v>
      </c>
    </row>
    <row r="81" spans="1:10">
      <c r="A81" s="10" t="s">
        <v>10</v>
      </c>
      <c r="B81" s="11">
        <v>39951</v>
      </c>
      <c r="C81" s="10">
        <v>12</v>
      </c>
      <c r="D81" s="18" t="s">
        <v>23</v>
      </c>
      <c r="F81" s="72">
        <v>6</v>
      </c>
      <c r="G81" s="13">
        <v>0.36</v>
      </c>
      <c r="H81" s="13">
        <v>0.19</v>
      </c>
      <c r="I81" s="10" t="s">
        <v>21</v>
      </c>
      <c r="J81">
        <v>93</v>
      </c>
    </row>
    <row r="82" spans="1:10">
      <c r="A82" s="10" t="s">
        <v>10</v>
      </c>
      <c r="B82" s="11">
        <v>39958</v>
      </c>
      <c r="C82" s="10">
        <v>15</v>
      </c>
      <c r="D82" s="18" t="s">
        <v>23</v>
      </c>
      <c r="F82" s="72">
        <v>6</v>
      </c>
      <c r="G82" s="13">
        <v>0.42</v>
      </c>
      <c r="H82" s="13">
        <v>0</v>
      </c>
      <c r="I82" s="10" t="s">
        <v>21</v>
      </c>
      <c r="J82">
        <v>96</v>
      </c>
    </row>
    <row r="83" spans="1:10">
      <c r="A83" s="10" t="s">
        <v>10</v>
      </c>
      <c r="B83" s="11">
        <v>39958</v>
      </c>
      <c r="C83" s="10">
        <v>16</v>
      </c>
      <c r="D83" s="12" t="s">
        <v>23</v>
      </c>
      <c r="F83" s="72">
        <v>6</v>
      </c>
      <c r="G83" s="13">
        <v>0.4</v>
      </c>
      <c r="H83" s="13">
        <v>0</v>
      </c>
      <c r="I83" s="10" t="s">
        <v>21</v>
      </c>
      <c r="J83">
        <v>66</v>
      </c>
    </row>
    <row r="84" spans="1:10">
      <c r="A84" s="10" t="s">
        <v>10</v>
      </c>
      <c r="B84" s="11">
        <v>39958</v>
      </c>
      <c r="C84" s="10">
        <v>17</v>
      </c>
      <c r="D84" s="12" t="s">
        <v>23</v>
      </c>
      <c r="F84" s="72">
        <v>5</v>
      </c>
      <c r="G84" s="13">
        <v>0.2</v>
      </c>
      <c r="H84" s="13">
        <v>0.01</v>
      </c>
      <c r="I84" s="10" t="s">
        <v>21</v>
      </c>
      <c r="J84">
        <v>74</v>
      </c>
    </row>
    <row r="85" spans="1:10">
      <c r="A85" s="10" t="s">
        <v>10</v>
      </c>
      <c r="B85" s="11">
        <v>39958</v>
      </c>
      <c r="C85" s="10">
        <v>18</v>
      </c>
      <c r="D85" s="12" t="s">
        <v>23</v>
      </c>
      <c r="F85" s="72">
        <v>5</v>
      </c>
      <c r="G85" s="13">
        <v>0.25</v>
      </c>
      <c r="H85" s="13">
        <v>0.02</v>
      </c>
      <c r="I85" s="10" t="s">
        <v>21</v>
      </c>
      <c r="J85">
        <v>4</v>
      </c>
    </row>
    <row r="86" spans="1:10">
      <c r="A86" s="10" t="s">
        <v>10</v>
      </c>
      <c r="B86" s="11">
        <v>39958</v>
      </c>
      <c r="C86" s="10">
        <v>19</v>
      </c>
      <c r="D86" s="12" t="s">
        <v>23</v>
      </c>
      <c r="F86" s="72">
        <v>6</v>
      </c>
      <c r="G86" s="13">
        <v>0.31</v>
      </c>
      <c r="H86" s="13">
        <v>0.01</v>
      </c>
      <c r="I86" s="10" t="s">
        <v>21</v>
      </c>
      <c r="J86">
        <v>62</v>
      </c>
    </row>
    <row r="87" spans="1:10">
      <c r="A87" s="10" t="s">
        <v>10</v>
      </c>
      <c r="B87" s="11">
        <v>39958</v>
      </c>
      <c r="C87" s="10">
        <v>20</v>
      </c>
      <c r="D87" s="12" t="s">
        <v>23</v>
      </c>
      <c r="F87" s="72">
        <v>7</v>
      </c>
      <c r="G87" s="13">
        <v>0.31</v>
      </c>
      <c r="H87" s="13">
        <v>0</v>
      </c>
      <c r="I87" s="10" t="s">
        <v>21</v>
      </c>
      <c r="J87">
        <v>117</v>
      </c>
    </row>
    <row r="88" spans="1:10">
      <c r="A88" s="10" t="s">
        <v>10</v>
      </c>
      <c r="B88" s="11">
        <v>39958</v>
      </c>
      <c r="C88" s="10">
        <v>21</v>
      </c>
      <c r="D88" s="12" t="s">
        <v>23</v>
      </c>
      <c r="F88" s="72">
        <v>4</v>
      </c>
      <c r="G88" s="13">
        <v>0.5</v>
      </c>
      <c r="H88" s="13">
        <v>0.15</v>
      </c>
      <c r="I88" s="10" t="s">
        <v>21</v>
      </c>
      <c r="J88">
        <v>116</v>
      </c>
    </row>
    <row r="89" spans="1:10">
      <c r="A89" s="10" t="s">
        <v>10</v>
      </c>
      <c r="B89" s="11">
        <v>39958</v>
      </c>
      <c r="C89" s="10">
        <v>22</v>
      </c>
      <c r="D89" s="12" t="s">
        <v>23</v>
      </c>
      <c r="F89" s="72">
        <v>7</v>
      </c>
      <c r="G89" s="13">
        <v>0.3</v>
      </c>
      <c r="H89" s="13">
        <v>0.01</v>
      </c>
      <c r="I89" s="10" t="s">
        <v>21</v>
      </c>
      <c r="J89">
        <v>13</v>
      </c>
    </row>
    <row r="90" spans="1:10">
      <c r="A90" s="10" t="s">
        <v>10</v>
      </c>
      <c r="B90" s="11">
        <v>39958</v>
      </c>
      <c r="C90" s="10">
        <v>23</v>
      </c>
      <c r="D90" s="12" t="s">
        <v>23</v>
      </c>
      <c r="F90" s="72">
        <v>7</v>
      </c>
      <c r="G90" s="13">
        <v>0.21</v>
      </c>
      <c r="H90" s="13">
        <v>0.01</v>
      </c>
      <c r="I90" s="10" t="s">
        <v>21</v>
      </c>
      <c r="J90">
        <v>146</v>
      </c>
    </row>
    <row r="91" spans="1:10">
      <c r="A91" s="10" t="s">
        <v>10</v>
      </c>
      <c r="B91" s="11">
        <v>39958</v>
      </c>
      <c r="C91" s="10">
        <v>24</v>
      </c>
      <c r="D91" s="12" t="s">
        <v>23</v>
      </c>
      <c r="F91" s="72">
        <v>6</v>
      </c>
      <c r="G91" s="13">
        <v>0.36</v>
      </c>
      <c r="H91" s="13">
        <v>0.01</v>
      </c>
      <c r="I91" s="10" t="s">
        <v>21</v>
      </c>
      <c r="J91">
        <v>90</v>
      </c>
    </row>
    <row r="92" spans="1:10">
      <c r="A92" s="10" t="s">
        <v>10</v>
      </c>
      <c r="B92" s="11">
        <v>39958</v>
      </c>
      <c r="C92" s="10">
        <v>25</v>
      </c>
      <c r="D92" s="12" t="s">
        <v>23</v>
      </c>
      <c r="F92" s="72">
        <v>6</v>
      </c>
      <c r="G92" s="13">
        <v>0.27</v>
      </c>
      <c r="H92" s="13">
        <v>0.05</v>
      </c>
      <c r="I92" s="10" t="s">
        <v>21</v>
      </c>
      <c r="J92">
        <v>147</v>
      </c>
    </row>
    <row r="93" spans="1:10">
      <c r="A93" s="10" t="s">
        <v>10</v>
      </c>
      <c r="B93" s="11">
        <v>39958</v>
      </c>
      <c r="C93" s="10">
        <v>26</v>
      </c>
      <c r="D93" s="12" t="s">
        <v>23</v>
      </c>
      <c r="F93" s="72">
        <v>7</v>
      </c>
      <c r="G93" s="13">
        <v>0.41</v>
      </c>
      <c r="H93" s="13">
        <v>0.04</v>
      </c>
      <c r="I93" s="10" t="s">
        <v>21</v>
      </c>
      <c r="J93">
        <v>147</v>
      </c>
    </row>
    <row r="94" spans="1:10">
      <c r="A94" s="10" t="s">
        <v>10</v>
      </c>
      <c r="B94" s="11">
        <v>39958</v>
      </c>
      <c r="C94" s="10">
        <v>27</v>
      </c>
      <c r="D94" s="12" t="s">
        <v>23</v>
      </c>
      <c r="F94" s="72">
        <v>7</v>
      </c>
      <c r="G94" s="13">
        <v>0.52</v>
      </c>
      <c r="H94" s="13">
        <v>0.05</v>
      </c>
      <c r="I94" s="10" t="s">
        <v>21</v>
      </c>
      <c r="J94">
        <v>68</v>
      </c>
    </row>
    <row r="95" spans="1:10">
      <c r="A95" s="10" t="s">
        <v>10</v>
      </c>
      <c r="B95" s="11">
        <v>39958</v>
      </c>
      <c r="C95" s="10">
        <v>28</v>
      </c>
      <c r="D95" s="12" t="s">
        <v>23</v>
      </c>
      <c r="F95" s="72">
        <v>6</v>
      </c>
      <c r="G95" s="13">
        <v>0.3</v>
      </c>
      <c r="H95" s="13">
        <v>0.02</v>
      </c>
      <c r="I95" s="10" t="s">
        <v>21</v>
      </c>
      <c r="J95">
        <v>119</v>
      </c>
    </row>
    <row r="96" spans="1:10">
      <c r="A96" s="10" t="s">
        <v>10</v>
      </c>
      <c r="B96" s="11">
        <v>39966</v>
      </c>
      <c r="C96" s="10">
        <v>29</v>
      </c>
      <c r="D96" s="12" t="s">
        <v>26</v>
      </c>
      <c r="F96" s="72">
        <v>7</v>
      </c>
      <c r="G96" s="13">
        <v>0.38</v>
      </c>
      <c r="H96" s="13">
        <v>0.02</v>
      </c>
      <c r="I96" s="10" t="s">
        <v>21</v>
      </c>
      <c r="J96">
        <v>100</v>
      </c>
    </row>
    <row r="97" spans="1:10">
      <c r="A97" s="10" t="s">
        <v>10</v>
      </c>
      <c r="B97" s="11">
        <v>39966</v>
      </c>
      <c r="C97" s="10">
        <v>30</v>
      </c>
      <c r="D97" s="12" t="s">
        <v>23</v>
      </c>
      <c r="F97" s="72">
        <v>5</v>
      </c>
      <c r="G97" s="13">
        <v>0.41</v>
      </c>
      <c r="H97" s="13">
        <v>0.01</v>
      </c>
      <c r="I97" s="10" t="s">
        <v>21</v>
      </c>
      <c r="J97">
        <v>90</v>
      </c>
    </row>
    <row r="98" spans="1:10">
      <c r="A98" s="10" t="s">
        <v>10</v>
      </c>
      <c r="B98" s="11">
        <v>39966</v>
      </c>
      <c r="C98" s="10">
        <v>31</v>
      </c>
      <c r="D98" s="12" t="s">
        <v>23</v>
      </c>
      <c r="F98" s="72">
        <v>6</v>
      </c>
      <c r="G98" s="13">
        <v>0.39</v>
      </c>
      <c r="H98" s="13">
        <v>0.01</v>
      </c>
      <c r="I98" s="10" t="s">
        <v>21</v>
      </c>
      <c r="J98">
        <v>105</v>
      </c>
    </row>
    <row r="99" spans="1:10">
      <c r="A99" s="10" t="s">
        <v>10</v>
      </c>
      <c r="B99" s="11">
        <v>39966</v>
      </c>
      <c r="C99" s="10">
        <v>32</v>
      </c>
      <c r="D99" s="12" t="s">
        <v>23</v>
      </c>
      <c r="F99" s="72">
        <v>5</v>
      </c>
      <c r="G99" s="13">
        <v>0.38</v>
      </c>
      <c r="H99" s="13">
        <v>0.01</v>
      </c>
      <c r="I99" s="10" t="s">
        <v>21</v>
      </c>
      <c r="J99">
        <v>144</v>
      </c>
    </row>
    <row r="100" spans="1:10">
      <c r="A100" s="10" t="s">
        <v>10</v>
      </c>
      <c r="B100" s="11">
        <v>39966</v>
      </c>
      <c r="C100" s="10">
        <v>33</v>
      </c>
      <c r="D100" s="12" t="s">
        <v>23</v>
      </c>
      <c r="F100" s="72">
        <v>5</v>
      </c>
      <c r="G100" s="13">
        <v>0.3</v>
      </c>
      <c r="H100" s="13">
        <v>0.09</v>
      </c>
      <c r="I100" s="10" t="s">
        <v>21</v>
      </c>
      <c r="J100">
        <v>145</v>
      </c>
    </row>
    <row r="101" spans="1:10">
      <c r="A101" s="10" t="s">
        <v>10</v>
      </c>
      <c r="B101" s="11">
        <v>39966</v>
      </c>
      <c r="C101" s="10">
        <v>34</v>
      </c>
      <c r="D101" s="12" t="s">
        <v>23</v>
      </c>
      <c r="F101" s="72">
        <v>5</v>
      </c>
      <c r="G101" s="13">
        <v>0.3</v>
      </c>
      <c r="H101" s="13">
        <v>0.11</v>
      </c>
      <c r="I101" s="10" t="s">
        <v>21</v>
      </c>
      <c r="J101">
        <v>65</v>
      </c>
    </row>
    <row r="102" spans="1:10">
      <c r="A102" s="10" t="s">
        <v>10</v>
      </c>
      <c r="B102" s="11">
        <v>39966</v>
      </c>
      <c r="C102" s="10">
        <v>35</v>
      </c>
      <c r="D102" s="12" t="s">
        <v>23</v>
      </c>
      <c r="F102" s="72">
        <v>5</v>
      </c>
      <c r="G102" s="13">
        <v>0.4</v>
      </c>
      <c r="H102" s="13">
        <v>0.04</v>
      </c>
      <c r="I102" s="10" t="s">
        <v>21</v>
      </c>
      <c r="J102">
        <v>39</v>
      </c>
    </row>
    <row r="103" spans="1:10">
      <c r="A103" s="10" t="s">
        <v>10</v>
      </c>
      <c r="B103" s="11">
        <v>39966</v>
      </c>
      <c r="C103" s="10">
        <v>36</v>
      </c>
      <c r="D103" s="12" t="s">
        <v>23</v>
      </c>
      <c r="F103" s="72">
        <v>5</v>
      </c>
      <c r="G103" s="13">
        <v>0.46</v>
      </c>
      <c r="H103" s="13">
        <v>0.12</v>
      </c>
      <c r="I103" s="10" t="s">
        <v>21</v>
      </c>
      <c r="J103">
        <v>120</v>
      </c>
    </row>
    <row r="104" spans="1:10">
      <c r="A104" s="10" t="s">
        <v>10</v>
      </c>
      <c r="B104" s="11">
        <v>39966</v>
      </c>
      <c r="C104" s="10">
        <v>37</v>
      </c>
      <c r="D104" s="12" t="s">
        <v>23</v>
      </c>
      <c r="F104" s="72">
        <v>5</v>
      </c>
      <c r="G104" s="13">
        <v>0.34</v>
      </c>
      <c r="H104" s="13">
        <v>0.12</v>
      </c>
      <c r="I104" s="10" t="s">
        <v>21</v>
      </c>
      <c r="J104">
        <v>87</v>
      </c>
    </row>
    <row r="105" spans="1:10">
      <c r="A105" s="10" t="s">
        <v>10</v>
      </c>
      <c r="B105" s="11">
        <v>39966</v>
      </c>
      <c r="C105" s="10">
        <v>38</v>
      </c>
      <c r="D105" s="12" t="s">
        <v>23</v>
      </c>
      <c r="F105" s="72">
        <v>7</v>
      </c>
      <c r="G105" s="13">
        <v>0.2</v>
      </c>
      <c r="H105" s="13">
        <v>0.18</v>
      </c>
      <c r="I105" s="10" t="s">
        <v>21</v>
      </c>
      <c r="J105">
        <v>54</v>
      </c>
    </row>
    <row r="106" spans="1:10">
      <c r="A106" s="10" t="s">
        <v>10</v>
      </c>
      <c r="B106" s="11">
        <v>39966</v>
      </c>
      <c r="C106" s="10">
        <v>39</v>
      </c>
      <c r="D106" s="12" t="s">
        <v>23</v>
      </c>
      <c r="F106" s="72">
        <v>5</v>
      </c>
      <c r="G106" s="13">
        <v>0.28000000000000003</v>
      </c>
      <c r="H106" s="13">
        <v>0.09</v>
      </c>
      <c r="I106" s="10" t="s">
        <v>21</v>
      </c>
      <c r="J106">
        <v>9</v>
      </c>
    </row>
    <row r="107" spans="1:10">
      <c r="A107" s="10" t="s">
        <v>10</v>
      </c>
      <c r="B107" s="11">
        <v>39966</v>
      </c>
      <c r="C107" s="10">
        <v>40</v>
      </c>
      <c r="D107" s="12" t="s">
        <v>23</v>
      </c>
      <c r="F107" s="72">
        <v>5</v>
      </c>
      <c r="G107" s="13">
        <v>0.28000000000000003</v>
      </c>
      <c r="H107" s="13">
        <v>0.1</v>
      </c>
      <c r="I107" s="10" t="s">
        <v>21</v>
      </c>
      <c r="J107">
        <v>86</v>
      </c>
    </row>
    <row r="108" spans="1:10">
      <c r="A108" s="10" t="s">
        <v>10</v>
      </c>
      <c r="B108" s="11">
        <v>39966</v>
      </c>
      <c r="C108" s="10">
        <v>41</v>
      </c>
      <c r="D108" s="12" t="s">
        <v>23</v>
      </c>
      <c r="F108" s="72">
        <v>7</v>
      </c>
      <c r="G108" s="13">
        <v>0.27</v>
      </c>
      <c r="H108" s="13">
        <v>0.04</v>
      </c>
      <c r="I108" s="10" t="s">
        <v>21</v>
      </c>
      <c r="J108">
        <v>26</v>
      </c>
    </row>
    <row r="109" spans="1:10">
      <c r="A109" s="10" t="s">
        <v>10</v>
      </c>
      <c r="B109" s="11">
        <v>39966</v>
      </c>
      <c r="C109" s="10">
        <v>42</v>
      </c>
      <c r="D109" s="12" t="s">
        <v>23</v>
      </c>
      <c r="F109" s="72">
        <v>7</v>
      </c>
      <c r="G109" s="13">
        <v>0.22</v>
      </c>
      <c r="H109" s="13">
        <v>0.04</v>
      </c>
      <c r="I109" s="10" t="s">
        <v>21</v>
      </c>
      <c r="J109">
        <v>50</v>
      </c>
    </row>
    <row r="110" spans="1:10">
      <c r="A110" s="10" t="s">
        <v>10</v>
      </c>
      <c r="B110" s="11">
        <v>39966</v>
      </c>
      <c r="C110" s="10">
        <v>43</v>
      </c>
      <c r="D110" s="12" t="s">
        <v>23</v>
      </c>
      <c r="F110" s="72">
        <v>6</v>
      </c>
      <c r="G110" s="13">
        <v>0.5</v>
      </c>
      <c r="H110" s="13">
        <v>0.16</v>
      </c>
      <c r="I110" s="10" t="s">
        <v>21</v>
      </c>
      <c r="J110">
        <v>74</v>
      </c>
    </row>
    <row r="111" spans="1:10">
      <c r="A111" s="10" t="s">
        <v>10</v>
      </c>
      <c r="B111" s="11">
        <v>39966</v>
      </c>
      <c r="C111" s="10">
        <v>44</v>
      </c>
      <c r="D111" s="12" t="s">
        <v>23</v>
      </c>
      <c r="F111" s="72">
        <v>7</v>
      </c>
      <c r="G111" s="13">
        <v>0.28000000000000003</v>
      </c>
      <c r="H111" s="13">
        <v>0.19</v>
      </c>
      <c r="I111" s="10" t="s">
        <v>21</v>
      </c>
      <c r="J111">
        <v>24</v>
      </c>
    </row>
    <row r="112" spans="1:10">
      <c r="A112" s="10" t="s">
        <v>10</v>
      </c>
      <c r="B112" s="11">
        <v>39966</v>
      </c>
      <c r="C112" s="10">
        <v>45</v>
      </c>
      <c r="D112" s="12" t="s">
        <v>23</v>
      </c>
      <c r="F112" s="72">
        <v>5</v>
      </c>
      <c r="G112" s="13">
        <v>0.25</v>
      </c>
      <c r="H112" s="13">
        <v>0.12</v>
      </c>
      <c r="I112" s="10" t="s">
        <v>21</v>
      </c>
      <c r="J112">
        <v>50</v>
      </c>
    </row>
    <row r="113" spans="1:10">
      <c r="A113" s="10" t="s">
        <v>10</v>
      </c>
      <c r="B113" s="11">
        <v>39966</v>
      </c>
      <c r="C113" s="10">
        <v>46</v>
      </c>
      <c r="D113" s="12" t="s">
        <v>23</v>
      </c>
      <c r="F113" s="72">
        <v>7</v>
      </c>
      <c r="G113" s="13">
        <v>0.28000000000000003</v>
      </c>
      <c r="H113" s="13">
        <v>0.01</v>
      </c>
      <c r="I113" s="10" t="s">
        <v>21</v>
      </c>
      <c r="J113">
        <v>99</v>
      </c>
    </row>
    <row r="114" spans="1:10">
      <c r="A114" s="10" t="s">
        <v>10</v>
      </c>
      <c r="B114" s="11">
        <v>39966</v>
      </c>
      <c r="C114" s="10">
        <v>47</v>
      </c>
      <c r="D114" s="12" t="s">
        <v>23</v>
      </c>
      <c r="F114" s="72">
        <v>6</v>
      </c>
      <c r="G114" s="13">
        <v>0.36</v>
      </c>
      <c r="H114" s="13">
        <v>0.01</v>
      </c>
      <c r="I114" s="10" t="s">
        <v>21</v>
      </c>
      <c r="J114">
        <v>32</v>
      </c>
    </row>
    <row r="115" spans="1:10">
      <c r="A115" s="10" t="s">
        <v>10</v>
      </c>
      <c r="B115" s="11">
        <v>39966</v>
      </c>
      <c r="C115" s="10">
        <v>48</v>
      </c>
      <c r="D115" s="12" t="s">
        <v>23</v>
      </c>
      <c r="F115" s="72">
        <v>6</v>
      </c>
      <c r="G115" s="13">
        <v>0.26</v>
      </c>
      <c r="H115" s="13">
        <v>0</v>
      </c>
      <c r="I115" s="10" t="s">
        <v>21</v>
      </c>
      <c r="J115">
        <v>144</v>
      </c>
    </row>
    <row r="116" spans="1:10">
      <c r="A116" s="10" t="s">
        <v>10</v>
      </c>
      <c r="B116" s="11">
        <v>39966</v>
      </c>
      <c r="C116" s="10">
        <v>49</v>
      </c>
      <c r="D116" s="12" t="s">
        <v>23</v>
      </c>
      <c r="F116" s="72">
        <v>6</v>
      </c>
      <c r="G116" s="13">
        <v>0.31</v>
      </c>
      <c r="H116" s="13">
        <v>0.17</v>
      </c>
      <c r="I116" s="10" t="s">
        <v>21</v>
      </c>
      <c r="J116">
        <v>115</v>
      </c>
    </row>
    <row r="117" spans="1:10">
      <c r="A117" s="10" t="s">
        <v>10</v>
      </c>
      <c r="B117" s="11">
        <v>39972</v>
      </c>
      <c r="C117" s="10">
        <v>50</v>
      </c>
      <c r="D117" s="12" t="s">
        <v>23</v>
      </c>
      <c r="F117" s="72">
        <v>7</v>
      </c>
      <c r="G117" s="13">
        <v>0.38</v>
      </c>
      <c r="H117" s="13">
        <v>0.01</v>
      </c>
      <c r="I117" s="10" t="s">
        <v>21</v>
      </c>
      <c r="J117">
        <v>18</v>
      </c>
    </row>
    <row r="118" spans="1:10">
      <c r="A118" s="10" t="s">
        <v>10</v>
      </c>
      <c r="B118" s="11">
        <v>39972</v>
      </c>
      <c r="C118" s="10">
        <v>51</v>
      </c>
      <c r="D118" s="12" t="s">
        <v>23</v>
      </c>
      <c r="F118" s="72">
        <v>7</v>
      </c>
      <c r="G118" s="13">
        <v>0.35</v>
      </c>
      <c r="H118" s="13">
        <v>0.02</v>
      </c>
      <c r="I118" s="10" t="s">
        <v>21</v>
      </c>
      <c r="J118">
        <v>36</v>
      </c>
    </row>
    <row r="119" spans="1:10">
      <c r="A119" s="10" t="s">
        <v>10</v>
      </c>
      <c r="B119" s="11">
        <v>39972</v>
      </c>
      <c r="C119" s="10">
        <v>52</v>
      </c>
      <c r="D119" s="12" t="s">
        <v>23</v>
      </c>
      <c r="F119" s="72">
        <v>4</v>
      </c>
      <c r="G119" s="13">
        <v>0.28000000000000003</v>
      </c>
      <c r="H119" s="13">
        <v>0</v>
      </c>
      <c r="I119" s="10" t="s">
        <v>21</v>
      </c>
      <c r="J119">
        <v>8</v>
      </c>
    </row>
    <row r="120" spans="1:10">
      <c r="A120" s="10" t="s">
        <v>7</v>
      </c>
      <c r="B120" s="11">
        <v>39954</v>
      </c>
      <c r="C120" s="10">
        <v>1</v>
      </c>
      <c r="D120" s="10" t="s">
        <v>24</v>
      </c>
      <c r="F120" s="72">
        <v>7</v>
      </c>
      <c r="G120" s="13">
        <v>0.3</v>
      </c>
      <c r="H120" s="13">
        <v>0.15</v>
      </c>
      <c r="I120" s="10" t="s">
        <v>21</v>
      </c>
      <c r="J120">
        <v>46</v>
      </c>
    </row>
    <row r="121" spans="1:10">
      <c r="A121" s="10" t="s">
        <v>7</v>
      </c>
      <c r="B121" s="11">
        <v>39954</v>
      </c>
      <c r="C121" s="10">
        <v>2</v>
      </c>
      <c r="D121" s="10" t="s">
        <v>25</v>
      </c>
      <c r="F121" s="72">
        <v>7</v>
      </c>
      <c r="G121" s="13">
        <v>0.26</v>
      </c>
      <c r="H121" s="13">
        <v>0.01</v>
      </c>
      <c r="I121" s="10" t="s">
        <v>21</v>
      </c>
      <c r="J121">
        <v>126</v>
      </c>
    </row>
    <row r="122" spans="1:10">
      <c r="A122" s="10" t="s">
        <v>7</v>
      </c>
      <c r="B122" s="11">
        <v>39954</v>
      </c>
      <c r="C122" s="10">
        <v>3</v>
      </c>
      <c r="D122" s="10" t="s">
        <v>25</v>
      </c>
      <c r="F122" s="72">
        <v>7</v>
      </c>
      <c r="G122" s="13">
        <v>0.2</v>
      </c>
      <c r="H122" s="13">
        <v>0.13</v>
      </c>
      <c r="I122" s="10" t="s">
        <v>21</v>
      </c>
      <c r="J122">
        <v>118</v>
      </c>
    </row>
    <row r="123" spans="1:10">
      <c r="A123" s="10" t="s">
        <v>7</v>
      </c>
      <c r="B123" s="11">
        <v>39954</v>
      </c>
      <c r="C123" s="10">
        <v>4</v>
      </c>
      <c r="D123" s="10" t="s">
        <v>25</v>
      </c>
      <c r="F123" s="72">
        <v>7</v>
      </c>
      <c r="G123" s="13">
        <v>0.34</v>
      </c>
      <c r="H123" s="13">
        <v>0.03</v>
      </c>
      <c r="I123" s="10" t="s">
        <v>21</v>
      </c>
      <c r="J123">
        <v>132</v>
      </c>
    </row>
    <row r="124" spans="1:10">
      <c r="A124" s="10" t="s">
        <v>7</v>
      </c>
      <c r="B124" s="11">
        <v>39962</v>
      </c>
      <c r="C124" s="10">
        <v>5</v>
      </c>
      <c r="D124" s="10" t="s">
        <v>24</v>
      </c>
      <c r="F124" s="72">
        <v>6</v>
      </c>
      <c r="G124" s="13">
        <v>0.33</v>
      </c>
      <c r="H124" s="13">
        <v>0.05</v>
      </c>
      <c r="I124" s="10" t="s">
        <v>21</v>
      </c>
      <c r="J124">
        <v>80</v>
      </c>
    </row>
    <row r="125" spans="1:10">
      <c r="A125" s="10" t="s">
        <v>7</v>
      </c>
      <c r="B125" s="11">
        <v>39962</v>
      </c>
      <c r="C125" s="10">
        <v>6</v>
      </c>
      <c r="D125" s="10" t="s">
        <v>24</v>
      </c>
      <c r="F125" s="72">
        <v>7</v>
      </c>
      <c r="G125" s="13">
        <v>0.3</v>
      </c>
      <c r="H125" s="13">
        <v>0</v>
      </c>
      <c r="I125" s="10" t="s">
        <v>21</v>
      </c>
      <c r="J125">
        <v>145</v>
      </c>
    </row>
    <row r="126" spans="1:10">
      <c r="A126" s="10" t="s">
        <v>7</v>
      </c>
      <c r="B126" s="11">
        <v>39962</v>
      </c>
      <c r="C126" s="10">
        <v>7</v>
      </c>
      <c r="D126" s="10" t="s">
        <v>24</v>
      </c>
      <c r="F126" s="72">
        <v>7</v>
      </c>
      <c r="G126" s="13">
        <v>0.48</v>
      </c>
      <c r="H126" s="13">
        <v>0.03</v>
      </c>
      <c r="I126" s="10" t="s">
        <v>21</v>
      </c>
      <c r="J126">
        <v>131</v>
      </c>
    </row>
    <row r="127" spans="1:10">
      <c r="A127" s="10" t="s">
        <v>7</v>
      </c>
      <c r="B127" s="11">
        <v>39962</v>
      </c>
      <c r="C127" s="10">
        <v>8</v>
      </c>
      <c r="D127" s="10" t="s">
        <v>24</v>
      </c>
      <c r="F127" s="72">
        <v>7</v>
      </c>
      <c r="G127" s="13">
        <v>0.44</v>
      </c>
      <c r="H127" s="13">
        <v>0.03</v>
      </c>
      <c r="I127" s="10" t="s">
        <v>21</v>
      </c>
      <c r="J127">
        <v>18</v>
      </c>
    </row>
    <row r="128" spans="1:10">
      <c r="A128" s="10" t="s">
        <v>7</v>
      </c>
      <c r="B128" s="11">
        <v>39962</v>
      </c>
      <c r="C128" s="10">
        <v>9</v>
      </c>
      <c r="D128" s="10" t="s">
        <v>24</v>
      </c>
      <c r="F128" s="72">
        <v>7</v>
      </c>
      <c r="G128" s="13">
        <v>0.45</v>
      </c>
      <c r="H128" s="13">
        <v>0.21</v>
      </c>
      <c r="I128" s="10" t="s">
        <v>21</v>
      </c>
      <c r="J128">
        <v>122</v>
      </c>
    </row>
    <row r="129" spans="1:10">
      <c r="A129" s="10" t="s">
        <v>7</v>
      </c>
      <c r="B129" s="11">
        <v>39962</v>
      </c>
      <c r="C129" s="10">
        <v>10</v>
      </c>
      <c r="D129" s="10" t="s">
        <v>23</v>
      </c>
      <c r="F129" s="72">
        <v>6</v>
      </c>
      <c r="G129" s="13">
        <v>0.3</v>
      </c>
      <c r="H129" s="13">
        <v>0.01</v>
      </c>
      <c r="I129" s="10" t="s">
        <v>21</v>
      </c>
      <c r="J129">
        <v>98</v>
      </c>
    </row>
    <row r="130" spans="1:10">
      <c r="A130" s="10" t="s">
        <v>7</v>
      </c>
      <c r="B130" s="11">
        <v>39962</v>
      </c>
      <c r="C130" s="10">
        <v>11</v>
      </c>
      <c r="D130" s="10" t="s">
        <v>23</v>
      </c>
      <c r="F130" s="72">
        <v>6</v>
      </c>
      <c r="G130" s="13">
        <v>0.34</v>
      </c>
      <c r="H130" s="13">
        <v>0.01</v>
      </c>
      <c r="I130" s="10" t="s">
        <v>21</v>
      </c>
      <c r="J130">
        <v>145</v>
      </c>
    </row>
    <row r="131" spans="1:10">
      <c r="A131" s="10" t="s">
        <v>7</v>
      </c>
      <c r="B131" s="11">
        <v>39962</v>
      </c>
      <c r="C131" s="10">
        <v>12</v>
      </c>
      <c r="D131" s="10" t="s">
        <v>23</v>
      </c>
      <c r="F131" s="72">
        <v>7</v>
      </c>
      <c r="G131" s="13">
        <v>0.2</v>
      </c>
      <c r="H131" s="13">
        <v>0</v>
      </c>
      <c r="I131" s="10" t="s">
        <v>21</v>
      </c>
      <c r="J131">
        <v>14</v>
      </c>
    </row>
    <row r="132" spans="1:10">
      <c r="A132" s="10" t="s">
        <v>7</v>
      </c>
      <c r="B132" s="11">
        <v>39962</v>
      </c>
      <c r="C132" s="10">
        <v>13</v>
      </c>
      <c r="D132" s="10" t="s">
        <v>23</v>
      </c>
      <c r="F132" s="72">
        <v>5</v>
      </c>
      <c r="G132" s="13">
        <v>0.4</v>
      </c>
      <c r="H132" s="13">
        <v>0.08</v>
      </c>
      <c r="I132" s="10" t="s">
        <v>21</v>
      </c>
      <c r="J132">
        <v>15</v>
      </c>
    </row>
    <row r="133" spans="1:10">
      <c r="A133" s="10" t="s">
        <v>7</v>
      </c>
      <c r="B133" s="11">
        <v>39962</v>
      </c>
      <c r="C133" s="10">
        <v>14</v>
      </c>
      <c r="D133" s="10" t="s">
        <v>23</v>
      </c>
      <c r="F133" s="72">
        <v>6</v>
      </c>
      <c r="G133" s="13">
        <v>0.6</v>
      </c>
      <c r="H133" s="13">
        <v>0.01</v>
      </c>
      <c r="I133" s="10" t="s">
        <v>21</v>
      </c>
      <c r="J133">
        <v>133</v>
      </c>
    </row>
    <row r="134" spans="1:10">
      <c r="A134" s="10" t="s">
        <v>7</v>
      </c>
      <c r="B134" s="11">
        <v>39962</v>
      </c>
      <c r="C134" s="10">
        <v>15</v>
      </c>
      <c r="D134" s="10" t="s">
        <v>23</v>
      </c>
      <c r="F134" s="72">
        <v>7</v>
      </c>
      <c r="G134" s="13">
        <v>0.56000000000000005</v>
      </c>
      <c r="H134" s="13">
        <v>0.01</v>
      </c>
      <c r="I134" s="10" t="s">
        <v>21</v>
      </c>
      <c r="J134">
        <v>42</v>
      </c>
    </row>
    <row r="135" spans="1:10">
      <c r="A135" s="10" t="s">
        <v>7</v>
      </c>
      <c r="B135" s="11">
        <v>39962</v>
      </c>
      <c r="C135" s="10">
        <v>16</v>
      </c>
      <c r="D135" s="10" t="s">
        <v>23</v>
      </c>
      <c r="F135" s="72">
        <v>7</v>
      </c>
      <c r="G135" s="13">
        <v>0.59</v>
      </c>
      <c r="H135" s="13">
        <v>0.14000000000000001</v>
      </c>
      <c r="I135" s="10" t="s">
        <v>21</v>
      </c>
      <c r="J135">
        <v>55</v>
      </c>
    </row>
    <row r="136" spans="1:10">
      <c r="A136" s="10" t="s">
        <v>7</v>
      </c>
      <c r="B136" s="11">
        <v>39962</v>
      </c>
      <c r="C136" s="10">
        <v>17</v>
      </c>
      <c r="D136" s="10" t="s">
        <v>23</v>
      </c>
      <c r="F136" s="72">
        <v>7</v>
      </c>
      <c r="G136" s="13">
        <v>0.32</v>
      </c>
      <c r="H136" s="13">
        <v>0.04</v>
      </c>
      <c r="I136" s="10" t="s">
        <v>21</v>
      </c>
      <c r="J136">
        <v>89</v>
      </c>
    </row>
    <row r="137" spans="1:10">
      <c r="A137" s="10" t="s">
        <v>7</v>
      </c>
      <c r="B137" s="11">
        <v>39962</v>
      </c>
      <c r="C137" s="10">
        <v>18</v>
      </c>
      <c r="D137" s="10" t="s">
        <v>23</v>
      </c>
      <c r="F137" s="72">
        <v>6</v>
      </c>
      <c r="G137" s="13">
        <v>0.57999999999999996</v>
      </c>
      <c r="H137" s="13">
        <v>7.0000000000000007E-2</v>
      </c>
      <c r="I137" s="10" t="s">
        <v>21</v>
      </c>
      <c r="J137">
        <v>67</v>
      </c>
    </row>
    <row r="138" spans="1:10">
      <c r="A138" s="10" t="s">
        <v>7</v>
      </c>
      <c r="B138" s="11">
        <v>39968</v>
      </c>
      <c r="C138" s="10">
        <v>19</v>
      </c>
      <c r="D138" s="10" t="s">
        <v>23</v>
      </c>
      <c r="F138" s="72">
        <v>4</v>
      </c>
      <c r="G138" s="13">
        <v>0.18</v>
      </c>
      <c r="H138" s="13">
        <v>0.03</v>
      </c>
      <c r="I138" s="10" t="s">
        <v>21</v>
      </c>
      <c r="J138">
        <v>12</v>
      </c>
    </row>
    <row r="139" spans="1:10">
      <c r="A139" s="10" t="s">
        <v>7</v>
      </c>
      <c r="B139" s="11">
        <v>39968</v>
      </c>
      <c r="C139" s="10">
        <v>20</v>
      </c>
      <c r="D139" s="10" t="s">
        <v>23</v>
      </c>
      <c r="F139" s="72">
        <v>6</v>
      </c>
      <c r="G139" s="13">
        <v>0.36</v>
      </c>
      <c r="H139" s="13">
        <v>0.05</v>
      </c>
      <c r="I139" s="10" t="s">
        <v>21</v>
      </c>
      <c r="J139">
        <v>132</v>
      </c>
    </row>
    <row r="140" spans="1:10">
      <c r="A140" s="10" t="s">
        <v>7</v>
      </c>
      <c r="B140" s="11">
        <v>39968</v>
      </c>
      <c r="C140" s="10">
        <v>21</v>
      </c>
      <c r="D140" s="10" t="s">
        <v>25</v>
      </c>
      <c r="F140" s="72">
        <v>6</v>
      </c>
      <c r="G140" s="13">
        <v>0.27</v>
      </c>
      <c r="H140" s="13">
        <v>0.03</v>
      </c>
      <c r="I140" s="10" t="s">
        <v>21</v>
      </c>
      <c r="J140">
        <v>124</v>
      </c>
    </row>
    <row r="141" spans="1:10">
      <c r="A141" s="10" t="s">
        <v>7</v>
      </c>
      <c r="B141" s="11">
        <v>39968</v>
      </c>
      <c r="C141" s="10">
        <v>22</v>
      </c>
      <c r="D141" s="10" t="s">
        <v>25</v>
      </c>
      <c r="F141" s="72">
        <v>6</v>
      </c>
      <c r="G141" s="13">
        <v>0.3</v>
      </c>
      <c r="H141" s="13">
        <v>0.04</v>
      </c>
      <c r="I141" s="10" t="s">
        <v>21</v>
      </c>
      <c r="J141">
        <v>88</v>
      </c>
    </row>
    <row r="142" spans="1:10">
      <c r="A142" s="10" t="s">
        <v>7</v>
      </c>
      <c r="B142" s="11">
        <v>39968</v>
      </c>
      <c r="C142" s="10">
        <v>24</v>
      </c>
      <c r="D142" s="10" t="s">
        <v>23</v>
      </c>
      <c r="F142" s="72">
        <v>4</v>
      </c>
      <c r="G142" s="13">
        <v>0.12</v>
      </c>
      <c r="H142" s="13">
        <v>0.04</v>
      </c>
      <c r="I142" s="10" t="s">
        <v>21</v>
      </c>
      <c r="J142">
        <v>64</v>
      </c>
    </row>
    <row r="143" spans="1:10">
      <c r="A143" s="10" t="s">
        <v>7</v>
      </c>
      <c r="B143" s="11">
        <v>39968</v>
      </c>
      <c r="C143" s="10">
        <v>25</v>
      </c>
      <c r="D143" s="10" t="s">
        <v>25</v>
      </c>
      <c r="F143" s="72">
        <v>7</v>
      </c>
      <c r="G143" s="13">
        <v>0.24</v>
      </c>
      <c r="H143" s="13">
        <v>0.03</v>
      </c>
      <c r="I143" s="10" t="s">
        <v>21</v>
      </c>
      <c r="J143">
        <v>12</v>
      </c>
    </row>
    <row r="144" spans="1:10">
      <c r="A144" s="10" t="s">
        <v>27</v>
      </c>
      <c r="B144" s="11">
        <v>39982</v>
      </c>
      <c r="C144" s="10">
        <v>3</v>
      </c>
      <c r="D144" s="12" t="s">
        <v>101</v>
      </c>
      <c r="F144" s="72">
        <v>7</v>
      </c>
      <c r="G144" s="13">
        <v>0.46</v>
      </c>
      <c r="H144" s="10">
        <v>0.12</v>
      </c>
      <c r="I144" s="10" t="s">
        <v>21</v>
      </c>
      <c r="J144">
        <v>13</v>
      </c>
    </row>
    <row r="145" spans="1:10">
      <c r="A145" s="10" t="s">
        <v>27</v>
      </c>
      <c r="B145" s="11">
        <v>39982</v>
      </c>
      <c r="C145" s="10">
        <v>4</v>
      </c>
      <c r="D145" s="12" t="s">
        <v>101</v>
      </c>
      <c r="F145" s="72">
        <v>4</v>
      </c>
      <c r="G145" s="13">
        <v>0.45</v>
      </c>
      <c r="H145" s="10">
        <v>0.17</v>
      </c>
      <c r="I145" s="10" t="s">
        <v>21</v>
      </c>
      <c r="J145">
        <v>113</v>
      </c>
    </row>
    <row r="146" spans="1:10">
      <c r="A146" s="10" t="s">
        <v>27</v>
      </c>
      <c r="B146" s="11">
        <v>39988</v>
      </c>
      <c r="C146" s="10">
        <v>5</v>
      </c>
      <c r="D146" s="12" t="s">
        <v>101</v>
      </c>
      <c r="F146" s="72">
        <v>6</v>
      </c>
      <c r="G146" s="13">
        <v>0.28000000000000003</v>
      </c>
      <c r="H146" s="10">
        <v>0.04</v>
      </c>
      <c r="I146" s="10" t="s">
        <v>21</v>
      </c>
      <c r="J146">
        <v>110</v>
      </c>
    </row>
    <row r="147" spans="1:10">
      <c r="A147" s="10" t="s">
        <v>27</v>
      </c>
      <c r="B147" s="11">
        <v>39988</v>
      </c>
      <c r="C147" s="10">
        <v>6</v>
      </c>
      <c r="D147" s="12" t="s">
        <v>101</v>
      </c>
      <c r="F147" s="72">
        <v>4</v>
      </c>
      <c r="G147" s="13">
        <v>0.4</v>
      </c>
      <c r="H147" s="10">
        <v>0.04</v>
      </c>
      <c r="I147" s="10" t="s">
        <v>21</v>
      </c>
      <c r="J147">
        <v>87</v>
      </c>
    </row>
    <row r="148" spans="1:10">
      <c r="A148" s="10" t="s">
        <v>27</v>
      </c>
      <c r="B148" s="11">
        <v>39988</v>
      </c>
      <c r="C148" s="10">
        <v>7</v>
      </c>
      <c r="D148" s="12" t="s">
        <v>101</v>
      </c>
      <c r="F148" s="72">
        <v>5</v>
      </c>
      <c r="G148" s="13">
        <v>0.38</v>
      </c>
      <c r="H148" s="10">
        <v>0.12</v>
      </c>
      <c r="I148" s="10" t="s">
        <v>21</v>
      </c>
      <c r="J148">
        <v>101</v>
      </c>
    </row>
    <row r="149" spans="1:10">
      <c r="A149" s="10" t="s">
        <v>22</v>
      </c>
      <c r="B149" s="11">
        <v>39980</v>
      </c>
      <c r="C149" s="10">
        <v>1</v>
      </c>
      <c r="D149" s="10" t="s">
        <v>23</v>
      </c>
      <c r="E149">
        <v>1</v>
      </c>
      <c r="F149" s="72">
        <v>2</v>
      </c>
      <c r="G149" s="13">
        <v>0.05</v>
      </c>
      <c r="H149" s="13">
        <v>0.04</v>
      </c>
      <c r="I149" s="10" t="s">
        <v>28</v>
      </c>
    </row>
    <row r="150" spans="1:10">
      <c r="A150" s="10" t="s">
        <v>22</v>
      </c>
      <c r="B150" s="11">
        <v>39980</v>
      </c>
      <c r="C150" s="10">
        <v>1</v>
      </c>
      <c r="D150" s="10" t="s">
        <v>23</v>
      </c>
      <c r="E150">
        <v>2</v>
      </c>
      <c r="F150" s="72">
        <v>2</v>
      </c>
      <c r="G150" s="13">
        <v>0.69</v>
      </c>
      <c r="H150" s="13">
        <v>0.26</v>
      </c>
      <c r="I150" s="10" t="s">
        <v>28</v>
      </c>
    </row>
    <row r="151" spans="1:10">
      <c r="A151" s="10" t="s">
        <v>22</v>
      </c>
      <c r="B151" s="11">
        <v>39980</v>
      </c>
      <c r="C151" s="10">
        <v>1</v>
      </c>
      <c r="D151" s="10" t="s">
        <v>23</v>
      </c>
      <c r="E151">
        <v>3</v>
      </c>
      <c r="F151" s="72">
        <v>4</v>
      </c>
      <c r="G151" s="13">
        <v>0.61</v>
      </c>
      <c r="H151" s="13">
        <v>0.01</v>
      </c>
      <c r="I151" s="10" t="s">
        <v>28</v>
      </c>
    </row>
    <row r="152" spans="1:10">
      <c r="A152" s="10" t="s">
        <v>22</v>
      </c>
      <c r="B152" s="11">
        <v>39980</v>
      </c>
      <c r="C152" s="10">
        <v>1</v>
      </c>
      <c r="D152" s="10" t="s">
        <v>23</v>
      </c>
      <c r="E152">
        <v>4</v>
      </c>
      <c r="F152" s="72">
        <v>4</v>
      </c>
      <c r="G152" s="13">
        <v>0.96</v>
      </c>
      <c r="H152" s="13">
        <v>0.21</v>
      </c>
      <c r="I152" s="10" t="s">
        <v>28</v>
      </c>
    </row>
    <row r="153" spans="1:10">
      <c r="A153" s="10" t="s">
        <v>22</v>
      </c>
      <c r="B153" s="11">
        <v>39980</v>
      </c>
      <c r="C153" s="10">
        <v>1</v>
      </c>
      <c r="D153" s="10" t="s">
        <v>23</v>
      </c>
      <c r="E153">
        <v>5</v>
      </c>
      <c r="F153" s="72">
        <v>5</v>
      </c>
      <c r="G153" s="13">
        <v>0.61</v>
      </c>
      <c r="H153" s="13">
        <v>0.08</v>
      </c>
      <c r="I153" s="10" t="s">
        <v>28</v>
      </c>
    </row>
    <row r="154" spans="1:10">
      <c r="A154" s="10" t="s">
        <v>22</v>
      </c>
      <c r="B154" s="11">
        <v>39980</v>
      </c>
      <c r="C154" s="10">
        <v>1</v>
      </c>
      <c r="D154" s="10" t="s">
        <v>23</v>
      </c>
      <c r="E154">
        <v>6</v>
      </c>
      <c r="F154" s="72">
        <v>5</v>
      </c>
      <c r="G154" s="13">
        <v>0.98</v>
      </c>
      <c r="H154" s="13">
        <v>0.26</v>
      </c>
      <c r="I154" s="10" t="s">
        <v>28</v>
      </c>
    </row>
    <row r="155" spans="1:10">
      <c r="A155" s="10" t="s">
        <v>22</v>
      </c>
      <c r="B155" s="11">
        <v>39980</v>
      </c>
      <c r="C155" s="10">
        <v>1</v>
      </c>
      <c r="D155" s="10" t="s">
        <v>23</v>
      </c>
      <c r="E155">
        <v>7</v>
      </c>
      <c r="F155" s="72">
        <v>6</v>
      </c>
      <c r="G155" s="13">
        <v>0.98</v>
      </c>
      <c r="H155" s="13">
        <v>0.21</v>
      </c>
      <c r="I155" s="10" t="s">
        <v>28</v>
      </c>
    </row>
    <row r="156" spans="1:10">
      <c r="A156" s="10" t="s">
        <v>22</v>
      </c>
      <c r="B156" s="11">
        <v>39980</v>
      </c>
      <c r="C156" s="10">
        <v>1</v>
      </c>
      <c r="D156" s="10" t="s">
        <v>23</v>
      </c>
      <c r="E156">
        <v>8</v>
      </c>
      <c r="F156" s="72">
        <v>7</v>
      </c>
      <c r="G156" s="13">
        <v>0.28999999999999998</v>
      </c>
      <c r="H156" s="13">
        <v>0.53</v>
      </c>
      <c r="I156" s="10" t="s">
        <v>28</v>
      </c>
    </row>
    <row r="157" spans="1:10">
      <c r="A157" s="10" t="s">
        <v>22</v>
      </c>
      <c r="B157" s="11">
        <v>39980</v>
      </c>
      <c r="C157" s="10">
        <v>2</v>
      </c>
      <c r="D157" s="10" t="s">
        <v>23</v>
      </c>
      <c r="E157">
        <v>9</v>
      </c>
      <c r="F157" s="72">
        <v>3</v>
      </c>
      <c r="G157" s="13">
        <v>0.3</v>
      </c>
      <c r="H157" s="13">
        <v>0.01</v>
      </c>
      <c r="I157" s="10" t="s">
        <v>28</v>
      </c>
    </row>
    <row r="158" spans="1:10">
      <c r="A158" s="10" t="s">
        <v>22</v>
      </c>
      <c r="B158" s="11">
        <v>39980</v>
      </c>
      <c r="C158" s="10">
        <v>2</v>
      </c>
      <c r="D158" s="10" t="s">
        <v>23</v>
      </c>
      <c r="E158">
        <v>10</v>
      </c>
      <c r="F158" s="72">
        <v>4</v>
      </c>
      <c r="G158" s="13">
        <v>0.18</v>
      </c>
      <c r="H158" s="13">
        <v>0.05</v>
      </c>
      <c r="I158" s="10" t="s">
        <v>28</v>
      </c>
    </row>
    <row r="159" spans="1:10">
      <c r="A159" s="10" t="s">
        <v>22</v>
      </c>
      <c r="B159" s="11">
        <v>39980</v>
      </c>
      <c r="C159" s="10">
        <v>2</v>
      </c>
      <c r="D159" s="10" t="s">
        <v>23</v>
      </c>
      <c r="E159">
        <v>11</v>
      </c>
      <c r="F159" s="72">
        <v>5</v>
      </c>
      <c r="G159" s="13">
        <v>0.46</v>
      </c>
      <c r="H159" s="13">
        <v>0.23</v>
      </c>
      <c r="I159" s="10" t="s">
        <v>28</v>
      </c>
    </row>
    <row r="160" spans="1:10">
      <c r="A160" s="10" t="s">
        <v>22</v>
      </c>
      <c r="B160" s="11">
        <v>39980</v>
      </c>
      <c r="C160" s="10">
        <v>2</v>
      </c>
      <c r="D160" s="10" t="s">
        <v>23</v>
      </c>
      <c r="E160">
        <v>12</v>
      </c>
      <c r="F160" s="72">
        <v>6</v>
      </c>
      <c r="G160" s="13">
        <v>0.32</v>
      </c>
      <c r="H160" s="13">
        <v>0.66</v>
      </c>
      <c r="I160" s="10" t="s">
        <v>28</v>
      </c>
    </row>
    <row r="161" spans="1:9">
      <c r="A161" s="10" t="s">
        <v>22</v>
      </c>
      <c r="B161" s="11">
        <v>39980</v>
      </c>
      <c r="C161" s="10">
        <v>2</v>
      </c>
      <c r="D161" s="10" t="s">
        <v>23</v>
      </c>
      <c r="E161">
        <v>13</v>
      </c>
      <c r="F161" s="72">
        <v>6</v>
      </c>
      <c r="G161" s="13">
        <v>0.4</v>
      </c>
      <c r="H161" s="13">
        <v>7.0000000000000007E-2</v>
      </c>
      <c r="I161" s="10" t="s">
        <v>28</v>
      </c>
    </row>
    <row r="162" spans="1:9">
      <c r="A162" s="10" t="s">
        <v>22</v>
      </c>
      <c r="B162" s="11">
        <v>39980</v>
      </c>
      <c r="C162" s="10">
        <v>2</v>
      </c>
      <c r="D162" s="10" t="s">
        <v>23</v>
      </c>
      <c r="E162">
        <v>14</v>
      </c>
      <c r="F162" s="72">
        <v>6</v>
      </c>
      <c r="G162" s="13">
        <v>0.54</v>
      </c>
      <c r="H162" s="13">
        <v>0.25</v>
      </c>
      <c r="I162" s="10" t="s">
        <v>28</v>
      </c>
    </row>
    <row r="163" spans="1:9">
      <c r="A163" s="10" t="s">
        <v>22</v>
      </c>
      <c r="B163" s="11">
        <v>39980</v>
      </c>
      <c r="C163" s="10">
        <v>2</v>
      </c>
      <c r="D163" s="10" t="s">
        <v>23</v>
      </c>
      <c r="E163">
        <v>15</v>
      </c>
      <c r="F163" s="72">
        <v>6</v>
      </c>
      <c r="G163" s="13">
        <v>0.66</v>
      </c>
      <c r="H163" s="13">
        <v>0.02</v>
      </c>
      <c r="I163" s="10" t="s">
        <v>28</v>
      </c>
    </row>
    <row r="164" spans="1:9">
      <c r="A164" s="10" t="s">
        <v>22</v>
      </c>
      <c r="B164" s="11">
        <v>39980</v>
      </c>
      <c r="C164" s="10">
        <v>2</v>
      </c>
      <c r="D164" s="10" t="s">
        <v>23</v>
      </c>
      <c r="E164">
        <v>16</v>
      </c>
      <c r="F164" s="72">
        <v>7</v>
      </c>
      <c r="G164" s="13">
        <v>0.36</v>
      </c>
      <c r="H164" s="13">
        <v>0.06</v>
      </c>
      <c r="I164" s="10" t="s">
        <v>28</v>
      </c>
    </row>
    <row r="165" spans="1:9">
      <c r="A165" s="10" t="s">
        <v>22</v>
      </c>
      <c r="B165" s="11">
        <v>39980</v>
      </c>
      <c r="C165" s="10">
        <v>2</v>
      </c>
      <c r="D165" s="10" t="s">
        <v>23</v>
      </c>
      <c r="E165">
        <v>17</v>
      </c>
      <c r="F165" s="72">
        <v>8</v>
      </c>
      <c r="G165" s="13">
        <v>0.3</v>
      </c>
      <c r="H165" s="13">
        <v>0.01</v>
      </c>
      <c r="I165" s="10" t="s">
        <v>28</v>
      </c>
    </row>
    <row r="166" spans="1:9">
      <c r="A166" s="10" t="s">
        <v>22</v>
      </c>
      <c r="B166" s="11">
        <v>39980</v>
      </c>
      <c r="C166" s="10">
        <v>3</v>
      </c>
      <c r="D166" s="10" t="s">
        <v>25</v>
      </c>
      <c r="E166">
        <v>18</v>
      </c>
      <c r="F166" s="72">
        <v>4</v>
      </c>
      <c r="G166" s="13">
        <v>0.16</v>
      </c>
      <c r="H166" s="13">
        <v>0.24</v>
      </c>
      <c r="I166" s="10" t="s">
        <v>28</v>
      </c>
    </row>
    <row r="167" spans="1:9">
      <c r="A167" s="10" t="s">
        <v>22</v>
      </c>
      <c r="B167" s="11">
        <v>39980</v>
      </c>
      <c r="C167" s="10">
        <v>3</v>
      </c>
      <c r="D167" s="10" t="s">
        <v>25</v>
      </c>
      <c r="E167">
        <v>19</v>
      </c>
      <c r="F167" s="72">
        <v>5</v>
      </c>
      <c r="G167" s="13">
        <v>0.15</v>
      </c>
      <c r="H167" s="13">
        <v>0.23</v>
      </c>
      <c r="I167" s="10" t="s">
        <v>28</v>
      </c>
    </row>
    <row r="168" spans="1:9">
      <c r="A168" s="10" t="s">
        <v>22</v>
      </c>
      <c r="B168" s="11">
        <v>39980</v>
      </c>
      <c r="C168" s="10">
        <v>3</v>
      </c>
      <c r="D168" s="10" t="s">
        <v>25</v>
      </c>
      <c r="E168">
        <v>20</v>
      </c>
      <c r="F168" s="72">
        <v>6</v>
      </c>
      <c r="G168" s="13">
        <v>0.04</v>
      </c>
      <c r="H168" s="13">
        <v>0.1</v>
      </c>
      <c r="I168" s="10" t="s">
        <v>28</v>
      </c>
    </row>
    <row r="169" spans="1:9">
      <c r="A169" s="10" t="s">
        <v>22</v>
      </c>
      <c r="B169" s="11">
        <v>39980</v>
      </c>
      <c r="C169" s="10">
        <v>3</v>
      </c>
      <c r="D169" s="10" t="s">
        <v>25</v>
      </c>
      <c r="E169">
        <v>21</v>
      </c>
      <c r="F169" s="72">
        <v>6</v>
      </c>
      <c r="G169" s="13">
        <v>0.12</v>
      </c>
      <c r="H169" s="13">
        <v>0</v>
      </c>
      <c r="I169" s="10" t="s">
        <v>28</v>
      </c>
    </row>
    <row r="170" spans="1:9">
      <c r="A170" s="10" t="s">
        <v>22</v>
      </c>
      <c r="B170" s="11">
        <v>39980</v>
      </c>
      <c r="C170" s="10">
        <v>3</v>
      </c>
      <c r="D170" s="10" t="s">
        <v>25</v>
      </c>
      <c r="E170">
        <v>22</v>
      </c>
      <c r="F170" s="72">
        <v>6</v>
      </c>
      <c r="G170" s="13">
        <v>0.3</v>
      </c>
      <c r="H170" s="13">
        <v>0.01</v>
      </c>
      <c r="I170" s="10" t="s">
        <v>28</v>
      </c>
    </row>
    <row r="171" spans="1:9">
      <c r="A171" s="10" t="s">
        <v>22</v>
      </c>
      <c r="B171" s="11">
        <v>39980</v>
      </c>
      <c r="C171" s="10">
        <v>3</v>
      </c>
      <c r="D171" s="10" t="s">
        <v>25</v>
      </c>
      <c r="E171">
        <v>23</v>
      </c>
      <c r="F171" s="72">
        <v>6</v>
      </c>
      <c r="G171" s="13">
        <v>0.35</v>
      </c>
      <c r="H171" s="13">
        <v>0.34</v>
      </c>
      <c r="I171" s="10" t="s">
        <v>28</v>
      </c>
    </row>
    <row r="172" spans="1:9">
      <c r="A172" s="10" t="s">
        <v>22</v>
      </c>
      <c r="B172" s="11">
        <v>39980</v>
      </c>
      <c r="C172" s="10">
        <v>3</v>
      </c>
      <c r="D172" s="10" t="s">
        <v>25</v>
      </c>
      <c r="E172">
        <v>24</v>
      </c>
      <c r="F172" s="72">
        <v>7</v>
      </c>
      <c r="G172" s="13">
        <v>0.18</v>
      </c>
      <c r="H172" s="13">
        <v>0.01</v>
      </c>
      <c r="I172" s="10" t="s">
        <v>28</v>
      </c>
    </row>
    <row r="173" spans="1:9">
      <c r="A173" s="10" t="s">
        <v>22</v>
      </c>
      <c r="B173" s="11">
        <v>39980</v>
      </c>
      <c r="C173" s="10">
        <v>3</v>
      </c>
      <c r="D173" s="10" t="s">
        <v>25</v>
      </c>
      <c r="E173">
        <v>25</v>
      </c>
      <c r="F173" s="72">
        <v>7</v>
      </c>
      <c r="G173" s="13">
        <v>0.22</v>
      </c>
      <c r="H173" s="13">
        <v>0.95</v>
      </c>
      <c r="I173" s="10" t="s">
        <v>28</v>
      </c>
    </row>
    <row r="174" spans="1:9">
      <c r="A174" s="10" t="s">
        <v>22</v>
      </c>
      <c r="B174" s="11">
        <v>39980</v>
      </c>
      <c r="C174" s="10">
        <v>3</v>
      </c>
      <c r="D174" s="10" t="s">
        <v>25</v>
      </c>
      <c r="E174">
        <v>26</v>
      </c>
      <c r="F174" s="72">
        <v>7</v>
      </c>
      <c r="G174" s="13">
        <v>0.38</v>
      </c>
      <c r="H174" s="13">
        <v>0.68</v>
      </c>
      <c r="I174" s="10" t="s">
        <v>28</v>
      </c>
    </row>
    <row r="175" spans="1:9">
      <c r="A175" s="10" t="s">
        <v>22</v>
      </c>
      <c r="B175" s="11">
        <v>39980</v>
      </c>
      <c r="C175" s="10">
        <v>3</v>
      </c>
      <c r="D175" s="10" t="s">
        <v>25</v>
      </c>
      <c r="E175">
        <v>27</v>
      </c>
      <c r="F175" s="72">
        <v>7</v>
      </c>
      <c r="G175" s="13">
        <v>0.38</v>
      </c>
      <c r="H175" s="13">
        <v>0.01</v>
      </c>
      <c r="I175" s="10" t="s">
        <v>28</v>
      </c>
    </row>
    <row r="176" spans="1:9">
      <c r="A176" s="10" t="s">
        <v>22</v>
      </c>
      <c r="B176" s="11">
        <v>39980</v>
      </c>
      <c r="C176" s="10">
        <v>3</v>
      </c>
      <c r="D176" s="10" t="s">
        <v>25</v>
      </c>
      <c r="E176">
        <v>28</v>
      </c>
      <c r="F176" s="72">
        <v>7</v>
      </c>
      <c r="G176" s="13">
        <v>0.4</v>
      </c>
      <c r="H176" s="13">
        <v>1.48</v>
      </c>
      <c r="I176" s="10" t="s">
        <v>28</v>
      </c>
    </row>
    <row r="177" spans="1:9">
      <c r="A177" s="10" t="s">
        <v>22</v>
      </c>
      <c r="B177" s="11">
        <v>39980</v>
      </c>
      <c r="C177" s="10">
        <v>4</v>
      </c>
      <c r="D177" s="10" t="s">
        <v>25</v>
      </c>
      <c r="E177">
        <v>29</v>
      </c>
      <c r="F177" s="74">
        <v>2</v>
      </c>
      <c r="G177" s="13">
        <v>0.42</v>
      </c>
      <c r="H177" s="13">
        <v>0.01</v>
      </c>
      <c r="I177" s="10" t="s">
        <v>28</v>
      </c>
    </row>
    <row r="178" spans="1:9">
      <c r="A178" s="10" t="s">
        <v>22</v>
      </c>
      <c r="B178" s="11">
        <v>39980</v>
      </c>
      <c r="C178" s="10">
        <v>4</v>
      </c>
      <c r="D178" s="10" t="s">
        <v>25</v>
      </c>
      <c r="E178">
        <v>30</v>
      </c>
      <c r="F178" s="74">
        <v>3</v>
      </c>
      <c r="G178" s="13">
        <v>0.01</v>
      </c>
      <c r="H178" s="13">
        <v>0.02</v>
      </c>
      <c r="I178" s="10" t="s">
        <v>28</v>
      </c>
    </row>
    <row r="179" spans="1:9">
      <c r="A179" s="10" t="s">
        <v>22</v>
      </c>
      <c r="B179" s="11">
        <v>39980</v>
      </c>
      <c r="C179" s="10">
        <v>4</v>
      </c>
      <c r="D179" s="10" t="s">
        <v>25</v>
      </c>
      <c r="E179">
        <v>31</v>
      </c>
      <c r="F179" s="72">
        <v>5</v>
      </c>
      <c r="G179" s="13">
        <v>0.08</v>
      </c>
      <c r="H179" s="13">
        <v>0.02</v>
      </c>
      <c r="I179" s="10" t="s">
        <v>28</v>
      </c>
    </row>
    <row r="180" spans="1:9">
      <c r="A180" s="10" t="s">
        <v>22</v>
      </c>
      <c r="B180" s="11">
        <v>39980</v>
      </c>
      <c r="C180" s="10">
        <v>4</v>
      </c>
      <c r="D180" s="10" t="s">
        <v>25</v>
      </c>
      <c r="E180">
        <v>32</v>
      </c>
      <c r="F180" s="72">
        <v>5</v>
      </c>
      <c r="G180" s="13">
        <v>0.25</v>
      </c>
      <c r="H180" s="13">
        <v>0.3</v>
      </c>
      <c r="I180" s="10" t="s">
        <v>28</v>
      </c>
    </row>
    <row r="181" spans="1:9">
      <c r="A181" s="10" t="s">
        <v>22</v>
      </c>
      <c r="B181" s="11">
        <v>39980</v>
      </c>
      <c r="C181" s="10">
        <v>4</v>
      </c>
      <c r="D181" s="10" t="s">
        <v>25</v>
      </c>
      <c r="E181">
        <v>33</v>
      </c>
      <c r="F181" s="74">
        <v>5</v>
      </c>
      <c r="G181" s="13">
        <v>0.57999999999999996</v>
      </c>
      <c r="H181" s="13">
        <v>0.56999999999999995</v>
      </c>
      <c r="I181" s="10" t="s">
        <v>28</v>
      </c>
    </row>
    <row r="182" spans="1:9">
      <c r="A182" s="10" t="s">
        <v>22</v>
      </c>
      <c r="B182" s="11">
        <v>39980</v>
      </c>
      <c r="C182" s="10">
        <v>4</v>
      </c>
      <c r="D182" s="10" t="s">
        <v>25</v>
      </c>
      <c r="E182">
        <v>34</v>
      </c>
      <c r="F182" s="72">
        <v>6</v>
      </c>
      <c r="G182" s="13">
        <v>0.08</v>
      </c>
      <c r="H182" s="13">
        <v>0.04</v>
      </c>
      <c r="I182" s="10" t="s">
        <v>28</v>
      </c>
    </row>
    <row r="183" spans="1:9">
      <c r="A183" s="10" t="s">
        <v>22</v>
      </c>
      <c r="B183" s="11">
        <v>39980</v>
      </c>
      <c r="C183" s="10">
        <v>4</v>
      </c>
      <c r="D183" s="10" t="s">
        <v>25</v>
      </c>
      <c r="E183">
        <v>35</v>
      </c>
      <c r="F183" s="72">
        <v>6</v>
      </c>
      <c r="G183" s="13">
        <v>0.09</v>
      </c>
      <c r="H183" s="13">
        <v>0.01</v>
      </c>
      <c r="I183" s="10" t="s">
        <v>28</v>
      </c>
    </row>
    <row r="184" spans="1:9">
      <c r="A184" s="10" t="s">
        <v>22</v>
      </c>
      <c r="B184" s="11">
        <v>39980</v>
      </c>
      <c r="C184" s="10">
        <v>4</v>
      </c>
      <c r="D184" s="10" t="s">
        <v>25</v>
      </c>
      <c r="E184">
        <v>36</v>
      </c>
      <c r="F184" s="72">
        <v>6</v>
      </c>
      <c r="G184" s="13">
        <v>0.18</v>
      </c>
      <c r="H184" s="13">
        <v>0.28000000000000003</v>
      </c>
      <c r="I184" s="10" t="s">
        <v>28</v>
      </c>
    </row>
    <row r="185" spans="1:9">
      <c r="A185" s="10" t="s">
        <v>22</v>
      </c>
      <c r="B185" s="11">
        <v>39980</v>
      </c>
      <c r="C185" s="10">
        <v>4</v>
      </c>
      <c r="D185" s="10" t="s">
        <v>25</v>
      </c>
      <c r="E185">
        <v>37</v>
      </c>
      <c r="F185" s="74">
        <v>6</v>
      </c>
      <c r="G185" s="13">
        <v>0.76</v>
      </c>
      <c r="H185" s="13">
        <v>0.08</v>
      </c>
      <c r="I185" s="10" t="s">
        <v>28</v>
      </c>
    </row>
    <row r="186" spans="1:9">
      <c r="A186" s="10" t="s">
        <v>22</v>
      </c>
      <c r="B186" s="11">
        <v>39980</v>
      </c>
      <c r="C186" s="10">
        <v>4</v>
      </c>
      <c r="D186" s="10" t="s">
        <v>25</v>
      </c>
      <c r="E186">
        <v>38</v>
      </c>
      <c r="F186" s="72">
        <v>6</v>
      </c>
      <c r="G186" s="13">
        <v>0.86</v>
      </c>
      <c r="H186" s="13">
        <v>0.71</v>
      </c>
      <c r="I186" s="10" t="s">
        <v>28</v>
      </c>
    </row>
    <row r="187" spans="1:9">
      <c r="A187" s="10" t="s">
        <v>22</v>
      </c>
      <c r="B187" s="11">
        <v>39980</v>
      </c>
      <c r="C187" s="10">
        <v>4</v>
      </c>
      <c r="D187" s="10" t="s">
        <v>25</v>
      </c>
      <c r="E187">
        <v>39</v>
      </c>
      <c r="F187" s="72">
        <v>7</v>
      </c>
      <c r="G187" s="13">
        <v>0.22</v>
      </c>
      <c r="H187" s="13">
        <v>0.01</v>
      </c>
      <c r="I187" s="10" t="s">
        <v>28</v>
      </c>
    </row>
    <row r="188" spans="1:9">
      <c r="A188" s="10" t="s">
        <v>22</v>
      </c>
      <c r="B188" s="11">
        <v>39980</v>
      </c>
      <c r="C188" s="10">
        <v>4</v>
      </c>
      <c r="D188" s="10" t="s">
        <v>25</v>
      </c>
      <c r="E188">
        <v>40</v>
      </c>
      <c r="F188" s="72">
        <v>7</v>
      </c>
      <c r="G188" s="13">
        <v>0.36</v>
      </c>
      <c r="H188" s="13">
        <v>0.04</v>
      </c>
      <c r="I188" s="10" t="s">
        <v>28</v>
      </c>
    </row>
    <row r="189" spans="1:9">
      <c r="A189" s="10" t="s">
        <v>22</v>
      </c>
      <c r="B189" s="11">
        <v>39980</v>
      </c>
      <c r="C189" s="10">
        <v>4</v>
      </c>
      <c r="D189" s="10" t="s">
        <v>25</v>
      </c>
      <c r="E189">
        <v>41</v>
      </c>
      <c r="F189" s="74">
        <v>7</v>
      </c>
      <c r="G189" s="13">
        <v>0.5</v>
      </c>
      <c r="H189" s="13">
        <v>0.24</v>
      </c>
      <c r="I189" s="10" t="s">
        <v>28</v>
      </c>
    </row>
    <row r="190" spans="1:9">
      <c r="A190" s="10" t="s">
        <v>22</v>
      </c>
      <c r="B190" s="11">
        <v>39980</v>
      </c>
      <c r="C190" s="10">
        <v>4</v>
      </c>
      <c r="D190" s="10" t="s">
        <v>25</v>
      </c>
      <c r="E190">
        <v>42</v>
      </c>
      <c r="F190" s="72">
        <v>7</v>
      </c>
      <c r="G190" s="13">
        <v>0.57999999999999996</v>
      </c>
      <c r="H190" s="13">
        <v>0.65</v>
      </c>
      <c r="I190" s="10" t="s">
        <v>28</v>
      </c>
    </row>
    <row r="191" spans="1:9">
      <c r="A191" s="10" t="s">
        <v>22</v>
      </c>
      <c r="B191" s="11">
        <v>39980</v>
      </c>
      <c r="C191" s="10">
        <v>4</v>
      </c>
      <c r="D191" s="10" t="s">
        <v>25</v>
      </c>
      <c r="E191">
        <v>43</v>
      </c>
      <c r="F191" s="72">
        <v>7</v>
      </c>
      <c r="G191" s="13">
        <v>0.57999999999999996</v>
      </c>
      <c r="H191" s="13">
        <v>0.31</v>
      </c>
      <c r="I191" s="10" t="s">
        <v>28</v>
      </c>
    </row>
    <row r="192" spans="1:9">
      <c r="A192" s="10" t="s">
        <v>22</v>
      </c>
      <c r="B192" s="11">
        <v>39980</v>
      </c>
      <c r="C192" s="10">
        <v>5</v>
      </c>
      <c r="D192" s="10" t="s">
        <v>23</v>
      </c>
      <c r="E192">
        <v>44</v>
      </c>
      <c r="F192" s="72">
        <v>4</v>
      </c>
      <c r="G192" s="13">
        <v>0.74</v>
      </c>
      <c r="H192" s="13">
        <v>0.62</v>
      </c>
      <c r="I192" s="10" t="s">
        <v>28</v>
      </c>
    </row>
    <row r="193" spans="1:9">
      <c r="A193" s="10" t="s">
        <v>22</v>
      </c>
      <c r="B193" s="11">
        <v>39980</v>
      </c>
      <c r="C193" s="10">
        <v>5</v>
      </c>
      <c r="D193" s="10" t="s">
        <v>23</v>
      </c>
      <c r="E193">
        <v>45</v>
      </c>
      <c r="F193" s="72">
        <v>5</v>
      </c>
      <c r="G193" s="13">
        <v>1.04</v>
      </c>
      <c r="H193" s="13">
        <v>0.75</v>
      </c>
      <c r="I193" s="10" t="s">
        <v>28</v>
      </c>
    </row>
    <row r="194" spans="1:9">
      <c r="A194" s="10" t="s">
        <v>22</v>
      </c>
      <c r="B194" s="11">
        <v>39980</v>
      </c>
      <c r="C194" s="10">
        <v>5</v>
      </c>
      <c r="D194" s="10" t="s">
        <v>23</v>
      </c>
      <c r="E194">
        <v>46</v>
      </c>
      <c r="F194" s="72">
        <v>6</v>
      </c>
      <c r="G194" s="13">
        <v>0.02</v>
      </c>
      <c r="H194" s="13">
        <v>0</v>
      </c>
      <c r="I194" s="10" t="s">
        <v>28</v>
      </c>
    </row>
    <row r="195" spans="1:9">
      <c r="A195" s="10" t="s">
        <v>22</v>
      </c>
      <c r="B195" s="11">
        <v>39980</v>
      </c>
      <c r="C195" s="10">
        <v>5</v>
      </c>
      <c r="D195" s="10" t="s">
        <v>23</v>
      </c>
      <c r="E195">
        <v>47</v>
      </c>
      <c r="F195" s="72">
        <v>7</v>
      </c>
      <c r="G195" s="13">
        <v>0.06</v>
      </c>
      <c r="H195" s="13">
        <v>0.01</v>
      </c>
      <c r="I195" s="10" t="s">
        <v>28</v>
      </c>
    </row>
    <row r="196" spans="1:9">
      <c r="A196" s="10" t="s">
        <v>22</v>
      </c>
      <c r="B196" s="11">
        <v>39980</v>
      </c>
      <c r="C196" s="10">
        <v>5</v>
      </c>
      <c r="D196" s="10" t="s">
        <v>23</v>
      </c>
      <c r="E196">
        <v>48</v>
      </c>
      <c r="F196" s="72">
        <v>7</v>
      </c>
      <c r="G196" s="13">
        <v>0.08</v>
      </c>
      <c r="H196" s="13">
        <v>0.01</v>
      </c>
      <c r="I196" s="10" t="s">
        <v>28</v>
      </c>
    </row>
    <row r="197" spans="1:9">
      <c r="A197" s="10" t="s">
        <v>22</v>
      </c>
      <c r="B197" s="11">
        <v>39980</v>
      </c>
      <c r="C197" s="10">
        <v>5</v>
      </c>
      <c r="D197" s="10" t="s">
        <v>23</v>
      </c>
      <c r="E197">
        <v>49</v>
      </c>
      <c r="F197" s="72">
        <v>7</v>
      </c>
      <c r="G197" s="13">
        <v>0.09</v>
      </c>
      <c r="H197" s="13">
        <v>0.09</v>
      </c>
      <c r="I197" s="10" t="s">
        <v>28</v>
      </c>
    </row>
    <row r="198" spans="1:9">
      <c r="A198" s="10" t="s">
        <v>22</v>
      </c>
      <c r="B198" s="11">
        <v>39980</v>
      </c>
      <c r="C198" s="10">
        <v>5</v>
      </c>
      <c r="D198" s="10" t="s">
        <v>23</v>
      </c>
      <c r="E198">
        <v>50</v>
      </c>
      <c r="F198" s="72">
        <v>7</v>
      </c>
      <c r="G198" s="13">
        <v>0.36</v>
      </c>
      <c r="H198" s="13">
        <v>0.01</v>
      </c>
      <c r="I198" s="10" t="s">
        <v>28</v>
      </c>
    </row>
    <row r="199" spans="1:9">
      <c r="A199" s="10" t="s">
        <v>22</v>
      </c>
      <c r="B199" s="11">
        <v>39980</v>
      </c>
      <c r="C199" s="10">
        <v>5</v>
      </c>
      <c r="D199" s="10" t="s">
        <v>23</v>
      </c>
      <c r="E199">
        <v>51</v>
      </c>
      <c r="F199" s="72">
        <v>7</v>
      </c>
      <c r="G199" s="13">
        <v>0.56999999999999995</v>
      </c>
      <c r="H199" s="13">
        <v>0.12</v>
      </c>
      <c r="I199" s="10" t="s">
        <v>28</v>
      </c>
    </row>
    <row r="200" spans="1:9">
      <c r="A200" s="10" t="s">
        <v>22</v>
      </c>
      <c r="B200" s="11">
        <v>39980</v>
      </c>
      <c r="C200" s="10">
        <v>5</v>
      </c>
      <c r="D200" s="10" t="s">
        <v>23</v>
      </c>
      <c r="E200">
        <v>52</v>
      </c>
      <c r="F200" s="72">
        <v>7</v>
      </c>
      <c r="G200" s="13">
        <v>0.64</v>
      </c>
      <c r="H200" s="13">
        <v>0.77</v>
      </c>
      <c r="I200" s="10" t="s">
        <v>28</v>
      </c>
    </row>
    <row r="201" spans="1:9">
      <c r="A201" s="10" t="s">
        <v>22</v>
      </c>
      <c r="B201" s="11">
        <v>39980</v>
      </c>
      <c r="C201" s="10">
        <v>5</v>
      </c>
      <c r="D201" s="10" t="s">
        <v>23</v>
      </c>
      <c r="E201">
        <v>53</v>
      </c>
      <c r="F201" s="72">
        <v>7</v>
      </c>
      <c r="G201" s="13">
        <v>0.78</v>
      </c>
      <c r="H201" s="13">
        <v>0.28999999999999998</v>
      </c>
      <c r="I201" s="10" t="s">
        <v>28</v>
      </c>
    </row>
    <row r="202" spans="1:9">
      <c r="A202" s="10" t="s">
        <v>22</v>
      </c>
      <c r="B202" s="11">
        <v>39980</v>
      </c>
      <c r="C202" s="10">
        <v>5</v>
      </c>
      <c r="D202" s="10" t="s">
        <v>23</v>
      </c>
      <c r="E202">
        <v>54</v>
      </c>
      <c r="F202" s="72">
        <v>7</v>
      </c>
      <c r="G202" s="13">
        <v>0.84</v>
      </c>
      <c r="H202" s="13">
        <v>0.61</v>
      </c>
      <c r="I202" s="10" t="s">
        <v>28</v>
      </c>
    </row>
    <row r="203" spans="1:9">
      <c r="A203" s="10" t="s">
        <v>22</v>
      </c>
      <c r="B203" s="11">
        <v>39980</v>
      </c>
      <c r="C203" s="10">
        <v>5</v>
      </c>
      <c r="D203" s="10" t="s">
        <v>23</v>
      </c>
      <c r="E203">
        <v>55</v>
      </c>
      <c r="F203" s="74">
        <v>8</v>
      </c>
      <c r="G203" s="13">
        <v>0.04</v>
      </c>
      <c r="H203" s="13">
        <v>0</v>
      </c>
      <c r="I203" s="10" t="s">
        <v>28</v>
      </c>
    </row>
    <row r="204" spans="1:9">
      <c r="A204" s="10" t="s">
        <v>22</v>
      </c>
      <c r="B204" s="11">
        <v>39980</v>
      </c>
      <c r="C204" s="10">
        <v>5</v>
      </c>
      <c r="D204" s="10" t="s">
        <v>23</v>
      </c>
      <c r="E204">
        <v>56</v>
      </c>
      <c r="F204" s="74">
        <v>8</v>
      </c>
      <c r="G204" s="13">
        <v>0.38</v>
      </c>
      <c r="H204" s="13">
        <v>0.19</v>
      </c>
      <c r="I204" s="10" t="s">
        <v>28</v>
      </c>
    </row>
    <row r="205" spans="1:9">
      <c r="A205" s="10" t="s">
        <v>22</v>
      </c>
      <c r="B205" s="11">
        <v>39980</v>
      </c>
      <c r="C205" s="10">
        <v>5</v>
      </c>
      <c r="D205" s="10" t="s">
        <v>23</v>
      </c>
      <c r="E205">
        <v>57</v>
      </c>
      <c r="F205" s="74">
        <v>8</v>
      </c>
      <c r="G205" s="13">
        <v>0.54</v>
      </c>
      <c r="H205" s="13">
        <v>0.03</v>
      </c>
      <c r="I205" s="10" t="s">
        <v>28</v>
      </c>
    </row>
    <row r="206" spans="1:9">
      <c r="A206" s="10" t="s">
        <v>22</v>
      </c>
      <c r="B206" s="11">
        <v>39980</v>
      </c>
      <c r="C206" s="10">
        <v>5</v>
      </c>
      <c r="D206" s="10" t="s">
        <v>23</v>
      </c>
      <c r="E206">
        <v>58</v>
      </c>
      <c r="F206" s="74">
        <v>8</v>
      </c>
      <c r="G206" s="13">
        <v>0.9</v>
      </c>
      <c r="H206" s="13">
        <v>0.09</v>
      </c>
      <c r="I206" s="10" t="s">
        <v>28</v>
      </c>
    </row>
    <row r="207" spans="1:9">
      <c r="A207" s="10" t="s">
        <v>22</v>
      </c>
      <c r="B207" s="11">
        <v>39980</v>
      </c>
      <c r="C207" s="10">
        <v>6</v>
      </c>
      <c r="D207" s="10" t="s">
        <v>23</v>
      </c>
      <c r="E207">
        <v>59</v>
      </c>
      <c r="F207" s="72">
        <v>2</v>
      </c>
      <c r="G207" s="13">
        <v>0.56000000000000005</v>
      </c>
      <c r="H207" s="10">
        <v>7.0000000000000007E-2</v>
      </c>
      <c r="I207" s="10" t="s">
        <v>28</v>
      </c>
    </row>
    <row r="208" spans="1:9">
      <c r="A208" s="10" t="s">
        <v>22</v>
      </c>
      <c r="B208" s="11">
        <v>39980</v>
      </c>
      <c r="C208" s="10">
        <v>6</v>
      </c>
      <c r="D208" s="10" t="s">
        <v>23</v>
      </c>
      <c r="E208">
        <v>60</v>
      </c>
      <c r="F208" s="72">
        <v>6</v>
      </c>
      <c r="G208" s="13">
        <v>0.28000000000000003</v>
      </c>
      <c r="H208" s="10">
        <v>0.02</v>
      </c>
      <c r="I208" s="10" t="s">
        <v>28</v>
      </c>
    </row>
    <row r="209" spans="1:9">
      <c r="A209" s="10" t="s">
        <v>22</v>
      </c>
      <c r="B209" s="11">
        <v>39980</v>
      </c>
      <c r="C209" s="10">
        <v>6</v>
      </c>
      <c r="D209" s="10" t="s">
        <v>23</v>
      </c>
      <c r="E209">
        <v>61</v>
      </c>
      <c r="F209" s="72">
        <v>7</v>
      </c>
      <c r="G209" s="13">
        <v>0.12</v>
      </c>
      <c r="H209" s="10">
        <v>0.35</v>
      </c>
      <c r="I209" s="10" t="s">
        <v>28</v>
      </c>
    </row>
    <row r="210" spans="1:9">
      <c r="A210" s="10" t="s">
        <v>22</v>
      </c>
      <c r="B210" s="11">
        <v>39980</v>
      </c>
      <c r="C210" s="10">
        <v>6</v>
      </c>
      <c r="D210" s="10" t="s">
        <v>23</v>
      </c>
      <c r="E210">
        <v>62</v>
      </c>
      <c r="F210" s="72">
        <v>7</v>
      </c>
      <c r="G210" s="13">
        <v>0.84</v>
      </c>
      <c r="H210" s="10">
        <v>7.0000000000000007E-2</v>
      </c>
      <c r="I210" s="10" t="s">
        <v>28</v>
      </c>
    </row>
    <row r="211" spans="1:9">
      <c r="A211" s="10" t="s">
        <v>22</v>
      </c>
      <c r="B211" s="11">
        <v>39980</v>
      </c>
      <c r="C211" s="10">
        <v>6</v>
      </c>
      <c r="D211" s="10" t="s">
        <v>23</v>
      </c>
      <c r="E211">
        <v>63</v>
      </c>
      <c r="F211" s="72">
        <v>7</v>
      </c>
      <c r="G211" s="13">
        <v>0.84</v>
      </c>
      <c r="H211" s="10">
        <v>0.66</v>
      </c>
      <c r="I211" s="10" t="s">
        <v>28</v>
      </c>
    </row>
    <row r="212" spans="1:9">
      <c r="A212" s="10" t="s">
        <v>22</v>
      </c>
      <c r="B212" s="11">
        <v>39980</v>
      </c>
      <c r="C212" s="10">
        <v>6</v>
      </c>
      <c r="D212" s="10" t="s">
        <v>23</v>
      </c>
      <c r="E212">
        <v>64</v>
      </c>
      <c r="F212" s="74">
        <v>8</v>
      </c>
      <c r="G212" s="13">
        <v>0.01</v>
      </c>
      <c r="H212" s="23"/>
      <c r="I212" s="10" t="s">
        <v>28</v>
      </c>
    </row>
    <row r="213" spans="1:9">
      <c r="A213" s="10" t="s">
        <v>22</v>
      </c>
      <c r="B213" s="11">
        <v>39980</v>
      </c>
      <c r="C213" s="10">
        <v>6</v>
      </c>
      <c r="D213" s="10" t="s">
        <v>23</v>
      </c>
      <c r="E213">
        <v>65</v>
      </c>
      <c r="F213" s="74">
        <v>8</v>
      </c>
      <c r="G213" s="13">
        <v>0.4</v>
      </c>
      <c r="H213" s="13">
        <v>0.57999999999999996</v>
      </c>
      <c r="I213" s="10" t="s">
        <v>28</v>
      </c>
    </row>
    <row r="214" spans="1:9">
      <c r="A214" s="10" t="s">
        <v>22</v>
      </c>
      <c r="B214" s="11">
        <v>39980</v>
      </c>
      <c r="C214" s="10">
        <v>6</v>
      </c>
      <c r="D214" s="10" t="s">
        <v>23</v>
      </c>
      <c r="E214">
        <v>66</v>
      </c>
      <c r="F214" s="74">
        <v>8</v>
      </c>
      <c r="G214" s="13">
        <v>0.76</v>
      </c>
      <c r="H214" s="13">
        <v>0.98</v>
      </c>
      <c r="I214" s="10" t="s">
        <v>28</v>
      </c>
    </row>
    <row r="215" spans="1:9">
      <c r="A215" s="10" t="s">
        <v>22</v>
      </c>
      <c r="B215" s="11">
        <v>39980</v>
      </c>
      <c r="C215" s="10">
        <v>7</v>
      </c>
      <c r="D215" s="10" t="s">
        <v>24</v>
      </c>
      <c r="E215">
        <v>67</v>
      </c>
      <c r="F215" s="74">
        <v>4</v>
      </c>
      <c r="G215" s="13">
        <v>0.76</v>
      </c>
      <c r="H215" s="13">
        <v>0.04</v>
      </c>
      <c r="I215" s="10" t="s">
        <v>28</v>
      </c>
    </row>
    <row r="216" spans="1:9">
      <c r="A216" s="10" t="s">
        <v>22</v>
      </c>
      <c r="B216" s="11">
        <v>39980</v>
      </c>
      <c r="C216" s="10">
        <v>7</v>
      </c>
      <c r="D216" s="10" t="s">
        <v>24</v>
      </c>
      <c r="E216">
        <v>68</v>
      </c>
      <c r="F216" s="72">
        <v>5</v>
      </c>
      <c r="G216" s="13">
        <v>0.7</v>
      </c>
      <c r="H216" s="13">
        <v>0.02</v>
      </c>
      <c r="I216" s="10" t="s">
        <v>28</v>
      </c>
    </row>
    <row r="217" spans="1:9">
      <c r="A217" s="10" t="s">
        <v>22</v>
      </c>
      <c r="B217" s="11">
        <v>39980</v>
      </c>
      <c r="C217" s="10">
        <v>7</v>
      </c>
      <c r="D217" s="10" t="s">
        <v>24</v>
      </c>
      <c r="E217">
        <v>69</v>
      </c>
      <c r="F217" s="72">
        <v>6</v>
      </c>
      <c r="G217" s="13">
        <v>0.14000000000000001</v>
      </c>
      <c r="H217" s="13">
        <v>0.01</v>
      </c>
      <c r="I217" s="10" t="s">
        <v>28</v>
      </c>
    </row>
    <row r="218" spans="1:9">
      <c r="A218" s="10" t="s">
        <v>22</v>
      </c>
      <c r="B218" s="11">
        <v>39980</v>
      </c>
      <c r="C218" s="10">
        <v>7</v>
      </c>
      <c r="D218" s="10" t="s">
        <v>24</v>
      </c>
      <c r="E218">
        <v>70</v>
      </c>
      <c r="F218" s="72">
        <v>6</v>
      </c>
      <c r="G218" s="13">
        <v>0.8</v>
      </c>
      <c r="H218" s="13">
        <v>0.04</v>
      </c>
      <c r="I218" s="10" t="s">
        <v>28</v>
      </c>
    </row>
    <row r="219" spans="1:9">
      <c r="A219" s="10" t="s">
        <v>22</v>
      </c>
      <c r="B219" s="11">
        <v>39980</v>
      </c>
      <c r="C219" s="10">
        <v>7</v>
      </c>
      <c r="D219" s="10" t="s">
        <v>24</v>
      </c>
      <c r="E219">
        <v>71</v>
      </c>
      <c r="F219" s="72">
        <v>7</v>
      </c>
      <c r="G219" s="13">
        <v>0.32</v>
      </c>
      <c r="H219" s="13">
        <v>0.02</v>
      </c>
      <c r="I219" s="10" t="s">
        <v>28</v>
      </c>
    </row>
    <row r="220" spans="1:9">
      <c r="A220" s="10" t="s">
        <v>22</v>
      </c>
      <c r="B220" s="11">
        <v>39980</v>
      </c>
      <c r="C220" s="10">
        <v>7</v>
      </c>
      <c r="D220" s="10" t="s">
        <v>24</v>
      </c>
      <c r="E220">
        <v>72</v>
      </c>
      <c r="F220" s="74">
        <v>8</v>
      </c>
      <c r="G220" s="13">
        <v>0.12</v>
      </c>
      <c r="H220" s="13">
        <v>0</v>
      </c>
      <c r="I220" s="10" t="s">
        <v>28</v>
      </c>
    </row>
    <row r="221" spans="1:9">
      <c r="A221" s="10" t="s">
        <v>22</v>
      </c>
      <c r="B221" s="11">
        <v>39980</v>
      </c>
      <c r="C221" s="10">
        <v>7</v>
      </c>
      <c r="D221" s="10" t="s">
        <v>24</v>
      </c>
      <c r="E221">
        <v>73</v>
      </c>
      <c r="F221" s="74">
        <v>8</v>
      </c>
      <c r="G221" s="13">
        <v>0.15</v>
      </c>
      <c r="H221" s="13">
        <v>0.24</v>
      </c>
      <c r="I221" s="10" t="s">
        <v>28</v>
      </c>
    </row>
    <row r="222" spans="1:9">
      <c r="A222" s="10" t="s">
        <v>22</v>
      </c>
      <c r="B222" s="11">
        <v>39980</v>
      </c>
      <c r="C222" s="10">
        <v>7</v>
      </c>
      <c r="D222" s="10" t="s">
        <v>24</v>
      </c>
      <c r="E222">
        <v>74</v>
      </c>
      <c r="F222" s="74">
        <v>8</v>
      </c>
      <c r="G222" s="13">
        <v>0.65</v>
      </c>
      <c r="H222" s="13">
        <v>0.41</v>
      </c>
      <c r="I222" s="10" t="s">
        <v>28</v>
      </c>
    </row>
    <row r="223" spans="1:9">
      <c r="A223" s="10" t="s">
        <v>22</v>
      </c>
      <c r="B223" s="11">
        <v>39980</v>
      </c>
      <c r="C223" s="10">
        <v>7</v>
      </c>
      <c r="D223" s="10" t="s">
        <v>24</v>
      </c>
      <c r="E223">
        <v>75</v>
      </c>
      <c r="F223" s="74">
        <v>8</v>
      </c>
      <c r="G223" s="13">
        <v>1.06</v>
      </c>
      <c r="H223" s="13">
        <v>0.28000000000000003</v>
      </c>
      <c r="I223" s="10" t="s">
        <v>28</v>
      </c>
    </row>
    <row r="224" spans="1:9">
      <c r="A224" s="10" t="s">
        <v>22</v>
      </c>
      <c r="B224" s="11">
        <v>39980</v>
      </c>
      <c r="C224" s="10">
        <v>8</v>
      </c>
      <c r="D224" s="10" t="s">
        <v>24</v>
      </c>
      <c r="E224">
        <v>76</v>
      </c>
      <c r="F224" s="72">
        <v>4</v>
      </c>
      <c r="G224" s="13">
        <v>0.35</v>
      </c>
      <c r="H224" s="13">
        <v>0.12</v>
      </c>
      <c r="I224" s="10" t="s">
        <v>28</v>
      </c>
    </row>
    <row r="225" spans="1:9">
      <c r="A225" s="10" t="s">
        <v>22</v>
      </c>
      <c r="B225" s="11">
        <v>39980</v>
      </c>
      <c r="C225" s="10">
        <v>8</v>
      </c>
      <c r="D225" s="10" t="s">
        <v>24</v>
      </c>
      <c r="E225">
        <v>77</v>
      </c>
      <c r="F225" s="72">
        <v>7</v>
      </c>
      <c r="G225" s="13">
        <v>0.97</v>
      </c>
      <c r="H225" s="13">
        <v>0.13</v>
      </c>
      <c r="I225" s="10" t="s">
        <v>28</v>
      </c>
    </row>
    <row r="226" spans="1:9">
      <c r="A226" s="10" t="s">
        <v>22</v>
      </c>
      <c r="B226" s="11">
        <v>39980</v>
      </c>
      <c r="C226" s="10">
        <v>8</v>
      </c>
      <c r="D226" s="10" t="s">
        <v>24</v>
      </c>
      <c r="E226">
        <v>78</v>
      </c>
      <c r="F226" s="74">
        <v>8</v>
      </c>
      <c r="G226" s="13">
        <v>0.06</v>
      </c>
      <c r="H226" s="13">
        <v>0.04</v>
      </c>
      <c r="I226" s="10" t="s">
        <v>28</v>
      </c>
    </row>
    <row r="227" spans="1:9">
      <c r="A227" s="10" t="s">
        <v>22</v>
      </c>
      <c r="B227" s="11">
        <v>39980</v>
      </c>
      <c r="C227" s="10">
        <v>8</v>
      </c>
      <c r="D227" s="10" t="s">
        <v>24</v>
      </c>
      <c r="E227">
        <v>79</v>
      </c>
      <c r="F227" s="74">
        <v>8</v>
      </c>
      <c r="G227" s="13">
        <v>0.2</v>
      </c>
      <c r="H227" s="13">
        <v>0</v>
      </c>
      <c r="I227" s="10" t="s">
        <v>28</v>
      </c>
    </row>
    <row r="228" spans="1:9">
      <c r="A228" s="10" t="s">
        <v>22</v>
      </c>
      <c r="B228" s="11">
        <v>39980</v>
      </c>
      <c r="C228" s="10">
        <v>8</v>
      </c>
      <c r="D228" s="10" t="s">
        <v>24</v>
      </c>
      <c r="E228">
        <v>80</v>
      </c>
      <c r="F228" s="74">
        <v>8</v>
      </c>
      <c r="G228" s="13">
        <v>0.68</v>
      </c>
      <c r="H228" s="13">
        <v>0.18</v>
      </c>
      <c r="I228" s="10" t="s">
        <v>28</v>
      </c>
    </row>
    <row r="229" spans="1:9">
      <c r="A229" s="10" t="s">
        <v>22</v>
      </c>
      <c r="B229" s="11">
        <v>39980</v>
      </c>
      <c r="C229" s="10">
        <v>8</v>
      </c>
      <c r="D229" s="10" t="s">
        <v>24</v>
      </c>
      <c r="E229">
        <v>81</v>
      </c>
      <c r="F229" s="74">
        <v>8</v>
      </c>
      <c r="G229" s="13">
        <v>0.9</v>
      </c>
      <c r="H229" s="13">
        <v>0.23</v>
      </c>
      <c r="I229" s="10" t="s">
        <v>28</v>
      </c>
    </row>
    <row r="230" spans="1:9">
      <c r="A230" s="10" t="s">
        <v>22</v>
      </c>
      <c r="B230" s="11">
        <v>39980</v>
      </c>
      <c r="C230" s="10">
        <v>9</v>
      </c>
      <c r="D230" s="10" t="s">
        <v>26</v>
      </c>
      <c r="E230">
        <v>82</v>
      </c>
      <c r="F230" s="72">
        <v>2</v>
      </c>
      <c r="G230" s="13">
        <v>0.14000000000000001</v>
      </c>
      <c r="H230" s="13">
        <v>0.04</v>
      </c>
      <c r="I230" s="10" t="s">
        <v>28</v>
      </c>
    </row>
    <row r="231" spans="1:9">
      <c r="A231" s="10" t="s">
        <v>22</v>
      </c>
      <c r="B231" s="11">
        <v>39980</v>
      </c>
      <c r="C231" s="10">
        <v>9</v>
      </c>
      <c r="D231" s="10" t="s">
        <v>26</v>
      </c>
      <c r="E231">
        <v>83</v>
      </c>
      <c r="F231" s="72">
        <v>4</v>
      </c>
      <c r="G231" s="13">
        <v>0.12</v>
      </c>
      <c r="H231" s="13">
        <v>0.01</v>
      </c>
      <c r="I231" s="10" t="s">
        <v>28</v>
      </c>
    </row>
    <row r="232" spans="1:9">
      <c r="A232" s="10" t="s">
        <v>22</v>
      </c>
      <c r="B232" s="11">
        <v>39980</v>
      </c>
      <c r="C232" s="10">
        <v>9</v>
      </c>
      <c r="D232" s="10" t="s">
        <v>26</v>
      </c>
      <c r="E232">
        <v>84</v>
      </c>
      <c r="F232" s="72">
        <v>4</v>
      </c>
      <c r="G232" s="13">
        <v>0.22</v>
      </c>
      <c r="H232" s="13">
        <v>0.22</v>
      </c>
      <c r="I232" s="10" t="s">
        <v>28</v>
      </c>
    </row>
    <row r="233" spans="1:9">
      <c r="A233" s="10" t="s">
        <v>22</v>
      </c>
      <c r="B233" s="11">
        <v>39980</v>
      </c>
      <c r="C233" s="10">
        <v>9</v>
      </c>
      <c r="D233" s="10" t="s">
        <v>26</v>
      </c>
      <c r="E233">
        <v>85</v>
      </c>
      <c r="F233" s="72">
        <v>5</v>
      </c>
      <c r="G233" s="13">
        <v>0.2</v>
      </c>
      <c r="H233" s="13">
        <v>0.14000000000000001</v>
      </c>
      <c r="I233" s="10" t="s">
        <v>28</v>
      </c>
    </row>
    <row r="234" spans="1:9">
      <c r="A234" s="10" t="s">
        <v>22</v>
      </c>
      <c r="B234" s="11">
        <v>39980</v>
      </c>
      <c r="C234" s="10">
        <v>9</v>
      </c>
      <c r="D234" s="10" t="s">
        <v>26</v>
      </c>
      <c r="E234">
        <v>86</v>
      </c>
      <c r="F234" s="72">
        <v>5</v>
      </c>
      <c r="G234" s="13">
        <v>0.46</v>
      </c>
      <c r="H234" s="13">
        <v>0.09</v>
      </c>
      <c r="I234" s="10" t="s">
        <v>28</v>
      </c>
    </row>
    <row r="235" spans="1:9">
      <c r="A235" s="10" t="s">
        <v>22</v>
      </c>
      <c r="B235" s="11">
        <v>39980</v>
      </c>
      <c r="C235" s="10">
        <v>9</v>
      </c>
      <c r="D235" s="10" t="s">
        <v>26</v>
      </c>
      <c r="E235">
        <v>87</v>
      </c>
      <c r="F235" s="72">
        <v>6</v>
      </c>
      <c r="G235" s="13">
        <v>0.14000000000000001</v>
      </c>
      <c r="H235" s="13">
        <v>0.01</v>
      </c>
      <c r="I235" s="10" t="s">
        <v>28</v>
      </c>
    </row>
    <row r="236" spans="1:9">
      <c r="A236" s="10" t="s">
        <v>22</v>
      </c>
      <c r="B236" s="11">
        <v>39980</v>
      </c>
      <c r="C236" s="10">
        <v>9</v>
      </c>
      <c r="D236" s="10" t="s">
        <v>26</v>
      </c>
      <c r="E236">
        <v>88</v>
      </c>
      <c r="F236" s="72">
        <v>7</v>
      </c>
      <c r="G236" s="13">
        <v>0.04</v>
      </c>
      <c r="H236" s="13">
        <v>0.38</v>
      </c>
      <c r="I236" s="10" t="s">
        <v>28</v>
      </c>
    </row>
    <row r="237" spans="1:9">
      <c r="A237" s="10" t="s">
        <v>22</v>
      </c>
      <c r="B237" s="11">
        <v>39980</v>
      </c>
      <c r="C237" s="10">
        <v>9</v>
      </c>
      <c r="D237" s="10" t="s">
        <v>26</v>
      </c>
      <c r="E237">
        <v>89</v>
      </c>
      <c r="F237" s="72">
        <v>7</v>
      </c>
      <c r="G237" s="13">
        <v>0.1</v>
      </c>
      <c r="H237" s="13">
        <v>0.03</v>
      </c>
      <c r="I237" s="10" t="s">
        <v>28</v>
      </c>
    </row>
    <row r="238" spans="1:9">
      <c r="A238" s="10" t="s">
        <v>22</v>
      </c>
      <c r="B238" s="11">
        <v>39980</v>
      </c>
      <c r="C238" s="10">
        <v>9</v>
      </c>
      <c r="D238" s="10" t="s">
        <v>26</v>
      </c>
      <c r="E238">
        <v>90</v>
      </c>
      <c r="F238" s="72">
        <v>7</v>
      </c>
      <c r="G238" s="13">
        <v>0.3</v>
      </c>
      <c r="H238" s="13">
        <v>0.04</v>
      </c>
      <c r="I238" s="10" t="s">
        <v>28</v>
      </c>
    </row>
    <row r="239" spans="1:9">
      <c r="A239" s="10" t="s">
        <v>22</v>
      </c>
      <c r="B239" s="11">
        <v>39980</v>
      </c>
      <c r="C239" s="10">
        <v>9</v>
      </c>
      <c r="D239" s="10" t="s">
        <v>26</v>
      </c>
      <c r="E239">
        <v>91</v>
      </c>
      <c r="F239" s="72">
        <v>7</v>
      </c>
      <c r="G239" s="13">
        <v>0.34</v>
      </c>
      <c r="H239" s="13">
        <v>0.33</v>
      </c>
      <c r="I239" s="10" t="s">
        <v>28</v>
      </c>
    </row>
    <row r="240" spans="1:9">
      <c r="A240" s="10" t="s">
        <v>22</v>
      </c>
      <c r="B240" s="11">
        <v>39980</v>
      </c>
      <c r="C240" s="10">
        <v>9</v>
      </c>
      <c r="D240" s="10" t="s">
        <v>26</v>
      </c>
      <c r="E240">
        <v>92</v>
      </c>
      <c r="F240" s="72">
        <v>7</v>
      </c>
      <c r="G240" s="13">
        <v>0.38</v>
      </c>
      <c r="H240" s="13">
        <v>0.04</v>
      </c>
      <c r="I240" s="10" t="s">
        <v>28</v>
      </c>
    </row>
    <row r="241" spans="1:9">
      <c r="A241" s="10" t="s">
        <v>22</v>
      </c>
      <c r="B241" s="11">
        <v>39980</v>
      </c>
      <c r="C241" s="10">
        <v>9</v>
      </c>
      <c r="D241" s="10" t="s">
        <v>26</v>
      </c>
      <c r="E241">
        <v>93</v>
      </c>
      <c r="F241" s="72">
        <v>7</v>
      </c>
      <c r="G241" s="13">
        <v>0.54</v>
      </c>
      <c r="H241" s="13">
        <v>0.01</v>
      </c>
      <c r="I241" s="10" t="s">
        <v>28</v>
      </c>
    </row>
    <row r="242" spans="1:9">
      <c r="A242" s="10" t="s">
        <v>22</v>
      </c>
      <c r="B242" s="11">
        <v>39980</v>
      </c>
      <c r="C242" s="10">
        <v>9</v>
      </c>
      <c r="D242" s="10" t="s">
        <v>26</v>
      </c>
      <c r="E242">
        <v>94</v>
      </c>
      <c r="F242" s="72">
        <v>7</v>
      </c>
      <c r="G242" s="13">
        <v>0.55000000000000004</v>
      </c>
      <c r="H242" s="13">
        <v>0.47</v>
      </c>
      <c r="I242" s="10" t="s">
        <v>28</v>
      </c>
    </row>
    <row r="243" spans="1:9">
      <c r="A243" s="10" t="s">
        <v>22</v>
      </c>
      <c r="B243" s="11">
        <v>39980</v>
      </c>
      <c r="C243" s="10">
        <v>9</v>
      </c>
      <c r="D243" s="10" t="s">
        <v>26</v>
      </c>
      <c r="E243">
        <v>95</v>
      </c>
      <c r="F243" s="72">
        <v>7</v>
      </c>
      <c r="G243" s="13">
        <v>0.84</v>
      </c>
      <c r="H243" s="13">
        <v>0.46</v>
      </c>
      <c r="I243" s="10" t="s">
        <v>28</v>
      </c>
    </row>
    <row r="244" spans="1:9">
      <c r="A244" s="10" t="s">
        <v>22</v>
      </c>
      <c r="B244" s="11">
        <v>39980</v>
      </c>
      <c r="C244" s="10">
        <v>9</v>
      </c>
      <c r="D244" s="10" t="s">
        <v>26</v>
      </c>
      <c r="E244">
        <v>96</v>
      </c>
      <c r="F244" s="72">
        <v>8</v>
      </c>
      <c r="G244" s="13">
        <v>0.08</v>
      </c>
      <c r="H244" s="13">
        <v>0.17</v>
      </c>
      <c r="I244" s="10" t="s">
        <v>28</v>
      </c>
    </row>
    <row r="245" spans="1:9">
      <c r="A245" s="10" t="s">
        <v>22</v>
      </c>
      <c r="B245" s="11">
        <v>39980</v>
      </c>
      <c r="C245" s="10">
        <v>10</v>
      </c>
      <c r="D245" s="10" t="s">
        <v>23</v>
      </c>
      <c r="E245">
        <v>97</v>
      </c>
      <c r="F245" s="72">
        <v>3</v>
      </c>
      <c r="G245" s="13">
        <v>0.54</v>
      </c>
      <c r="H245" s="13">
        <v>0.19</v>
      </c>
      <c r="I245" s="10" t="s">
        <v>28</v>
      </c>
    </row>
    <row r="246" spans="1:9">
      <c r="A246" s="10" t="s">
        <v>22</v>
      </c>
      <c r="B246" s="11">
        <v>39980</v>
      </c>
      <c r="C246" s="10">
        <v>10</v>
      </c>
      <c r="D246" s="10" t="s">
        <v>23</v>
      </c>
      <c r="E246">
        <v>98</v>
      </c>
      <c r="F246" s="72">
        <v>3</v>
      </c>
      <c r="G246" s="13">
        <v>0.75</v>
      </c>
      <c r="H246" s="13">
        <v>7.0000000000000007E-2</v>
      </c>
      <c r="I246" s="10" t="s">
        <v>28</v>
      </c>
    </row>
    <row r="247" spans="1:9">
      <c r="A247" s="10" t="s">
        <v>22</v>
      </c>
      <c r="B247" s="11">
        <v>39980</v>
      </c>
      <c r="C247" s="10">
        <v>10</v>
      </c>
      <c r="D247" s="10" t="s">
        <v>23</v>
      </c>
      <c r="E247">
        <v>99</v>
      </c>
      <c r="F247" s="72">
        <v>5</v>
      </c>
      <c r="G247" s="13">
        <v>0.54</v>
      </c>
      <c r="H247" s="13">
        <v>0.19</v>
      </c>
      <c r="I247" s="10" t="s">
        <v>28</v>
      </c>
    </row>
    <row r="248" spans="1:9">
      <c r="A248" s="10" t="s">
        <v>22</v>
      </c>
      <c r="B248" s="11">
        <v>39980</v>
      </c>
      <c r="C248" s="10">
        <v>10</v>
      </c>
      <c r="D248" s="10" t="s">
        <v>23</v>
      </c>
      <c r="E248">
        <v>100</v>
      </c>
      <c r="F248" s="72">
        <v>6</v>
      </c>
      <c r="G248" s="13">
        <v>7.0000000000000007E-2</v>
      </c>
      <c r="H248" s="13">
        <v>0.03</v>
      </c>
      <c r="I248" s="10" t="s">
        <v>28</v>
      </c>
    </row>
    <row r="249" spans="1:9">
      <c r="A249" s="10" t="s">
        <v>22</v>
      </c>
      <c r="B249" s="11">
        <v>39980</v>
      </c>
      <c r="C249" s="10">
        <v>10</v>
      </c>
      <c r="D249" s="10" t="s">
        <v>23</v>
      </c>
      <c r="E249">
        <v>101</v>
      </c>
      <c r="F249" s="72">
        <v>6</v>
      </c>
      <c r="G249" s="13">
        <v>0.89</v>
      </c>
      <c r="H249" s="13">
        <v>1.17</v>
      </c>
      <c r="I249" s="10" t="s">
        <v>28</v>
      </c>
    </row>
    <row r="250" spans="1:9">
      <c r="A250" s="10" t="s">
        <v>22</v>
      </c>
      <c r="B250" s="11">
        <v>39980</v>
      </c>
      <c r="C250" s="10">
        <v>10</v>
      </c>
      <c r="D250" s="10" t="s">
        <v>23</v>
      </c>
      <c r="E250">
        <v>102</v>
      </c>
      <c r="F250" s="72">
        <v>7</v>
      </c>
      <c r="G250" s="13">
        <v>0.16</v>
      </c>
      <c r="H250" s="13">
        <v>0.04</v>
      </c>
      <c r="I250" s="10" t="s">
        <v>28</v>
      </c>
    </row>
    <row r="251" spans="1:9">
      <c r="A251" s="10" t="s">
        <v>22</v>
      </c>
      <c r="B251" s="11">
        <v>39980</v>
      </c>
      <c r="C251" s="10">
        <v>10</v>
      </c>
      <c r="D251" s="10" t="s">
        <v>23</v>
      </c>
      <c r="E251">
        <v>103</v>
      </c>
      <c r="F251" s="72">
        <v>7</v>
      </c>
      <c r="G251" s="13">
        <v>0.73</v>
      </c>
      <c r="H251" s="13">
        <v>0.78</v>
      </c>
      <c r="I251" s="10" t="s">
        <v>28</v>
      </c>
    </row>
    <row r="252" spans="1:9">
      <c r="A252" s="10" t="s">
        <v>22</v>
      </c>
      <c r="B252" s="11">
        <v>39980</v>
      </c>
      <c r="C252" s="10">
        <v>10</v>
      </c>
      <c r="D252" s="10" t="s">
        <v>23</v>
      </c>
      <c r="E252">
        <v>104</v>
      </c>
      <c r="F252" s="72">
        <v>8</v>
      </c>
      <c r="G252" s="13">
        <v>0.18</v>
      </c>
      <c r="H252" s="13">
        <v>0.35</v>
      </c>
      <c r="I252" s="10" t="s">
        <v>28</v>
      </c>
    </row>
    <row r="253" spans="1:9">
      <c r="A253" s="10" t="s">
        <v>22</v>
      </c>
      <c r="B253" s="11">
        <v>39980</v>
      </c>
      <c r="C253" s="10">
        <v>10</v>
      </c>
      <c r="D253" s="10" t="s">
        <v>23</v>
      </c>
      <c r="E253">
        <v>105</v>
      </c>
      <c r="F253" s="72">
        <v>8</v>
      </c>
      <c r="G253" s="13">
        <v>0.91</v>
      </c>
      <c r="H253" s="13">
        <v>0.01</v>
      </c>
      <c r="I253" s="10" t="s">
        <v>28</v>
      </c>
    </row>
    <row r="254" spans="1:9">
      <c r="A254" s="10" t="s">
        <v>22</v>
      </c>
      <c r="B254" s="11">
        <v>39980</v>
      </c>
      <c r="C254" s="10">
        <v>11</v>
      </c>
      <c r="D254" s="10" t="s">
        <v>23</v>
      </c>
      <c r="E254">
        <v>106</v>
      </c>
      <c r="F254" s="72">
        <v>2</v>
      </c>
      <c r="G254" s="13">
        <v>0.3</v>
      </c>
      <c r="H254" s="13">
        <v>0.02</v>
      </c>
      <c r="I254" s="10" t="s">
        <v>28</v>
      </c>
    </row>
    <row r="255" spans="1:9">
      <c r="A255" s="10" t="s">
        <v>22</v>
      </c>
      <c r="B255" s="11">
        <v>39980</v>
      </c>
      <c r="C255" s="10">
        <v>11</v>
      </c>
      <c r="D255" s="10" t="s">
        <v>23</v>
      </c>
      <c r="E255">
        <v>107</v>
      </c>
      <c r="F255" s="72">
        <v>4</v>
      </c>
      <c r="G255" s="13">
        <v>0.43</v>
      </c>
      <c r="H255" s="13">
        <v>0.31</v>
      </c>
      <c r="I255" s="10" t="s">
        <v>28</v>
      </c>
    </row>
    <row r="256" spans="1:9">
      <c r="A256" s="10" t="s">
        <v>22</v>
      </c>
      <c r="B256" s="11">
        <v>39980</v>
      </c>
      <c r="C256" s="10">
        <v>11</v>
      </c>
      <c r="D256" s="10" t="s">
        <v>23</v>
      </c>
      <c r="E256">
        <v>108</v>
      </c>
      <c r="F256" s="72">
        <v>4</v>
      </c>
      <c r="G256" s="13">
        <v>0.62</v>
      </c>
      <c r="H256" s="13">
        <v>0.61</v>
      </c>
      <c r="I256" s="10" t="s">
        <v>28</v>
      </c>
    </row>
    <row r="257" spans="1:9">
      <c r="A257" s="10" t="s">
        <v>22</v>
      </c>
      <c r="B257" s="11">
        <v>39980</v>
      </c>
      <c r="C257" s="10">
        <v>11</v>
      </c>
      <c r="D257" s="10" t="s">
        <v>23</v>
      </c>
      <c r="E257">
        <v>109</v>
      </c>
      <c r="F257" s="72">
        <v>4</v>
      </c>
      <c r="G257" s="13">
        <v>0.76</v>
      </c>
      <c r="H257" s="13">
        <v>0.92</v>
      </c>
      <c r="I257" s="10" t="s">
        <v>28</v>
      </c>
    </row>
    <row r="258" spans="1:9">
      <c r="A258" s="10" t="s">
        <v>22</v>
      </c>
      <c r="B258" s="11">
        <v>39980</v>
      </c>
      <c r="C258" s="10">
        <v>11</v>
      </c>
      <c r="D258" s="10" t="s">
        <v>23</v>
      </c>
      <c r="E258">
        <v>110</v>
      </c>
      <c r="F258" s="72">
        <v>5</v>
      </c>
      <c r="G258" s="13">
        <v>0.92</v>
      </c>
      <c r="H258" s="13">
        <v>1.01</v>
      </c>
      <c r="I258" s="10" t="s">
        <v>28</v>
      </c>
    </row>
    <row r="259" spans="1:9">
      <c r="A259" s="10" t="s">
        <v>22</v>
      </c>
      <c r="B259" s="11">
        <v>39980</v>
      </c>
      <c r="C259" s="10">
        <v>12</v>
      </c>
      <c r="D259" s="10" t="s">
        <v>24</v>
      </c>
      <c r="E259">
        <v>111</v>
      </c>
      <c r="F259" s="72">
        <v>2</v>
      </c>
      <c r="G259" s="13">
        <v>0.16</v>
      </c>
      <c r="H259" s="13">
        <v>7.0000000000000007E-2</v>
      </c>
      <c r="I259" s="10" t="s">
        <v>28</v>
      </c>
    </row>
    <row r="260" spans="1:9">
      <c r="A260" s="10" t="s">
        <v>22</v>
      </c>
      <c r="B260" s="11">
        <v>39980</v>
      </c>
      <c r="C260" s="10">
        <v>12</v>
      </c>
      <c r="D260" s="10" t="s">
        <v>24</v>
      </c>
      <c r="E260">
        <v>112</v>
      </c>
      <c r="F260" s="72">
        <v>3</v>
      </c>
      <c r="G260" s="13">
        <v>0.49</v>
      </c>
      <c r="H260" s="13">
        <v>0.1</v>
      </c>
      <c r="I260" s="10" t="s">
        <v>28</v>
      </c>
    </row>
    <row r="261" spans="1:9">
      <c r="A261" s="10" t="s">
        <v>22</v>
      </c>
      <c r="B261" s="11">
        <v>39980</v>
      </c>
      <c r="C261" s="10">
        <v>12</v>
      </c>
      <c r="D261" s="10" t="s">
        <v>24</v>
      </c>
      <c r="E261">
        <v>113</v>
      </c>
      <c r="F261" s="72">
        <v>4</v>
      </c>
      <c r="G261" s="13">
        <v>0.8</v>
      </c>
      <c r="H261" s="13">
        <v>0.13</v>
      </c>
      <c r="I261" s="10" t="s">
        <v>28</v>
      </c>
    </row>
    <row r="262" spans="1:9">
      <c r="A262" s="10" t="s">
        <v>22</v>
      </c>
      <c r="B262" s="11">
        <v>39980</v>
      </c>
      <c r="C262" s="10">
        <v>12</v>
      </c>
      <c r="D262" s="10" t="s">
        <v>24</v>
      </c>
      <c r="E262">
        <v>114</v>
      </c>
      <c r="F262" s="72">
        <v>4</v>
      </c>
      <c r="G262" s="13">
        <v>1.07</v>
      </c>
      <c r="H262" s="13">
        <v>0.26</v>
      </c>
      <c r="I262" s="10" t="s">
        <v>28</v>
      </c>
    </row>
    <row r="263" spans="1:9">
      <c r="A263" s="10" t="s">
        <v>22</v>
      </c>
      <c r="B263" s="11">
        <v>39980</v>
      </c>
      <c r="C263" s="10">
        <v>12</v>
      </c>
      <c r="D263" s="10" t="s">
        <v>24</v>
      </c>
      <c r="E263">
        <v>115</v>
      </c>
      <c r="F263" s="72">
        <v>8</v>
      </c>
      <c r="G263" s="13">
        <v>0.1</v>
      </c>
      <c r="H263" s="13">
        <v>0.01</v>
      </c>
      <c r="I263" s="10" t="s">
        <v>28</v>
      </c>
    </row>
    <row r="264" spans="1:9">
      <c r="A264" s="10" t="s">
        <v>22</v>
      </c>
      <c r="B264" s="11">
        <v>39980</v>
      </c>
      <c r="C264" s="10">
        <v>12</v>
      </c>
      <c r="D264" s="10" t="s">
        <v>24</v>
      </c>
      <c r="E264">
        <v>116</v>
      </c>
      <c r="F264" s="72">
        <v>8</v>
      </c>
      <c r="G264" s="13">
        <v>0.2</v>
      </c>
      <c r="H264" s="13">
        <v>0.26</v>
      </c>
      <c r="I264" s="10" t="s">
        <v>28</v>
      </c>
    </row>
    <row r="265" spans="1:9">
      <c r="A265" s="10" t="s">
        <v>22</v>
      </c>
      <c r="B265" s="11">
        <v>39980</v>
      </c>
      <c r="C265" s="10">
        <v>12</v>
      </c>
      <c r="D265" s="10" t="s">
        <v>24</v>
      </c>
      <c r="E265">
        <v>117</v>
      </c>
      <c r="F265" s="72">
        <v>8</v>
      </c>
      <c r="G265" s="13">
        <v>0.26</v>
      </c>
      <c r="H265" s="13">
        <v>0.04</v>
      </c>
      <c r="I265" s="10" t="s">
        <v>28</v>
      </c>
    </row>
    <row r="266" spans="1:9">
      <c r="A266" s="10" t="s">
        <v>22</v>
      </c>
      <c r="B266" s="11">
        <v>39980</v>
      </c>
      <c r="C266" s="10">
        <v>13</v>
      </c>
      <c r="D266" s="10" t="s">
        <v>24</v>
      </c>
      <c r="E266">
        <v>118</v>
      </c>
      <c r="F266" s="72">
        <v>8</v>
      </c>
      <c r="G266" s="13">
        <v>0.01</v>
      </c>
      <c r="H266" s="13">
        <v>0</v>
      </c>
      <c r="I266" s="10" t="s">
        <v>28</v>
      </c>
    </row>
    <row r="267" spans="1:9">
      <c r="A267" s="10" t="s">
        <v>22</v>
      </c>
      <c r="B267" s="11">
        <v>39980</v>
      </c>
      <c r="C267" s="10">
        <v>13</v>
      </c>
      <c r="D267" s="10" t="s">
        <v>24</v>
      </c>
      <c r="E267">
        <v>119</v>
      </c>
      <c r="F267" s="72">
        <v>8</v>
      </c>
      <c r="G267" s="13">
        <v>0.2</v>
      </c>
      <c r="H267" s="13">
        <v>0.09</v>
      </c>
      <c r="I267" s="10" t="s">
        <v>28</v>
      </c>
    </row>
    <row r="268" spans="1:9">
      <c r="A268" s="10" t="s">
        <v>22</v>
      </c>
      <c r="B268" s="11">
        <v>39980</v>
      </c>
      <c r="C268" s="10">
        <v>13</v>
      </c>
      <c r="D268" s="10" t="s">
        <v>24</v>
      </c>
      <c r="E268">
        <v>120</v>
      </c>
      <c r="F268" s="72">
        <v>8</v>
      </c>
      <c r="G268" s="13">
        <v>0.6</v>
      </c>
      <c r="H268" s="13">
        <v>0.11</v>
      </c>
      <c r="I268" s="10" t="s">
        <v>28</v>
      </c>
    </row>
    <row r="269" spans="1:9">
      <c r="A269" s="10" t="s">
        <v>22</v>
      </c>
      <c r="B269" s="11">
        <v>39980</v>
      </c>
      <c r="C269" s="10">
        <v>13</v>
      </c>
      <c r="D269" s="10" t="s">
        <v>24</v>
      </c>
      <c r="E269">
        <v>121</v>
      </c>
      <c r="F269" s="72">
        <v>8</v>
      </c>
      <c r="G269" s="13">
        <v>0.64</v>
      </c>
      <c r="H269" s="13">
        <v>0.22</v>
      </c>
      <c r="I269" s="10" t="s">
        <v>28</v>
      </c>
    </row>
    <row r="270" spans="1:9">
      <c r="A270" s="10" t="s">
        <v>22</v>
      </c>
      <c r="B270" s="11">
        <v>39980</v>
      </c>
      <c r="C270" s="10">
        <v>13</v>
      </c>
      <c r="D270" s="10" t="s">
        <v>24</v>
      </c>
      <c r="E270">
        <v>122</v>
      </c>
      <c r="F270" s="72">
        <v>8</v>
      </c>
      <c r="G270" s="13">
        <v>1.05</v>
      </c>
      <c r="H270" s="13">
        <v>0.08</v>
      </c>
      <c r="I270" s="10" t="s">
        <v>28</v>
      </c>
    </row>
    <row r="271" spans="1:9">
      <c r="A271" s="10" t="s">
        <v>11</v>
      </c>
      <c r="B271" s="11">
        <v>39966</v>
      </c>
      <c r="C271" s="24">
        <v>1</v>
      </c>
      <c r="D271" s="25" t="s">
        <v>29</v>
      </c>
      <c r="E271">
        <v>123</v>
      </c>
      <c r="F271" s="76">
        <v>3</v>
      </c>
      <c r="G271" s="25">
        <v>0.83</v>
      </c>
      <c r="H271" s="24">
        <v>0.01</v>
      </c>
      <c r="I271" s="10" t="s">
        <v>28</v>
      </c>
    </row>
    <row r="272" spans="1:9">
      <c r="A272" s="10" t="s">
        <v>11</v>
      </c>
      <c r="B272" s="11">
        <v>39966</v>
      </c>
      <c r="C272" s="24">
        <v>1</v>
      </c>
      <c r="D272" s="25" t="s">
        <v>29</v>
      </c>
      <c r="E272">
        <v>124</v>
      </c>
      <c r="F272" s="76">
        <v>5</v>
      </c>
      <c r="G272" s="25">
        <v>0.18</v>
      </c>
      <c r="H272" s="24">
        <v>0.01</v>
      </c>
      <c r="I272" s="10" t="s">
        <v>28</v>
      </c>
    </row>
    <row r="273" spans="1:9">
      <c r="A273" s="10" t="s">
        <v>11</v>
      </c>
      <c r="B273" s="11">
        <v>39966</v>
      </c>
      <c r="C273" s="24">
        <v>1</v>
      </c>
      <c r="D273" s="25" t="s">
        <v>29</v>
      </c>
      <c r="E273">
        <v>125</v>
      </c>
      <c r="F273" s="76">
        <v>5</v>
      </c>
      <c r="G273" s="25">
        <v>0.38</v>
      </c>
      <c r="H273" s="24">
        <v>0.99</v>
      </c>
      <c r="I273" s="10" t="s">
        <v>28</v>
      </c>
    </row>
    <row r="274" spans="1:9">
      <c r="A274" s="10" t="s">
        <v>11</v>
      </c>
      <c r="B274" s="11">
        <v>39966</v>
      </c>
      <c r="C274" s="24">
        <v>1</v>
      </c>
      <c r="D274" s="25" t="s">
        <v>29</v>
      </c>
      <c r="E274">
        <v>126</v>
      </c>
      <c r="F274" s="76">
        <v>6</v>
      </c>
      <c r="G274" s="25">
        <v>0.34</v>
      </c>
      <c r="H274" s="24">
        <v>0.06</v>
      </c>
      <c r="I274" s="10" t="s">
        <v>28</v>
      </c>
    </row>
    <row r="275" spans="1:9">
      <c r="A275" s="10" t="s">
        <v>11</v>
      </c>
      <c r="B275" s="11">
        <v>39966</v>
      </c>
      <c r="C275" s="24">
        <v>1</v>
      </c>
      <c r="D275" s="25" t="s">
        <v>29</v>
      </c>
      <c r="E275">
        <v>127</v>
      </c>
      <c r="F275" s="76">
        <v>6</v>
      </c>
      <c r="G275" s="25">
        <v>0.34</v>
      </c>
      <c r="H275" s="24">
        <v>1.04</v>
      </c>
      <c r="I275" s="10" t="s">
        <v>28</v>
      </c>
    </row>
    <row r="276" spans="1:9">
      <c r="A276" s="10" t="s">
        <v>11</v>
      </c>
      <c r="B276" s="11">
        <v>39966</v>
      </c>
      <c r="C276" s="24">
        <v>1</v>
      </c>
      <c r="D276" s="25" t="s">
        <v>29</v>
      </c>
      <c r="E276">
        <v>128</v>
      </c>
      <c r="F276" s="76">
        <v>7</v>
      </c>
      <c r="G276" s="25">
        <v>0.1</v>
      </c>
      <c r="H276" s="24">
        <v>0.73</v>
      </c>
      <c r="I276" s="10" t="s">
        <v>28</v>
      </c>
    </row>
    <row r="277" spans="1:9">
      <c r="A277" s="10" t="s">
        <v>11</v>
      </c>
      <c r="B277" s="11">
        <v>39966</v>
      </c>
      <c r="C277" s="24">
        <v>1</v>
      </c>
      <c r="D277" s="25" t="s">
        <v>29</v>
      </c>
      <c r="E277">
        <v>129</v>
      </c>
      <c r="F277" s="76">
        <v>7</v>
      </c>
      <c r="G277" s="25">
        <v>0.24</v>
      </c>
      <c r="H277" s="24">
        <v>0.31</v>
      </c>
      <c r="I277" s="10" t="s">
        <v>28</v>
      </c>
    </row>
    <row r="278" spans="1:9">
      <c r="A278" s="10" t="s">
        <v>11</v>
      </c>
      <c r="B278" s="11">
        <v>39966</v>
      </c>
      <c r="C278" s="24">
        <v>1</v>
      </c>
      <c r="D278" s="25" t="s">
        <v>29</v>
      </c>
      <c r="E278">
        <v>130</v>
      </c>
      <c r="F278" s="76">
        <v>7</v>
      </c>
      <c r="G278" s="25">
        <v>0.42</v>
      </c>
      <c r="H278" s="24">
        <v>1.22</v>
      </c>
      <c r="I278" s="10" t="s">
        <v>28</v>
      </c>
    </row>
    <row r="279" spans="1:9">
      <c r="A279" s="10" t="s">
        <v>11</v>
      </c>
      <c r="B279" s="11">
        <v>39966</v>
      </c>
      <c r="C279" s="24">
        <v>1</v>
      </c>
      <c r="D279" s="25" t="s">
        <v>29</v>
      </c>
      <c r="E279">
        <v>131</v>
      </c>
      <c r="F279" s="76">
        <v>7</v>
      </c>
      <c r="G279" s="25">
        <v>0.56000000000000005</v>
      </c>
      <c r="H279" s="24">
        <v>0.19</v>
      </c>
      <c r="I279" s="10" t="s">
        <v>28</v>
      </c>
    </row>
    <row r="280" spans="1:9">
      <c r="A280" s="10" t="s">
        <v>11</v>
      </c>
      <c r="B280" s="11">
        <v>39966</v>
      </c>
      <c r="C280" s="24">
        <v>1</v>
      </c>
      <c r="D280" s="25" t="s">
        <v>29</v>
      </c>
      <c r="E280">
        <v>132</v>
      </c>
      <c r="F280" s="76">
        <v>7</v>
      </c>
      <c r="G280" s="25">
        <v>0.84</v>
      </c>
      <c r="H280" s="24">
        <v>0.09</v>
      </c>
      <c r="I280" s="10" t="s">
        <v>28</v>
      </c>
    </row>
    <row r="281" spans="1:9">
      <c r="A281" s="10" t="s">
        <v>11</v>
      </c>
      <c r="B281" s="11">
        <v>39966</v>
      </c>
      <c r="C281" s="24">
        <v>1</v>
      </c>
      <c r="D281" s="25" t="s">
        <v>29</v>
      </c>
      <c r="E281">
        <v>133</v>
      </c>
      <c r="F281" s="76">
        <v>8</v>
      </c>
      <c r="G281" s="25">
        <v>0.22</v>
      </c>
      <c r="H281" s="24">
        <v>0</v>
      </c>
      <c r="I281" s="10" t="s">
        <v>28</v>
      </c>
    </row>
    <row r="282" spans="1:9">
      <c r="A282" s="10" t="s">
        <v>11</v>
      </c>
      <c r="B282" s="11">
        <v>39966</v>
      </c>
      <c r="C282" s="24">
        <v>2</v>
      </c>
      <c r="D282" s="25" t="s">
        <v>29</v>
      </c>
      <c r="E282">
        <v>134</v>
      </c>
      <c r="F282" s="76">
        <v>4</v>
      </c>
      <c r="G282" s="25">
        <v>0.18</v>
      </c>
      <c r="H282" s="24">
        <v>0.15</v>
      </c>
      <c r="I282" s="10" t="s">
        <v>28</v>
      </c>
    </row>
    <row r="283" spans="1:9">
      <c r="A283" s="10" t="s">
        <v>11</v>
      </c>
      <c r="B283" s="11">
        <v>39966</v>
      </c>
      <c r="C283" s="24">
        <v>2</v>
      </c>
      <c r="D283" s="25" t="s">
        <v>29</v>
      </c>
      <c r="E283">
        <v>135</v>
      </c>
      <c r="F283" s="76">
        <v>4</v>
      </c>
      <c r="G283" s="25">
        <v>0.25</v>
      </c>
      <c r="H283" s="24">
        <v>0.28000000000000003</v>
      </c>
      <c r="I283" s="10" t="s">
        <v>28</v>
      </c>
    </row>
    <row r="284" spans="1:9">
      <c r="A284" s="10" t="s">
        <v>11</v>
      </c>
      <c r="B284" s="11">
        <v>39966</v>
      </c>
      <c r="C284" s="24">
        <v>2</v>
      </c>
      <c r="D284" s="25" t="s">
        <v>29</v>
      </c>
      <c r="E284">
        <v>136</v>
      </c>
      <c r="F284" s="76">
        <v>4</v>
      </c>
      <c r="G284" s="25">
        <v>0.28999999999999998</v>
      </c>
      <c r="H284" s="24">
        <v>0.12</v>
      </c>
      <c r="I284" s="10" t="s">
        <v>28</v>
      </c>
    </row>
    <row r="285" spans="1:9">
      <c r="A285" s="10" t="s">
        <v>11</v>
      </c>
      <c r="B285" s="11">
        <v>39966</v>
      </c>
      <c r="C285" s="24">
        <v>2</v>
      </c>
      <c r="D285" s="25" t="s">
        <v>29</v>
      </c>
      <c r="E285">
        <v>137</v>
      </c>
      <c r="F285" s="76">
        <v>4</v>
      </c>
      <c r="G285" s="25">
        <v>0.44</v>
      </c>
      <c r="H285" s="24">
        <v>0.22</v>
      </c>
      <c r="I285" s="10" t="s">
        <v>28</v>
      </c>
    </row>
    <row r="286" spans="1:9">
      <c r="A286" s="10" t="s">
        <v>11</v>
      </c>
      <c r="B286" s="11">
        <v>39966</v>
      </c>
      <c r="C286" s="24">
        <v>2</v>
      </c>
      <c r="D286" s="25" t="s">
        <v>29</v>
      </c>
      <c r="E286">
        <v>138</v>
      </c>
      <c r="F286" s="76">
        <v>4</v>
      </c>
      <c r="G286" s="25">
        <v>0.52</v>
      </c>
      <c r="H286" s="24">
        <v>0.26</v>
      </c>
      <c r="I286" s="10" t="s">
        <v>28</v>
      </c>
    </row>
    <row r="287" spans="1:9">
      <c r="A287" s="10" t="s">
        <v>11</v>
      </c>
      <c r="B287" s="11">
        <v>39966</v>
      </c>
      <c r="C287" s="24">
        <v>2</v>
      </c>
      <c r="D287" s="25" t="s">
        <v>29</v>
      </c>
      <c r="E287">
        <v>139</v>
      </c>
      <c r="F287" s="76">
        <v>4</v>
      </c>
      <c r="G287" s="25">
        <v>0.6</v>
      </c>
      <c r="H287" s="24">
        <v>0.14000000000000001</v>
      </c>
      <c r="I287" s="10" t="s">
        <v>28</v>
      </c>
    </row>
    <row r="288" spans="1:9">
      <c r="A288" s="10" t="s">
        <v>11</v>
      </c>
      <c r="B288" s="11">
        <v>39966</v>
      </c>
      <c r="C288" s="24">
        <v>2</v>
      </c>
      <c r="D288" s="25" t="s">
        <v>29</v>
      </c>
      <c r="E288">
        <v>140</v>
      </c>
      <c r="F288" s="76">
        <v>5</v>
      </c>
      <c r="G288" s="25">
        <v>0.18</v>
      </c>
      <c r="H288" s="24">
        <v>0.04</v>
      </c>
      <c r="I288" s="10" t="s">
        <v>28</v>
      </c>
    </row>
    <row r="289" spans="1:9">
      <c r="A289" s="10" t="s">
        <v>11</v>
      </c>
      <c r="B289" s="11">
        <v>39966</v>
      </c>
      <c r="C289" s="24">
        <v>2</v>
      </c>
      <c r="D289" s="25" t="s">
        <v>29</v>
      </c>
      <c r="E289">
        <v>141</v>
      </c>
      <c r="F289" s="76">
        <v>5</v>
      </c>
      <c r="G289" s="25">
        <v>0.19</v>
      </c>
      <c r="H289" s="24">
        <v>0.16</v>
      </c>
      <c r="I289" s="10" t="s">
        <v>28</v>
      </c>
    </row>
    <row r="290" spans="1:9">
      <c r="A290" s="10" t="s">
        <v>11</v>
      </c>
      <c r="B290" s="11">
        <v>39966</v>
      </c>
      <c r="C290" s="24">
        <v>2</v>
      </c>
      <c r="D290" s="25" t="s">
        <v>29</v>
      </c>
      <c r="E290">
        <v>142</v>
      </c>
      <c r="F290" s="76">
        <v>5</v>
      </c>
      <c r="G290" s="25">
        <v>0.51</v>
      </c>
      <c r="H290" s="24">
        <v>0.26</v>
      </c>
      <c r="I290" s="10" t="s">
        <v>28</v>
      </c>
    </row>
    <row r="291" spans="1:9">
      <c r="A291" s="10" t="s">
        <v>11</v>
      </c>
      <c r="B291" s="11">
        <v>39966</v>
      </c>
      <c r="C291" s="24">
        <v>2</v>
      </c>
      <c r="D291" s="25" t="s">
        <v>29</v>
      </c>
      <c r="E291">
        <v>143</v>
      </c>
      <c r="F291" s="76">
        <v>5</v>
      </c>
      <c r="G291" s="25">
        <v>0.52</v>
      </c>
      <c r="H291" s="24">
        <v>0.36</v>
      </c>
      <c r="I291" s="10" t="s">
        <v>28</v>
      </c>
    </row>
    <row r="292" spans="1:9">
      <c r="A292" s="10" t="s">
        <v>11</v>
      </c>
      <c r="B292" s="11">
        <v>39966</v>
      </c>
      <c r="C292" s="24">
        <v>2</v>
      </c>
      <c r="D292" s="25" t="s">
        <v>29</v>
      </c>
      <c r="E292">
        <v>144</v>
      </c>
      <c r="F292" s="76">
        <v>5</v>
      </c>
      <c r="G292" s="25">
        <v>0.56999999999999995</v>
      </c>
      <c r="H292" s="24">
        <v>0.91</v>
      </c>
      <c r="I292" s="10" t="s">
        <v>28</v>
      </c>
    </row>
    <row r="293" spans="1:9">
      <c r="A293" s="10" t="s">
        <v>11</v>
      </c>
      <c r="B293" s="11">
        <v>39966</v>
      </c>
      <c r="C293" s="24">
        <v>2</v>
      </c>
      <c r="D293" s="25" t="s">
        <v>29</v>
      </c>
      <c r="E293">
        <v>145</v>
      </c>
      <c r="F293" s="76">
        <v>6</v>
      </c>
      <c r="G293" s="25">
        <v>0.08</v>
      </c>
      <c r="H293" s="24">
        <v>0</v>
      </c>
      <c r="I293" s="10" t="s">
        <v>28</v>
      </c>
    </row>
    <row r="294" spans="1:9">
      <c r="A294" s="10" t="s">
        <v>11</v>
      </c>
      <c r="B294" s="11">
        <v>39966</v>
      </c>
      <c r="C294" s="24">
        <v>2</v>
      </c>
      <c r="D294" s="25" t="s">
        <v>29</v>
      </c>
      <c r="E294">
        <v>146</v>
      </c>
      <c r="F294" s="76">
        <v>6</v>
      </c>
      <c r="G294" s="25">
        <v>0.28000000000000003</v>
      </c>
      <c r="H294" s="24">
        <v>0.35</v>
      </c>
      <c r="I294" s="10" t="s">
        <v>28</v>
      </c>
    </row>
    <row r="295" spans="1:9">
      <c r="A295" s="10" t="s">
        <v>11</v>
      </c>
      <c r="B295" s="11">
        <v>39966</v>
      </c>
      <c r="C295" s="24">
        <v>2</v>
      </c>
      <c r="D295" s="25" t="s">
        <v>29</v>
      </c>
      <c r="E295">
        <v>147</v>
      </c>
      <c r="F295" s="76">
        <v>6</v>
      </c>
      <c r="G295" s="25">
        <v>0.32</v>
      </c>
      <c r="H295" s="24">
        <v>1.05</v>
      </c>
      <c r="I295" s="10" t="s">
        <v>28</v>
      </c>
    </row>
    <row r="296" spans="1:9">
      <c r="A296" s="10" t="s">
        <v>11</v>
      </c>
      <c r="B296" s="11">
        <v>39966</v>
      </c>
      <c r="C296" s="24">
        <v>2</v>
      </c>
      <c r="D296" s="25" t="s">
        <v>29</v>
      </c>
      <c r="E296">
        <v>148</v>
      </c>
      <c r="F296" s="76">
        <v>6</v>
      </c>
      <c r="G296" s="25">
        <v>0.56000000000000005</v>
      </c>
      <c r="H296" s="24">
        <v>0.91</v>
      </c>
      <c r="I296" s="10" t="s">
        <v>28</v>
      </c>
    </row>
    <row r="297" spans="1:9">
      <c r="A297" s="10" t="s">
        <v>11</v>
      </c>
      <c r="B297" s="11">
        <v>39966</v>
      </c>
      <c r="C297" s="24">
        <v>2</v>
      </c>
      <c r="D297" s="25" t="s">
        <v>29</v>
      </c>
      <c r="E297">
        <v>149</v>
      </c>
      <c r="F297" s="76">
        <v>7</v>
      </c>
      <c r="G297" s="25">
        <v>0.09</v>
      </c>
      <c r="H297" s="24">
        <v>0.17</v>
      </c>
      <c r="I297" s="10" t="s">
        <v>28</v>
      </c>
    </row>
    <row r="298" spans="1:9">
      <c r="A298" s="10" t="s">
        <v>11</v>
      </c>
      <c r="B298" s="11">
        <v>39966</v>
      </c>
      <c r="C298" s="24">
        <v>2</v>
      </c>
      <c r="D298" s="25" t="s">
        <v>29</v>
      </c>
      <c r="E298">
        <v>150</v>
      </c>
      <c r="F298" s="76">
        <v>7</v>
      </c>
      <c r="G298" s="25">
        <v>0.32</v>
      </c>
      <c r="H298" s="24">
        <v>0.08</v>
      </c>
      <c r="I298" s="10" t="s">
        <v>28</v>
      </c>
    </row>
    <row r="299" spans="1:9">
      <c r="A299" s="10" t="s">
        <v>11</v>
      </c>
      <c r="B299" s="11">
        <v>39966</v>
      </c>
      <c r="C299" s="24">
        <v>2</v>
      </c>
      <c r="D299" s="25" t="s">
        <v>29</v>
      </c>
      <c r="E299">
        <v>151</v>
      </c>
      <c r="F299" s="76">
        <v>7</v>
      </c>
      <c r="G299" s="25">
        <v>0.46</v>
      </c>
      <c r="H299" s="24">
        <v>0.84</v>
      </c>
      <c r="I299" s="10" t="s">
        <v>28</v>
      </c>
    </row>
    <row r="300" spans="1:9">
      <c r="A300" s="10" t="s">
        <v>11</v>
      </c>
      <c r="B300" s="11">
        <v>39966</v>
      </c>
      <c r="C300" s="24">
        <v>2</v>
      </c>
      <c r="D300" s="25" t="s">
        <v>29</v>
      </c>
      <c r="E300">
        <v>152</v>
      </c>
      <c r="F300" s="76">
        <v>8</v>
      </c>
      <c r="G300" s="25">
        <v>0.38</v>
      </c>
      <c r="H300" s="24">
        <v>0.89</v>
      </c>
      <c r="I300" s="10" t="s">
        <v>28</v>
      </c>
    </row>
    <row r="301" spans="1:9">
      <c r="A301" s="10" t="s">
        <v>11</v>
      </c>
      <c r="B301" s="11">
        <v>39966</v>
      </c>
      <c r="C301" s="24">
        <v>3</v>
      </c>
      <c r="D301" s="25" t="s">
        <v>23</v>
      </c>
      <c r="E301">
        <v>153</v>
      </c>
      <c r="F301" s="76">
        <v>2</v>
      </c>
      <c r="G301" s="25">
        <v>0.13</v>
      </c>
      <c r="H301" s="24">
        <v>0.01</v>
      </c>
      <c r="I301" s="10" t="s">
        <v>28</v>
      </c>
    </row>
    <row r="302" spans="1:9">
      <c r="A302" s="10" t="s">
        <v>11</v>
      </c>
      <c r="B302" s="11">
        <v>39966</v>
      </c>
      <c r="C302" s="24">
        <v>3</v>
      </c>
      <c r="D302" s="25" t="s">
        <v>23</v>
      </c>
      <c r="E302">
        <v>154</v>
      </c>
      <c r="F302" s="76">
        <v>3</v>
      </c>
      <c r="G302" s="25">
        <v>0.2</v>
      </c>
      <c r="H302" s="24">
        <v>0.36</v>
      </c>
      <c r="I302" s="10" t="s">
        <v>28</v>
      </c>
    </row>
    <row r="303" spans="1:9">
      <c r="A303" s="10" t="s">
        <v>11</v>
      </c>
      <c r="B303" s="11">
        <v>39966</v>
      </c>
      <c r="C303" s="24">
        <v>3</v>
      </c>
      <c r="D303" s="25" t="s">
        <v>23</v>
      </c>
      <c r="E303">
        <v>155</v>
      </c>
      <c r="F303" s="76">
        <v>3</v>
      </c>
      <c r="G303" s="25">
        <v>0.26</v>
      </c>
      <c r="H303" s="24">
        <v>0.18</v>
      </c>
      <c r="I303" s="10" t="s">
        <v>28</v>
      </c>
    </row>
    <row r="304" spans="1:9">
      <c r="A304" s="10" t="s">
        <v>11</v>
      </c>
      <c r="B304" s="11">
        <v>39966</v>
      </c>
      <c r="C304" s="24">
        <v>3</v>
      </c>
      <c r="D304" s="25" t="s">
        <v>23</v>
      </c>
      <c r="E304">
        <v>156</v>
      </c>
      <c r="F304" s="76">
        <v>3</v>
      </c>
      <c r="G304" s="25">
        <v>0.42</v>
      </c>
      <c r="H304" s="24">
        <v>0.28000000000000003</v>
      </c>
      <c r="I304" s="10" t="s">
        <v>28</v>
      </c>
    </row>
    <row r="305" spans="1:9">
      <c r="A305" s="10" t="s">
        <v>11</v>
      </c>
      <c r="B305" s="11">
        <v>39966</v>
      </c>
      <c r="C305" s="24">
        <v>3</v>
      </c>
      <c r="D305" s="25" t="s">
        <v>23</v>
      </c>
      <c r="E305">
        <v>157</v>
      </c>
      <c r="F305" s="76">
        <v>4</v>
      </c>
      <c r="G305" s="25">
        <v>0.12</v>
      </c>
      <c r="H305" s="24">
        <v>0.01</v>
      </c>
      <c r="I305" s="10" t="s">
        <v>28</v>
      </c>
    </row>
    <row r="306" spans="1:9">
      <c r="A306" s="10" t="s">
        <v>11</v>
      </c>
      <c r="B306" s="11">
        <v>39966</v>
      </c>
      <c r="C306" s="24">
        <v>3</v>
      </c>
      <c r="D306" s="25" t="s">
        <v>23</v>
      </c>
      <c r="E306">
        <v>158</v>
      </c>
      <c r="F306" s="76">
        <v>4</v>
      </c>
      <c r="G306" s="25">
        <v>0.3</v>
      </c>
      <c r="H306" s="24">
        <v>0.3</v>
      </c>
      <c r="I306" s="10" t="s">
        <v>28</v>
      </c>
    </row>
    <row r="307" spans="1:9">
      <c r="A307" s="10" t="s">
        <v>11</v>
      </c>
      <c r="B307" s="11">
        <v>39966</v>
      </c>
      <c r="C307" s="24">
        <v>3</v>
      </c>
      <c r="D307" s="25" t="s">
        <v>23</v>
      </c>
      <c r="E307">
        <v>159</v>
      </c>
      <c r="F307" s="76">
        <v>4</v>
      </c>
      <c r="G307" s="25">
        <v>0.38</v>
      </c>
      <c r="H307" s="24">
        <v>0.4</v>
      </c>
      <c r="I307" s="10" t="s">
        <v>28</v>
      </c>
    </row>
    <row r="308" spans="1:9">
      <c r="A308" s="10" t="s">
        <v>11</v>
      </c>
      <c r="B308" s="11">
        <v>39966</v>
      </c>
      <c r="C308" s="24">
        <v>3</v>
      </c>
      <c r="D308" s="25" t="s">
        <v>23</v>
      </c>
      <c r="E308">
        <v>160</v>
      </c>
      <c r="F308" s="76">
        <v>4</v>
      </c>
      <c r="G308" s="25">
        <v>0.4</v>
      </c>
      <c r="H308" s="24">
        <v>0.44</v>
      </c>
      <c r="I308" s="10" t="s">
        <v>28</v>
      </c>
    </row>
    <row r="309" spans="1:9">
      <c r="A309" s="10" t="s">
        <v>11</v>
      </c>
      <c r="B309" s="11">
        <v>39966</v>
      </c>
      <c r="C309" s="24">
        <v>3</v>
      </c>
      <c r="D309" s="25" t="s">
        <v>23</v>
      </c>
      <c r="E309">
        <v>161</v>
      </c>
      <c r="F309" s="76">
        <v>4</v>
      </c>
      <c r="G309" s="25">
        <v>0.45</v>
      </c>
      <c r="H309" s="24">
        <v>0.13</v>
      </c>
      <c r="I309" s="10" t="s">
        <v>28</v>
      </c>
    </row>
    <row r="310" spans="1:9">
      <c r="A310" s="10" t="s">
        <v>11</v>
      </c>
      <c r="B310" s="11">
        <v>39966</v>
      </c>
      <c r="C310" s="24">
        <v>3</v>
      </c>
      <c r="D310" s="25" t="s">
        <v>23</v>
      </c>
      <c r="E310">
        <v>162</v>
      </c>
      <c r="F310" s="76">
        <v>4</v>
      </c>
      <c r="G310" s="25">
        <v>0.5</v>
      </c>
      <c r="H310" s="24">
        <v>0.08</v>
      </c>
      <c r="I310" s="10" t="s">
        <v>28</v>
      </c>
    </row>
    <row r="311" spans="1:9">
      <c r="A311" s="10" t="s">
        <v>11</v>
      </c>
      <c r="B311" s="11">
        <v>39966</v>
      </c>
      <c r="C311" s="24">
        <v>3</v>
      </c>
      <c r="D311" s="25" t="s">
        <v>23</v>
      </c>
      <c r="E311">
        <v>163</v>
      </c>
      <c r="F311" s="76">
        <v>4</v>
      </c>
      <c r="G311" s="25">
        <v>0.5</v>
      </c>
      <c r="H311" s="24">
        <v>0.28999999999999998</v>
      </c>
      <c r="I311" s="10" t="s">
        <v>28</v>
      </c>
    </row>
    <row r="312" spans="1:9">
      <c r="A312" s="10" t="s">
        <v>11</v>
      </c>
      <c r="B312" s="11">
        <v>39966</v>
      </c>
      <c r="C312" s="24">
        <v>3</v>
      </c>
      <c r="D312" s="25" t="s">
        <v>23</v>
      </c>
      <c r="E312">
        <v>164</v>
      </c>
      <c r="F312" s="76">
        <v>4</v>
      </c>
      <c r="G312" s="25">
        <v>0.61</v>
      </c>
      <c r="H312" s="24">
        <v>0.52</v>
      </c>
      <c r="I312" s="10" t="s">
        <v>28</v>
      </c>
    </row>
    <row r="313" spans="1:9">
      <c r="A313" s="10" t="s">
        <v>11</v>
      </c>
      <c r="B313" s="11">
        <v>39966</v>
      </c>
      <c r="C313" s="24">
        <v>3</v>
      </c>
      <c r="D313" s="25" t="s">
        <v>23</v>
      </c>
      <c r="E313">
        <v>165</v>
      </c>
      <c r="F313" s="76">
        <v>5</v>
      </c>
      <c r="G313" s="25">
        <v>0.4</v>
      </c>
      <c r="H313" s="24">
        <v>0.15</v>
      </c>
      <c r="I313" s="10" t="s">
        <v>28</v>
      </c>
    </row>
    <row r="314" spans="1:9">
      <c r="A314" s="10" t="s">
        <v>11</v>
      </c>
      <c r="B314" s="11">
        <v>39966</v>
      </c>
      <c r="C314" s="24">
        <v>3</v>
      </c>
      <c r="D314" s="25" t="s">
        <v>23</v>
      </c>
      <c r="E314">
        <v>166</v>
      </c>
      <c r="F314" s="76">
        <v>6</v>
      </c>
      <c r="G314" s="25">
        <v>0.08</v>
      </c>
      <c r="H314" s="24">
        <v>0.31</v>
      </c>
      <c r="I314" s="10" t="s">
        <v>28</v>
      </c>
    </row>
    <row r="315" spans="1:9">
      <c r="A315" s="10" t="s">
        <v>11</v>
      </c>
      <c r="B315" s="11">
        <v>39966</v>
      </c>
      <c r="C315" s="24">
        <v>3</v>
      </c>
      <c r="D315" s="25" t="s">
        <v>23</v>
      </c>
      <c r="E315">
        <v>167</v>
      </c>
      <c r="F315" s="76">
        <v>6</v>
      </c>
      <c r="G315" s="25">
        <v>0.38</v>
      </c>
      <c r="H315" s="24">
        <v>0.02</v>
      </c>
      <c r="I315" s="10" t="s">
        <v>28</v>
      </c>
    </row>
    <row r="316" spans="1:9">
      <c r="A316" s="10" t="s">
        <v>11</v>
      </c>
      <c r="B316" s="11">
        <v>39966</v>
      </c>
      <c r="C316" s="24">
        <v>3</v>
      </c>
      <c r="D316" s="25" t="s">
        <v>23</v>
      </c>
      <c r="E316">
        <v>168</v>
      </c>
      <c r="F316" s="76">
        <v>6</v>
      </c>
      <c r="G316" s="25">
        <v>0.48</v>
      </c>
      <c r="H316" s="24">
        <v>0.95</v>
      </c>
      <c r="I316" s="10" t="s">
        <v>28</v>
      </c>
    </row>
    <row r="317" spans="1:9">
      <c r="A317" s="10" t="s">
        <v>11</v>
      </c>
      <c r="B317" s="11">
        <v>39966</v>
      </c>
      <c r="C317" s="24">
        <v>3</v>
      </c>
      <c r="D317" s="25" t="s">
        <v>23</v>
      </c>
      <c r="E317">
        <v>169</v>
      </c>
      <c r="F317" s="76">
        <v>6</v>
      </c>
      <c r="G317" s="25">
        <v>0.48</v>
      </c>
      <c r="H317" s="24">
        <v>0.57999999999999996</v>
      </c>
      <c r="I317" s="10" t="s">
        <v>28</v>
      </c>
    </row>
    <row r="318" spans="1:9">
      <c r="A318" s="10" t="s">
        <v>11</v>
      </c>
      <c r="B318" s="11">
        <v>39966</v>
      </c>
      <c r="C318" s="24">
        <v>3</v>
      </c>
      <c r="D318" s="25" t="s">
        <v>23</v>
      </c>
      <c r="E318">
        <v>170</v>
      </c>
      <c r="F318" s="76">
        <v>6</v>
      </c>
      <c r="G318" s="25">
        <v>0.57999999999999996</v>
      </c>
      <c r="H318" s="24">
        <v>0.53</v>
      </c>
      <c r="I318" s="10" t="s">
        <v>28</v>
      </c>
    </row>
    <row r="319" spans="1:9">
      <c r="A319" s="10" t="s">
        <v>11</v>
      </c>
      <c r="B319" s="11">
        <v>39966</v>
      </c>
      <c r="C319" s="24">
        <v>3</v>
      </c>
      <c r="D319" s="25" t="s">
        <v>23</v>
      </c>
      <c r="E319">
        <v>171</v>
      </c>
      <c r="F319" s="76">
        <v>6</v>
      </c>
      <c r="G319" s="25">
        <v>0.64</v>
      </c>
      <c r="H319" s="24">
        <v>0.89</v>
      </c>
      <c r="I319" s="10" t="s">
        <v>28</v>
      </c>
    </row>
    <row r="320" spans="1:9">
      <c r="A320" s="10" t="s">
        <v>11</v>
      </c>
      <c r="B320" s="11">
        <v>39966</v>
      </c>
      <c r="C320" s="24">
        <v>3</v>
      </c>
      <c r="D320" s="25" t="s">
        <v>23</v>
      </c>
      <c r="E320">
        <v>172</v>
      </c>
      <c r="F320" s="76">
        <v>8</v>
      </c>
      <c r="G320" s="25">
        <v>0.3</v>
      </c>
      <c r="H320" s="24">
        <v>0.2</v>
      </c>
      <c r="I320" s="10" t="s">
        <v>28</v>
      </c>
    </row>
    <row r="321" spans="1:9">
      <c r="A321" s="10" t="s">
        <v>11</v>
      </c>
      <c r="B321" s="11">
        <v>39966</v>
      </c>
      <c r="C321" s="24">
        <v>4</v>
      </c>
      <c r="D321" s="25" t="s">
        <v>23</v>
      </c>
      <c r="E321">
        <v>173</v>
      </c>
      <c r="F321" s="76">
        <v>4</v>
      </c>
      <c r="G321" s="25">
        <v>0.08</v>
      </c>
      <c r="H321" s="24">
        <v>0</v>
      </c>
      <c r="I321" s="10" t="s">
        <v>28</v>
      </c>
    </row>
    <row r="322" spans="1:9">
      <c r="A322" s="10" t="s">
        <v>11</v>
      </c>
      <c r="B322" s="11">
        <v>39966</v>
      </c>
      <c r="C322" s="24">
        <v>4</v>
      </c>
      <c r="D322" s="25" t="s">
        <v>23</v>
      </c>
      <c r="E322">
        <v>174</v>
      </c>
      <c r="F322" s="76">
        <v>4</v>
      </c>
      <c r="G322" s="25">
        <v>0.3</v>
      </c>
      <c r="H322" s="24">
        <v>0.28000000000000003</v>
      </c>
      <c r="I322" s="10" t="s">
        <v>28</v>
      </c>
    </row>
    <row r="323" spans="1:9">
      <c r="A323" s="10" t="s">
        <v>11</v>
      </c>
      <c r="B323" s="11">
        <v>39966</v>
      </c>
      <c r="C323" s="24">
        <v>4</v>
      </c>
      <c r="D323" s="25" t="s">
        <v>23</v>
      </c>
      <c r="E323">
        <v>175</v>
      </c>
      <c r="F323" s="76">
        <v>4</v>
      </c>
      <c r="G323" s="25">
        <v>0.6</v>
      </c>
      <c r="H323" s="24">
        <v>0.05</v>
      </c>
      <c r="I323" s="10" t="s">
        <v>28</v>
      </c>
    </row>
    <row r="324" spans="1:9">
      <c r="A324" s="10" t="s">
        <v>11</v>
      </c>
      <c r="B324" s="11">
        <v>39966</v>
      </c>
      <c r="C324" s="24">
        <v>4</v>
      </c>
      <c r="D324" s="25" t="s">
        <v>23</v>
      </c>
      <c r="E324">
        <v>176</v>
      </c>
      <c r="F324" s="76">
        <v>5</v>
      </c>
      <c r="G324" s="25">
        <v>0.51</v>
      </c>
      <c r="H324" s="24">
        <v>0.61</v>
      </c>
      <c r="I324" s="10" t="s">
        <v>28</v>
      </c>
    </row>
    <row r="325" spans="1:9">
      <c r="A325" s="10" t="s">
        <v>11</v>
      </c>
      <c r="B325" s="11">
        <v>39966</v>
      </c>
      <c r="C325" s="24">
        <v>4</v>
      </c>
      <c r="D325" s="25" t="s">
        <v>23</v>
      </c>
      <c r="E325">
        <v>177</v>
      </c>
      <c r="F325" s="76">
        <v>5</v>
      </c>
      <c r="G325" s="25">
        <v>0.68</v>
      </c>
      <c r="H325" s="24">
        <v>0.42</v>
      </c>
      <c r="I325" s="10" t="s">
        <v>28</v>
      </c>
    </row>
    <row r="326" spans="1:9">
      <c r="A326" s="10" t="s">
        <v>11</v>
      </c>
      <c r="B326" s="11">
        <v>39966</v>
      </c>
      <c r="C326" s="24">
        <v>4</v>
      </c>
      <c r="D326" s="25" t="s">
        <v>23</v>
      </c>
      <c r="E326">
        <v>178</v>
      </c>
      <c r="F326" s="76">
        <v>5</v>
      </c>
      <c r="G326" s="25">
        <v>0.75</v>
      </c>
      <c r="H326" s="24">
        <v>0.53</v>
      </c>
      <c r="I326" s="10" t="s">
        <v>28</v>
      </c>
    </row>
    <row r="327" spans="1:9">
      <c r="A327" s="10" t="s">
        <v>11</v>
      </c>
      <c r="B327" s="11">
        <v>39966</v>
      </c>
      <c r="C327" s="24">
        <v>4</v>
      </c>
      <c r="D327" s="25" t="s">
        <v>23</v>
      </c>
      <c r="E327">
        <v>179</v>
      </c>
      <c r="F327" s="76">
        <v>6</v>
      </c>
      <c r="G327" s="25">
        <v>0.03</v>
      </c>
      <c r="H327" s="24">
        <v>0</v>
      </c>
      <c r="I327" s="10" t="s">
        <v>28</v>
      </c>
    </row>
    <row r="328" spans="1:9">
      <c r="A328" s="10" t="s">
        <v>11</v>
      </c>
      <c r="B328" s="11">
        <v>39966</v>
      </c>
      <c r="C328" s="24">
        <v>4</v>
      </c>
      <c r="D328" s="25" t="s">
        <v>23</v>
      </c>
      <c r="E328">
        <v>180</v>
      </c>
      <c r="F328" s="76">
        <v>6</v>
      </c>
      <c r="G328" s="25">
        <v>0.26</v>
      </c>
      <c r="H328" s="24">
        <v>0.15</v>
      </c>
      <c r="I328" s="10" t="s">
        <v>28</v>
      </c>
    </row>
    <row r="329" spans="1:9">
      <c r="A329" s="10" t="s">
        <v>11</v>
      </c>
      <c r="B329" s="11">
        <v>39966</v>
      </c>
      <c r="C329" s="24">
        <v>4</v>
      </c>
      <c r="D329" s="25" t="s">
        <v>23</v>
      </c>
      <c r="E329">
        <v>181</v>
      </c>
      <c r="F329" s="76">
        <v>6</v>
      </c>
      <c r="G329" s="25">
        <v>0.54</v>
      </c>
      <c r="H329" s="24">
        <v>0.6</v>
      </c>
      <c r="I329" s="10" t="s">
        <v>28</v>
      </c>
    </row>
    <row r="330" spans="1:9">
      <c r="A330" s="10" t="s">
        <v>11</v>
      </c>
      <c r="B330" s="11">
        <v>39966</v>
      </c>
      <c r="C330" s="24">
        <v>4</v>
      </c>
      <c r="D330" s="25" t="s">
        <v>23</v>
      </c>
      <c r="E330">
        <v>182</v>
      </c>
      <c r="F330" s="76">
        <v>6</v>
      </c>
      <c r="G330" s="25">
        <v>0.68</v>
      </c>
      <c r="H330" s="24">
        <v>0.48</v>
      </c>
      <c r="I330" s="10" t="s">
        <v>28</v>
      </c>
    </row>
    <row r="331" spans="1:9">
      <c r="A331" s="10" t="s">
        <v>11</v>
      </c>
      <c r="B331" s="11">
        <v>39966</v>
      </c>
      <c r="C331" s="24">
        <v>4</v>
      </c>
      <c r="D331" s="25" t="s">
        <v>23</v>
      </c>
      <c r="E331">
        <v>183</v>
      </c>
      <c r="F331" s="76">
        <v>7</v>
      </c>
      <c r="G331" s="25">
        <v>0.24</v>
      </c>
      <c r="H331" s="24">
        <v>0.64</v>
      </c>
      <c r="I331" s="10" t="s">
        <v>28</v>
      </c>
    </row>
    <row r="332" spans="1:9">
      <c r="A332" s="10" t="s">
        <v>11</v>
      </c>
      <c r="B332" s="11">
        <v>39966</v>
      </c>
      <c r="C332" s="24">
        <v>4</v>
      </c>
      <c r="D332" s="25" t="s">
        <v>23</v>
      </c>
      <c r="E332">
        <v>184</v>
      </c>
      <c r="F332" s="76">
        <v>7</v>
      </c>
      <c r="G332" s="25">
        <v>0.24</v>
      </c>
      <c r="H332" s="24">
        <v>0.1</v>
      </c>
      <c r="I332" s="10" t="s">
        <v>28</v>
      </c>
    </row>
    <row r="333" spans="1:9">
      <c r="A333" s="10" t="s">
        <v>11</v>
      </c>
      <c r="B333" s="11">
        <v>39966</v>
      </c>
      <c r="C333" s="24">
        <v>4</v>
      </c>
      <c r="D333" s="25" t="s">
        <v>23</v>
      </c>
      <c r="E333">
        <v>185</v>
      </c>
      <c r="F333" s="76">
        <v>7</v>
      </c>
      <c r="G333" s="25">
        <v>0.25</v>
      </c>
      <c r="H333" s="24">
        <v>0.01</v>
      </c>
      <c r="I333" s="10" t="s">
        <v>28</v>
      </c>
    </row>
    <row r="334" spans="1:9">
      <c r="A334" s="10" t="s">
        <v>11</v>
      </c>
      <c r="B334" s="11">
        <v>39966</v>
      </c>
      <c r="C334" s="24">
        <v>4</v>
      </c>
      <c r="D334" s="25" t="s">
        <v>23</v>
      </c>
      <c r="E334">
        <v>186</v>
      </c>
      <c r="F334" s="76">
        <v>7</v>
      </c>
      <c r="G334" s="25">
        <v>0.34</v>
      </c>
      <c r="H334" s="24">
        <v>0.01</v>
      </c>
      <c r="I334" s="10" t="s">
        <v>28</v>
      </c>
    </row>
    <row r="335" spans="1:9">
      <c r="A335" s="10" t="s">
        <v>11</v>
      </c>
      <c r="B335" s="11">
        <v>39966</v>
      </c>
      <c r="C335" s="24">
        <v>4</v>
      </c>
      <c r="D335" s="25" t="s">
        <v>23</v>
      </c>
      <c r="E335">
        <v>187</v>
      </c>
      <c r="F335" s="76">
        <v>7</v>
      </c>
      <c r="G335" s="25">
        <v>0.6</v>
      </c>
      <c r="H335" s="24">
        <v>0.34</v>
      </c>
      <c r="I335" s="10" t="s">
        <v>28</v>
      </c>
    </row>
    <row r="336" spans="1:9">
      <c r="A336" s="10" t="s">
        <v>11</v>
      </c>
      <c r="B336" s="11">
        <v>39966</v>
      </c>
      <c r="C336" s="24">
        <v>5</v>
      </c>
      <c r="D336" s="25" t="s">
        <v>24</v>
      </c>
      <c r="E336">
        <v>188</v>
      </c>
      <c r="F336" s="76">
        <v>3</v>
      </c>
      <c r="G336" s="25">
        <v>0.63</v>
      </c>
      <c r="H336" s="24">
        <v>0.27</v>
      </c>
      <c r="I336" s="10" t="s">
        <v>28</v>
      </c>
    </row>
    <row r="337" spans="1:9">
      <c r="A337" s="10" t="s">
        <v>11</v>
      </c>
      <c r="B337" s="11">
        <v>39966</v>
      </c>
      <c r="C337" s="24">
        <v>5</v>
      </c>
      <c r="D337" s="25" t="s">
        <v>24</v>
      </c>
      <c r="E337">
        <v>189</v>
      </c>
      <c r="F337" s="76">
        <v>4</v>
      </c>
      <c r="G337" s="25">
        <v>0.08</v>
      </c>
      <c r="H337" s="24">
        <v>0.01</v>
      </c>
      <c r="I337" s="10" t="s">
        <v>28</v>
      </c>
    </row>
    <row r="338" spans="1:9">
      <c r="A338" s="10" t="s">
        <v>11</v>
      </c>
      <c r="B338" s="11">
        <v>39966</v>
      </c>
      <c r="C338" s="24">
        <v>5</v>
      </c>
      <c r="D338" s="25" t="s">
        <v>24</v>
      </c>
      <c r="E338">
        <v>190</v>
      </c>
      <c r="F338" s="76">
        <v>4</v>
      </c>
      <c r="G338" s="25">
        <v>0.36</v>
      </c>
      <c r="H338" s="24">
        <v>0.08</v>
      </c>
      <c r="I338" s="10" t="s">
        <v>28</v>
      </c>
    </row>
    <row r="339" spans="1:9">
      <c r="A339" s="10" t="s">
        <v>11</v>
      </c>
      <c r="B339" s="11">
        <v>39966</v>
      </c>
      <c r="C339" s="24">
        <v>5</v>
      </c>
      <c r="D339" s="25" t="s">
        <v>24</v>
      </c>
      <c r="E339">
        <v>191</v>
      </c>
      <c r="F339" s="76">
        <v>4</v>
      </c>
      <c r="G339" s="25">
        <v>0.64</v>
      </c>
      <c r="H339" s="24">
        <v>0.16</v>
      </c>
      <c r="I339" s="10" t="s">
        <v>28</v>
      </c>
    </row>
    <row r="340" spans="1:9">
      <c r="A340" s="10" t="s">
        <v>11</v>
      </c>
      <c r="B340" s="11">
        <v>39966</v>
      </c>
      <c r="C340" s="24">
        <v>5</v>
      </c>
      <c r="D340" s="25" t="s">
        <v>24</v>
      </c>
      <c r="E340">
        <v>192</v>
      </c>
      <c r="F340" s="76">
        <v>4</v>
      </c>
      <c r="G340" s="25">
        <v>0.82</v>
      </c>
      <c r="H340" s="24">
        <v>0.28000000000000003</v>
      </c>
      <c r="I340" s="10" t="s">
        <v>28</v>
      </c>
    </row>
    <row r="341" spans="1:9">
      <c r="A341" s="10" t="s">
        <v>11</v>
      </c>
      <c r="B341" s="11">
        <v>39966</v>
      </c>
      <c r="C341" s="24">
        <v>5</v>
      </c>
      <c r="D341" s="25" t="s">
        <v>24</v>
      </c>
      <c r="E341">
        <v>193</v>
      </c>
      <c r="F341" s="76">
        <v>4</v>
      </c>
      <c r="G341" s="25">
        <v>1.08</v>
      </c>
      <c r="H341" s="24">
        <v>0.52</v>
      </c>
      <c r="I341" s="10" t="s">
        <v>28</v>
      </c>
    </row>
    <row r="342" spans="1:9">
      <c r="A342" s="10" t="s">
        <v>11</v>
      </c>
      <c r="B342" s="11">
        <v>39966</v>
      </c>
      <c r="C342" s="24">
        <v>5</v>
      </c>
      <c r="D342" s="25" t="s">
        <v>24</v>
      </c>
      <c r="E342">
        <v>194</v>
      </c>
      <c r="F342" s="76">
        <v>5</v>
      </c>
      <c r="G342" s="25">
        <v>0.56000000000000005</v>
      </c>
      <c r="H342" s="24">
        <v>0.02</v>
      </c>
      <c r="I342" s="10" t="s">
        <v>28</v>
      </c>
    </row>
    <row r="343" spans="1:9">
      <c r="A343" s="10" t="s">
        <v>11</v>
      </c>
      <c r="B343" s="11">
        <v>39966</v>
      </c>
      <c r="C343" s="24">
        <v>5</v>
      </c>
      <c r="D343" s="25" t="s">
        <v>24</v>
      </c>
      <c r="E343">
        <v>195</v>
      </c>
      <c r="F343" s="76">
        <v>5</v>
      </c>
      <c r="G343" s="25">
        <v>0.68</v>
      </c>
      <c r="H343" s="24">
        <v>0.31</v>
      </c>
      <c r="I343" s="10" t="s">
        <v>28</v>
      </c>
    </row>
    <row r="344" spans="1:9">
      <c r="A344" s="10" t="s">
        <v>11</v>
      </c>
      <c r="B344" s="11">
        <v>39966</v>
      </c>
      <c r="C344" s="24">
        <v>5</v>
      </c>
      <c r="D344" s="25" t="s">
        <v>24</v>
      </c>
      <c r="E344">
        <v>196</v>
      </c>
      <c r="F344" s="76">
        <v>5</v>
      </c>
      <c r="G344" s="25">
        <v>0.83</v>
      </c>
      <c r="H344" s="24">
        <v>0.42</v>
      </c>
      <c r="I344" s="10" t="s">
        <v>28</v>
      </c>
    </row>
    <row r="345" spans="1:9">
      <c r="A345" s="10" t="s">
        <v>11</v>
      </c>
      <c r="B345" s="11">
        <v>39966</v>
      </c>
      <c r="C345" s="24">
        <v>5</v>
      </c>
      <c r="D345" s="25" t="s">
        <v>24</v>
      </c>
      <c r="E345">
        <v>197</v>
      </c>
      <c r="F345" s="76">
        <v>5</v>
      </c>
      <c r="G345" s="25">
        <v>0.87</v>
      </c>
      <c r="H345" s="24">
        <v>0.08</v>
      </c>
      <c r="I345" s="10" t="s">
        <v>28</v>
      </c>
    </row>
    <row r="346" spans="1:9">
      <c r="A346" s="10" t="s">
        <v>11</v>
      </c>
      <c r="B346" s="11">
        <v>39966</v>
      </c>
      <c r="C346" s="24">
        <v>5</v>
      </c>
      <c r="D346" s="25" t="s">
        <v>24</v>
      </c>
      <c r="E346">
        <v>198</v>
      </c>
      <c r="F346" s="76">
        <v>6</v>
      </c>
      <c r="G346" s="25">
        <v>0.98</v>
      </c>
      <c r="H346" s="24">
        <v>0.27</v>
      </c>
      <c r="I346" s="10" t="s">
        <v>28</v>
      </c>
    </row>
    <row r="347" spans="1:9">
      <c r="A347" s="10" t="s">
        <v>11</v>
      </c>
      <c r="B347" s="11">
        <v>39966</v>
      </c>
      <c r="C347" s="24">
        <v>5</v>
      </c>
      <c r="D347" s="25" t="s">
        <v>24</v>
      </c>
      <c r="E347">
        <v>199</v>
      </c>
      <c r="F347" s="76">
        <v>7</v>
      </c>
      <c r="G347" s="25">
        <v>0.44</v>
      </c>
      <c r="H347" s="24">
        <v>0.28000000000000003</v>
      </c>
      <c r="I347" s="10" t="s">
        <v>28</v>
      </c>
    </row>
    <row r="348" spans="1:9">
      <c r="A348" s="10" t="s">
        <v>11</v>
      </c>
      <c r="B348" s="11">
        <v>39966</v>
      </c>
      <c r="C348" s="24">
        <v>5</v>
      </c>
      <c r="D348" s="25" t="s">
        <v>24</v>
      </c>
      <c r="E348">
        <v>200</v>
      </c>
      <c r="F348" s="76">
        <v>7</v>
      </c>
      <c r="G348" s="25">
        <v>0.6</v>
      </c>
      <c r="H348" s="24">
        <v>0.21</v>
      </c>
      <c r="I348" s="10" t="s">
        <v>28</v>
      </c>
    </row>
    <row r="349" spans="1:9">
      <c r="A349" s="10" t="s">
        <v>11</v>
      </c>
      <c r="B349" s="11">
        <v>39966</v>
      </c>
      <c r="C349" s="24">
        <v>5</v>
      </c>
      <c r="D349" s="25" t="s">
        <v>24</v>
      </c>
      <c r="E349">
        <v>201</v>
      </c>
      <c r="F349" s="76">
        <v>7</v>
      </c>
      <c r="G349" s="25">
        <v>0.86</v>
      </c>
      <c r="H349" s="24">
        <v>0.37</v>
      </c>
      <c r="I349" s="10" t="s">
        <v>28</v>
      </c>
    </row>
    <row r="350" spans="1:9">
      <c r="A350" s="10" t="s">
        <v>11</v>
      </c>
      <c r="B350" s="11">
        <v>39966</v>
      </c>
      <c r="C350" s="24">
        <v>6</v>
      </c>
      <c r="D350" s="25" t="s">
        <v>24</v>
      </c>
      <c r="E350">
        <v>202</v>
      </c>
      <c r="F350" s="76">
        <v>5</v>
      </c>
      <c r="G350" s="25">
        <v>0.48</v>
      </c>
      <c r="H350" s="24">
        <v>0.01</v>
      </c>
      <c r="I350" s="10" t="s">
        <v>28</v>
      </c>
    </row>
    <row r="351" spans="1:9">
      <c r="A351" s="10" t="s">
        <v>11</v>
      </c>
      <c r="B351" s="11">
        <v>39966</v>
      </c>
      <c r="C351" s="24">
        <v>6</v>
      </c>
      <c r="D351" s="25" t="s">
        <v>24</v>
      </c>
      <c r="E351">
        <v>203</v>
      </c>
      <c r="F351" s="76">
        <v>5</v>
      </c>
      <c r="G351" s="25">
        <v>0.68</v>
      </c>
      <c r="H351" s="24">
        <v>0.06</v>
      </c>
      <c r="I351" s="10" t="s">
        <v>28</v>
      </c>
    </row>
    <row r="352" spans="1:9">
      <c r="A352" s="10" t="s">
        <v>11</v>
      </c>
      <c r="B352" s="11">
        <v>39966</v>
      </c>
      <c r="C352" s="24">
        <v>6</v>
      </c>
      <c r="D352" s="25" t="s">
        <v>24</v>
      </c>
      <c r="E352">
        <v>204</v>
      </c>
      <c r="F352" s="76">
        <v>7</v>
      </c>
      <c r="G352" s="25">
        <v>0.76</v>
      </c>
      <c r="H352" s="24">
        <v>0.05</v>
      </c>
      <c r="I352" s="10" t="s">
        <v>28</v>
      </c>
    </row>
    <row r="353" spans="1:9">
      <c r="A353" s="10" t="s">
        <v>11</v>
      </c>
      <c r="B353" s="11">
        <v>39966</v>
      </c>
      <c r="C353" s="24">
        <v>7</v>
      </c>
      <c r="D353" s="25" t="s">
        <v>24</v>
      </c>
      <c r="E353">
        <v>205</v>
      </c>
      <c r="F353" s="76">
        <v>6</v>
      </c>
      <c r="G353" s="25">
        <v>0.9</v>
      </c>
      <c r="H353" s="24">
        <v>0.7</v>
      </c>
      <c r="I353" s="10" t="s">
        <v>28</v>
      </c>
    </row>
    <row r="354" spans="1:9">
      <c r="A354" s="10" t="s">
        <v>11</v>
      </c>
      <c r="B354" s="11">
        <v>39966</v>
      </c>
      <c r="C354" s="24">
        <v>7</v>
      </c>
      <c r="D354" s="25" t="s">
        <v>24</v>
      </c>
      <c r="E354">
        <v>206</v>
      </c>
      <c r="F354" s="76">
        <v>8</v>
      </c>
      <c r="G354" s="25">
        <v>0.77</v>
      </c>
      <c r="H354" s="24"/>
      <c r="I354" s="10" t="s">
        <v>28</v>
      </c>
    </row>
    <row r="355" spans="1:9">
      <c r="A355" s="10" t="s">
        <v>11</v>
      </c>
      <c r="B355" s="11">
        <v>39966</v>
      </c>
      <c r="C355" s="24">
        <v>8</v>
      </c>
      <c r="D355" s="25" t="s">
        <v>26</v>
      </c>
      <c r="E355">
        <v>207</v>
      </c>
      <c r="F355" s="76">
        <v>3</v>
      </c>
      <c r="G355" s="25">
        <v>0.01</v>
      </c>
      <c r="H355" s="24">
        <v>0.1</v>
      </c>
      <c r="I355" s="10" t="s">
        <v>28</v>
      </c>
    </row>
    <row r="356" spans="1:9">
      <c r="A356" s="10" t="s">
        <v>11</v>
      </c>
      <c r="B356" s="11">
        <v>39966</v>
      </c>
      <c r="C356" s="24">
        <v>8</v>
      </c>
      <c r="D356" s="25" t="s">
        <v>26</v>
      </c>
      <c r="E356">
        <v>208</v>
      </c>
      <c r="F356" s="76">
        <v>3</v>
      </c>
      <c r="G356" s="25">
        <v>0.08</v>
      </c>
      <c r="H356" s="24">
        <v>0.05</v>
      </c>
      <c r="I356" s="10" t="s">
        <v>28</v>
      </c>
    </row>
    <row r="357" spans="1:9">
      <c r="A357" s="10" t="s">
        <v>11</v>
      </c>
      <c r="B357" s="11">
        <v>39966</v>
      </c>
      <c r="C357" s="24">
        <v>8</v>
      </c>
      <c r="D357" s="25" t="s">
        <v>26</v>
      </c>
      <c r="E357">
        <v>209</v>
      </c>
      <c r="F357" s="76">
        <v>3</v>
      </c>
      <c r="G357" s="25">
        <v>0.52</v>
      </c>
      <c r="H357" s="24">
        <v>0.01</v>
      </c>
      <c r="I357" s="10" t="s">
        <v>28</v>
      </c>
    </row>
    <row r="358" spans="1:9">
      <c r="A358" s="10" t="s">
        <v>11</v>
      </c>
      <c r="B358" s="11">
        <v>39966</v>
      </c>
      <c r="C358" s="24">
        <v>8</v>
      </c>
      <c r="D358" s="25" t="s">
        <v>26</v>
      </c>
      <c r="E358">
        <v>210</v>
      </c>
      <c r="F358" s="76">
        <v>4</v>
      </c>
      <c r="G358" s="25">
        <v>0.06</v>
      </c>
      <c r="H358" s="24">
        <v>0</v>
      </c>
      <c r="I358" s="10" t="s">
        <v>28</v>
      </c>
    </row>
    <row r="359" spans="1:9">
      <c r="A359" s="10" t="s">
        <v>11</v>
      </c>
      <c r="B359" s="11">
        <v>39966</v>
      </c>
      <c r="C359" s="24">
        <v>8</v>
      </c>
      <c r="D359" s="25" t="s">
        <v>26</v>
      </c>
      <c r="E359">
        <v>211</v>
      </c>
      <c r="F359" s="76">
        <v>5</v>
      </c>
      <c r="G359" s="25">
        <v>0.05</v>
      </c>
      <c r="H359" s="24">
        <v>0.05</v>
      </c>
      <c r="I359" s="10" t="s">
        <v>28</v>
      </c>
    </row>
    <row r="360" spans="1:9">
      <c r="A360" s="10" t="s">
        <v>11</v>
      </c>
      <c r="B360" s="11">
        <v>39966</v>
      </c>
      <c r="C360" s="24">
        <v>8</v>
      </c>
      <c r="D360" s="25" t="s">
        <v>26</v>
      </c>
      <c r="E360">
        <v>212</v>
      </c>
      <c r="F360" s="76">
        <v>5</v>
      </c>
      <c r="G360" s="25">
        <v>0.06</v>
      </c>
      <c r="H360" s="24">
        <v>0</v>
      </c>
      <c r="I360" s="10" t="s">
        <v>28</v>
      </c>
    </row>
    <row r="361" spans="1:9">
      <c r="A361" s="10" t="s">
        <v>11</v>
      </c>
      <c r="B361" s="11">
        <v>39966</v>
      </c>
      <c r="C361" s="24">
        <v>8</v>
      </c>
      <c r="D361" s="25" t="s">
        <v>26</v>
      </c>
      <c r="E361">
        <v>213</v>
      </c>
      <c r="F361" s="76">
        <v>5</v>
      </c>
      <c r="G361" s="25">
        <v>0.26</v>
      </c>
      <c r="H361" s="24">
        <v>0.34</v>
      </c>
      <c r="I361" s="10" t="s">
        <v>28</v>
      </c>
    </row>
    <row r="362" spans="1:9">
      <c r="A362" s="10" t="s">
        <v>11</v>
      </c>
      <c r="B362" s="11">
        <v>39966</v>
      </c>
      <c r="C362" s="24">
        <v>8</v>
      </c>
      <c r="D362" s="25" t="s">
        <v>26</v>
      </c>
      <c r="E362">
        <v>214</v>
      </c>
      <c r="F362" s="76">
        <v>6</v>
      </c>
      <c r="G362" s="25">
        <v>0.05</v>
      </c>
      <c r="H362" s="24">
        <v>0.25</v>
      </c>
      <c r="I362" s="10" t="s">
        <v>28</v>
      </c>
    </row>
    <row r="363" spans="1:9">
      <c r="A363" s="10" t="s">
        <v>11</v>
      </c>
      <c r="B363" s="11">
        <v>39966</v>
      </c>
      <c r="C363" s="24">
        <v>8</v>
      </c>
      <c r="D363" s="25" t="s">
        <v>26</v>
      </c>
      <c r="E363">
        <v>215</v>
      </c>
      <c r="F363" s="76">
        <v>6</v>
      </c>
      <c r="G363" s="25">
        <v>0.14000000000000001</v>
      </c>
      <c r="H363" s="24">
        <v>0.15</v>
      </c>
      <c r="I363" s="10" t="s">
        <v>28</v>
      </c>
    </row>
    <row r="364" spans="1:9">
      <c r="A364" s="10" t="s">
        <v>11</v>
      </c>
      <c r="B364" s="11">
        <v>39966</v>
      </c>
      <c r="C364" s="24">
        <v>8</v>
      </c>
      <c r="D364" s="25" t="s">
        <v>26</v>
      </c>
      <c r="E364">
        <v>216</v>
      </c>
      <c r="F364" s="76">
        <v>6</v>
      </c>
      <c r="G364" s="25">
        <v>0.42</v>
      </c>
      <c r="H364" s="24">
        <v>0.91</v>
      </c>
      <c r="I364" s="10" t="s">
        <v>28</v>
      </c>
    </row>
    <row r="365" spans="1:9">
      <c r="A365" s="10" t="s">
        <v>11</v>
      </c>
      <c r="B365" s="11">
        <v>39966</v>
      </c>
      <c r="C365" s="24">
        <v>8</v>
      </c>
      <c r="D365" s="25" t="s">
        <v>26</v>
      </c>
      <c r="E365">
        <v>217</v>
      </c>
      <c r="F365" s="76">
        <v>7</v>
      </c>
      <c r="G365" s="25">
        <v>0.12</v>
      </c>
      <c r="H365" s="24">
        <v>0.52</v>
      </c>
      <c r="I365" s="10" t="s">
        <v>28</v>
      </c>
    </row>
    <row r="366" spans="1:9">
      <c r="A366" s="10" t="s">
        <v>11</v>
      </c>
      <c r="B366" s="11">
        <v>39966</v>
      </c>
      <c r="C366" s="24">
        <v>8</v>
      </c>
      <c r="D366" s="25" t="s">
        <v>26</v>
      </c>
      <c r="E366">
        <v>218</v>
      </c>
      <c r="F366" s="76">
        <v>7</v>
      </c>
      <c r="G366" s="25">
        <v>0.52</v>
      </c>
      <c r="H366" s="24">
        <v>1.2</v>
      </c>
      <c r="I366" s="10" t="s">
        <v>28</v>
      </c>
    </row>
    <row r="367" spans="1:9">
      <c r="A367" s="10" t="s">
        <v>11</v>
      </c>
      <c r="B367" s="11">
        <v>39966</v>
      </c>
      <c r="C367" s="24">
        <v>8</v>
      </c>
      <c r="D367" s="25" t="s">
        <v>26</v>
      </c>
      <c r="E367">
        <v>219</v>
      </c>
      <c r="F367" s="76">
        <v>7</v>
      </c>
      <c r="G367" s="25">
        <v>0.8</v>
      </c>
      <c r="H367" s="24">
        <v>0.12</v>
      </c>
      <c r="I367" s="10" t="s">
        <v>28</v>
      </c>
    </row>
    <row r="368" spans="1:9">
      <c r="A368" s="10" t="s">
        <v>11</v>
      </c>
      <c r="B368" s="11">
        <v>39966</v>
      </c>
      <c r="C368" s="24">
        <v>8</v>
      </c>
      <c r="D368" s="25" t="s">
        <v>26</v>
      </c>
      <c r="E368">
        <v>220</v>
      </c>
      <c r="F368" s="76">
        <v>7</v>
      </c>
      <c r="G368" s="25">
        <v>0.86</v>
      </c>
      <c r="H368" s="24">
        <v>0.03</v>
      </c>
      <c r="I368" s="10" t="s">
        <v>28</v>
      </c>
    </row>
    <row r="369" spans="1:9">
      <c r="A369" s="10" t="s">
        <v>11</v>
      </c>
      <c r="B369" s="11">
        <v>39966</v>
      </c>
      <c r="C369" s="24">
        <v>9</v>
      </c>
      <c r="D369" s="25" t="s">
        <v>26</v>
      </c>
      <c r="E369">
        <v>221</v>
      </c>
      <c r="F369" s="76">
        <v>2</v>
      </c>
      <c r="G369" s="25">
        <v>0.04</v>
      </c>
      <c r="H369" s="24">
        <v>0</v>
      </c>
      <c r="I369" s="10" t="s">
        <v>28</v>
      </c>
    </row>
    <row r="370" spans="1:9">
      <c r="A370" s="10" t="s">
        <v>11</v>
      </c>
      <c r="B370" s="11">
        <v>39966</v>
      </c>
      <c r="C370" s="24">
        <v>9</v>
      </c>
      <c r="D370" s="25" t="s">
        <v>26</v>
      </c>
      <c r="E370">
        <v>222</v>
      </c>
      <c r="F370" s="76">
        <v>2</v>
      </c>
      <c r="G370" s="25">
        <v>0.06</v>
      </c>
      <c r="H370" s="24">
        <v>0.01</v>
      </c>
      <c r="I370" s="10" t="s">
        <v>28</v>
      </c>
    </row>
    <row r="371" spans="1:9">
      <c r="A371" s="10" t="s">
        <v>11</v>
      </c>
      <c r="B371" s="11">
        <v>39966</v>
      </c>
      <c r="C371" s="24">
        <v>9</v>
      </c>
      <c r="D371" s="25" t="s">
        <v>26</v>
      </c>
      <c r="E371">
        <v>223</v>
      </c>
      <c r="F371" s="76">
        <v>3</v>
      </c>
      <c r="G371" s="25">
        <v>0.32</v>
      </c>
      <c r="H371" s="24">
        <v>0.01</v>
      </c>
      <c r="I371" s="10" t="s">
        <v>28</v>
      </c>
    </row>
    <row r="372" spans="1:9">
      <c r="A372" s="10" t="s">
        <v>11</v>
      </c>
      <c r="B372" s="11">
        <v>39966</v>
      </c>
      <c r="C372" s="24">
        <v>9</v>
      </c>
      <c r="D372" s="25" t="s">
        <v>26</v>
      </c>
      <c r="E372">
        <v>224</v>
      </c>
      <c r="F372" s="76">
        <v>4</v>
      </c>
      <c r="G372" s="25">
        <v>0.18</v>
      </c>
      <c r="H372" s="24">
        <v>0</v>
      </c>
      <c r="I372" s="10" t="s">
        <v>28</v>
      </c>
    </row>
    <row r="373" spans="1:9">
      <c r="A373" s="10" t="s">
        <v>11</v>
      </c>
      <c r="B373" s="11">
        <v>39966</v>
      </c>
      <c r="C373" s="24">
        <v>9</v>
      </c>
      <c r="D373" s="25" t="s">
        <v>26</v>
      </c>
      <c r="E373">
        <v>225</v>
      </c>
      <c r="F373" s="76">
        <v>4</v>
      </c>
      <c r="G373" s="25">
        <v>0.2</v>
      </c>
      <c r="H373" s="24">
        <v>0.1</v>
      </c>
      <c r="I373" s="10" t="s">
        <v>28</v>
      </c>
    </row>
    <row r="374" spans="1:9">
      <c r="A374" s="10" t="s">
        <v>11</v>
      </c>
      <c r="B374" s="11">
        <v>39966</v>
      </c>
      <c r="C374" s="24">
        <v>9</v>
      </c>
      <c r="D374" s="25" t="s">
        <v>26</v>
      </c>
      <c r="E374">
        <v>226</v>
      </c>
      <c r="F374" s="76">
        <v>4</v>
      </c>
      <c r="G374" s="25">
        <v>0.28000000000000003</v>
      </c>
      <c r="H374" s="24">
        <v>0.13</v>
      </c>
      <c r="I374" s="10" t="s">
        <v>28</v>
      </c>
    </row>
    <row r="375" spans="1:9">
      <c r="A375" s="10" t="s">
        <v>11</v>
      </c>
      <c r="B375" s="11">
        <v>39966</v>
      </c>
      <c r="C375" s="24">
        <v>9</v>
      </c>
      <c r="D375" s="25" t="s">
        <v>26</v>
      </c>
      <c r="E375">
        <v>227</v>
      </c>
      <c r="F375" s="76">
        <v>4</v>
      </c>
      <c r="G375" s="25">
        <v>0.32</v>
      </c>
      <c r="H375" s="24">
        <v>0.02</v>
      </c>
      <c r="I375" s="10" t="s">
        <v>28</v>
      </c>
    </row>
    <row r="376" spans="1:9">
      <c r="A376" s="10" t="s">
        <v>11</v>
      </c>
      <c r="B376" s="11">
        <v>39966</v>
      </c>
      <c r="C376" s="24">
        <v>9</v>
      </c>
      <c r="D376" s="25" t="s">
        <v>26</v>
      </c>
      <c r="E376">
        <v>228</v>
      </c>
      <c r="F376" s="76">
        <v>4</v>
      </c>
      <c r="G376" s="25">
        <v>0.56000000000000005</v>
      </c>
      <c r="H376" s="24">
        <v>0.34</v>
      </c>
      <c r="I376" s="10" t="s">
        <v>28</v>
      </c>
    </row>
    <row r="377" spans="1:9">
      <c r="A377" s="10" t="s">
        <v>11</v>
      </c>
      <c r="B377" s="11">
        <v>39966</v>
      </c>
      <c r="C377" s="24">
        <v>9</v>
      </c>
      <c r="D377" s="25" t="s">
        <v>26</v>
      </c>
      <c r="E377">
        <v>229</v>
      </c>
      <c r="F377" s="76">
        <v>5</v>
      </c>
      <c r="G377" s="25">
        <v>0.66</v>
      </c>
      <c r="H377" s="24">
        <v>0.92</v>
      </c>
      <c r="I377" s="10" t="s">
        <v>28</v>
      </c>
    </row>
    <row r="378" spans="1:9">
      <c r="A378" s="10" t="s">
        <v>11</v>
      </c>
      <c r="B378" s="11">
        <v>39966</v>
      </c>
      <c r="C378" s="24">
        <v>9</v>
      </c>
      <c r="D378" s="25" t="s">
        <v>26</v>
      </c>
      <c r="E378">
        <v>230</v>
      </c>
      <c r="F378" s="76">
        <v>5</v>
      </c>
      <c r="G378" s="25">
        <v>0.68</v>
      </c>
      <c r="H378" s="24">
        <v>0.2</v>
      </c>
      <c r="I378" s="10" t="s">
        <v>28</v>
      </c>
    </row>
    <row r="379" spans="1:9">
      <c r="A379" s="10" t="s">
        <v>11</v>
      </c>
      <c r="B379" s="11">
        <v>39966</v>
      </c>
      <c r="C379" s="24">
        <v>9</v>
      </c>
      <c r="D379" s="25" t="s">
        <v>26</v>
      </c>
      <c r="E379">
        <v>231</v>
      </c>
      <c r="F379" s="76">
        <v>6</v>
      </c>
      <c r="G379" s="25">
        <v>0.1</v>
      </c>
      <c r="H379" s="24">
        <v>0.13</v>
      </c>
      <c r="I379" s="10" t="s">
        <v>28</v>
      </c>
    </row>
    <row r="380" spans="1:9">
      <c r="A380" s="10" t="s">
        <v>11</v>
      </c>
      <c r="B380" s="11">
        <v>39966</v>
      </c>
      <c r="C380" s="24">
        <v>9</v>
      </c>
      <c r="D380" s="25" t="s">
        <v>26</v>
      </c>
      <c r="E380">
        <v>232</v>
      </c>
      <c r="F380" s="76">
        <v>6</v>
      </c>
      <c r="G380" s="25">
        <v>0.28000000000000003</v>
      </c>
      <c r="H380" s="24">
        <v>0.01</v>
      </c>
      <c r="I380" s="10" t="s">
        <v>28</v>
      </c>
    </row>
    <row r="381" spans="1:9">
      <c r="A381" s="10" t="s">
        <v>11</v>
      </c>
      <c r="B381" s="11">
        <v>39966</v>
      </c>
      <c r="C381" s="24">
        <v>9</v>
      </c>
      <c r="D381" s="25" t="s">
        <v>26</v>
      </c>
      <c r="E381">
        <v>233</v>
      </c>
      <c r="F381" s="76">
        <v>6</v>
      </c>
      <c r="G381" s="25">
        <v>0.68</v>
      </c>
      <c r="H381" s="24">
        <v>0.73</v>
      </c>
      <c r="I381" s="10" t="s">
        <v>28</v>
      </c>
    </row>
    <row r="382" spans="1:9">
      <c r="A382" s="10" t="s">
        <v>11</v>
      </c>
      <c r="B382" s="11">
        <v>39966</v>
      </c>
      <c r="C382" s="24">
        <v>9</v>
      </c>
      <c r="D382" s="25" t="s">
        <v>26</v>
      </c>
      <c r="E382">
        <v>234</v>
      </c>
      <c r="F382" s="76">
        <v>7</v>
      </c>
      <c r="G382" s="25">
        <v>0.22</v>
      </c>
      <c r="H382" s="24">
        <v>0.93</v>
      </c>
      <c r="I382" s="10" t="s">
        <v>28</v>
      </c>
    </row>
    <row r="383" spans="1:9">
      <c r="A383" s="10" t="s">
        <v>11</v>
      </c>
      <c r="B383" s="11">
        <v>39966</v>
      </c>
      <c r="C383" s="24">
        <v>9</v>
      </c>
      <c r="D383" s="25" t="s">
        <v>26</v>
      </c>
      <c r="E383">
        <v>235</v>
      </c>
      <c r="F383" s="72">
        <v>7</v>
      </c>
      <c r="G383" s="25">
        <v>0.36</v>
      </c>
      <c r="H383" s="24">
        <v>0.92</v>
      </c>
      <c r="I383" s="10" t="s">
        <v>28</v>
      </c>
    </row>
    <row r="384" spans="1:9">
      <c r="A384" s="10" t="s">
        <v>11</v>
      </c>
      <c r="B384" s="11">
        <v>39966</v>
      </c>
      <c r="C384" s="24">
        <v>10</v>
      </c>
      <c r="D384" s="25" t="s">
        <v>24</v>
      </c>
      <c r="E384">
        <v>236</v>
      </c>
      <c r="F384" s="76">
        <v>2</v>
      </c>
      <c r="G384" s="25">
        <v>0.47</v>
      </c>
      <c r="H384" s="24">
        <v>0</v>
      </c>
      <c r="I384" s="10" t="s">
        <v>28</v>
      </c>
    </row>
    <row r="385" spans="1:9">
      <c r="A385" s="10" t="s">
        <v>11</v>
      </c>
      <c r="B385" s="11">
        <v>39966</v>
      </c>
      <c r="C385" s="24">
        <v>10</v>
      </c>
      <c r="D385" s="25" t="s">
        <v>24</v>
      </c>
      <c r="E385">
        <v>237</v>
      </c>
      <c r="F385" s="76">
        <v>3</v>
      </c>
      <c r="G385" s="25">
        <v>0.5</v>
      </c>
      <c r="H385" s="24">
        <v>0.02</v>
      </c>
      <c r="I385" s="10" t="s">
        <v>28</v>
      </c>
    </row>
    <row r="386" spans="1:9">
      <c r="A386" s="10" t="s">
        <v>11</v>
      </c>
      <c r="B386" s="11">
        <v>39966</v>
      </c>
      <c r="C386" s="24">
        <v>10</v>
      </c>
      <c r="D386" s="25" t="s">
        <v>24</v>
      </c>
      <c r="E386">
        <v>238</v>
      </c>
      <c r="F386" s="76">
        <v>4</v>
      </c>
      <c r="G386" s="25">
        <v>0.1</v>
      </c>
      <c r="H386" s="24">
        <v>0.94</v>
      </c>
      <c r="I386" s="10" t="s">
        <v>28</v>
      </c>
    </row>
    <row r="387" spans="1:9">
      <c r="A387" s="10" t="s">
        <v>11</v>
      </c>
      <c r="B387" s="11">
        <v>39966</v>
      </c>
      <c r="C387" s="24">
        <v>10</v>
      </c>
      <c r="D387" s="25" t="s">
        <v>24</v>
      </c>
      <c r="E387">
        <v>239</v>
      </c>
      <c r="F387" s="76">
        <v>4</v>
      </c>
      <c r="G387" s="25">
        <v>0.11</v>
      </c>
      <c r="H387" s="24">
        <v>0.11</v>
      </c>
      <c r="I387" s="10" t="s">
        <v>28</v>
      </c>
    </row>
    <row r="388" spans="1:9">
      <c r="A388" s="10" t="s">
        <v>11</v>
      </c>
      <c r="B388" s="11">
        <v>39966</v>
      </c>
      <c r="C388" s="24">
        <v>10</v>
      </c>
      <c r="D388" s="25" t="s">
        <v>24</v>
      </c>
      <c r="E388">
        <v>240</v>
      </c>
      <c r="F388" s="76">
        <v>4</v>
      </c>
      <c r="G388" s="25">
        <v>0.12</v>
      </c>
      <c r="H388" s="24">
        <v>0.71</v>
      </c>
      <c r="I388" s="10" t="s">
        <v>28</v>
      </c>
    </row>
    <row r="389" spans="1:9">
      <c r="A389" s="10" t="s">
        <v>11</v>
      </c>
      <c r="B389" s="11">
        <v>39966</v>
      </c>
      <c r="C389" s="24">
        <v>10</v>
      </c>
      <c r="D389" s="25" t="s">
        <v>24</v>
      </c>
      <c r="E389">
        <v>241</v>
      </c>
      <c r="F389" s="76">
        <v>4</v>
      </c>
      <c r="G389" s="25">
        <v>0.15</v>
      </c>
      <c r="H389" s="24">
        <v>0.35</v>
      </c>
      <c r="I389" s="10" t="s">
        <v>28</v>
      </c>
    </row>
    <row r="390" spans="1:9">
      <c r="A390" s="10" t="s">
        <v>11</v>
      </c>
      <c r="B390" s="11">
        <v>39966</v>
      </c>
      <c r="C390" s="24">
        <v>10</v>
      </c>
      <c r="D390" s="25" t="s">
        <v>24</v>
      </c>
      <c r="E390">
        <v>242</v>
      </c>
      <c r="F390" s="76">
        <v>4</v>
      </c>
      <c r="G390" s="25">
        <v>0.16</v>
      </c>
      <c r="H390" s="24">
        <v>0.1</v>
      </c>
      <c r="I390" s="10" t="s">
        <v>28</v>
      </c>
    </row>
    <row r="391" spans="1:9">
      <c r="A391" s="10" t="s">
        <v>11</v>
      </c>
      <c r="B391" s="11">
        <v>39966</v>
      </c>
      <c r="C391" s="24">
        <v>10</v>
      </c>
      <c r="D391" s="25" t="s">
        <v>24</v>
      </c>
      <c r="E391">
        <v>243</v>
      </c>
      <c r="F391" s="76">
        <v>4</v>
      </c>
      <c r="G391" s="25">
        <v>0.16</v>
      </c>
      <c r="H391" s="24">
        <v>0.15</v>
      </c>
      <c r="I391" s="10" t="s">
        <v>28</v>
      </c>
    </row>
    <row r="392" spans="1:9">
      <c r="A392" s="10" t="s">
        <v>11</v>
      </c>
      <c r="B392" s="11">
        <v>39966</v>
      </c>
      <c r="C392" s="24">
        <v>10</v>
      </c>
      <c r="D392" s="25" t="s">
        <v>24</v>
      </c>
      <c r="E392">
        <v>244</v>
      </c>
      <c r="F392" s="76">
        <v>4</v>
      </c>
      <c r="G392" s="25">
        <v>0.19</v>
      </c>
      <c r="H392" s="24">
        <v>0.1</v>
      </c>
      <c r="I392" s="10" t="s">
        <v>28</v>
      </c>
    </row>
    <row r="393" spans="1:9">
      <c r="A393" s="10" t="s">
        <v>11</v>
      </c>
      <c r="B393" s="11">
        <v>39966</v>
      </c>
      <c r="C393" s="24">
        <v>10</v>
      </c>
      <c r="D393" s="25" t="s">
        <v>24</v>
      </c>
      <c r="E393">
        <v>245</v>
      </c>
      <c r="F393" s="76">
        <v>4</v>
      </c>
      <c r="G393" s="25">
        <v>0.36</v>
      </c>
      <c r="H393" s="24">
        <v>0.28000000000000003</v>
      </c>
      <c r="I393" s="10" t="s">
        <v>28</v>
      </c>
    </row>
    <row r="394" spans="1:9">
      <c r="A394" s="10" t="s">
        <v>11</v>
      </c>
      <c r="B394" s="11">
        <v>39966</v>
      </c>
      <c r="C394" s="24">
        <v>10</v>
      </c>
      <c r="D394" s="25" t="s">
        <v>24</v>
      </c>
      <c r="E394">
        <v>246</v>
      </c>
      <c r="F394" s="76">
        <v>4</v>
      </c>
      <c r="G394" s="25">
        <v>0.38</v>
      </c>
      <c r="H394" s="24">
        <v>0.06</v>
      </c>
      <c r="I394" s="10" t="s">
        <v>28</v>
      </c>
    </row>
    <row r="395" spans="1:9">
      <c r="A395" s="10" t="s">
        <v>11</v>
      </c>
      <c r="B395" s="11">
        <v>39966</v>
      </c>
      <c r="C395" s="24">
        <v>10</v>
      </c>
      <c r="D395" s="25" t="s">
        <v>24</v>
      </c>
      <c r="E395">
        <v>247</v>
      </c>
      <c r="F395" s="76">
        <v>4</v>
      </c>
      <c r="G395" s="25">
        <v>0.38</v>
      </c>
      <c r="H395" s="24">
        <v>0.05</v>
      </c>
      <c r="I395" s="10" t="s">
        <v>28</v>
      </c>
    </row>
    <row r="396" spans="1:9">
      <c r="A396" s="10" t="s">
        <v>11</v>
      </c>
      <c r="B396" s="11">
        <v>39966</v>
      </c>
      <c r="C396" s="24">
        <v>10</v>
      </c>
      <c r="D396" s="25" t="s">
        <v>24</v>
      </c>
      <c r="E396">
        <v>248</v>
      </c>
      <c r="F396" s="76">
        <v>4</v>
      </c>
      <c r="G396" s="25">
        <v>0.44</v>
      </c>
      <c r="H396" s="24">
        <v>0.03</v>
      </c>
      <c r="I396" s="10" t="s">
        <v>28</v>
      </c>
    </row>
    <row r="397" spans="1:9">
      <c r="A397" s="10" t="s">
        <v>11</v>
      </c>
      <c r="B397" s="11">
        <v>39966</v>
      </c>
      <c r="C397" s="24">
        <v>10</v>
      </c>
      <c r="D397" s="25" t="s">
        <v>24</v>
      </c>
      <c r="E397">
        <v>249</v>
      </c>
      <c r="F397" s="76">
        <v>4</v>
      </c>
      <c r="G397" s="25">
        <v>0.44</v>
      </c>
      <c r="H397" s="24">
        <v>0.03</v>
      </c>
      <c r="I397" s="10" t="s">
        <v>28</v>
      </c>
    </row>
    <row r="398" spans="1:9">
      <c r="A398" s="10" t="s">
        <v>11</v>
      </c>
      <c r="B398" s="11">
        <v>39966</v>
      </c>
      <c r="C398" s="24">
        <v>10</v>
      </c>
      <c r="D398" s="25" t="s">
        <v>24</v>
      </c>
      <c r="E398">
        <v>250</v>
      </c>
      <c r="F398" s="76">
        <v>4</v>
      </c>
      <c r="G398" s="25">
        <v>0.48</v>
      </c>
      <c r="H398" s="24">
        <v>0.03</v>
      </c>
      <c r="I398" s="10" t="s">
        <v>28</v>
      </c>
    </row>
    <row r="399" spans="1:9">
      <c r="A399" s="10" t="s">
        <v>11</v>
      </c>
      <c r="B399" s="11">
        <v>39966</v>
      </c>
      <c r="C399" s="24">
        <v>10</v>
      </c>
      <c r="D399" s="25" t="s">
        <v>24</v>
      </c>
      <c r="E399">
        <v>251</v>
      </c>
      <c r="F399" s="76">
        <v>4</v>
      </c>
      <c r="G399" s="25">
        <v>0.68</v>
      </c>
      <c r="H399" s="24">
        <v>1.07</v>
      </c>
      <c r="I399" s="10" t="s">
        <v>28</v>
      </c>
    </row>
    <row r="400" spans="1:9">
      <c r="A400" s="10" t="s">
        <v>11</v>
      </c>
      <c r="B400" s="11">
        <v>39966</v>
      </c>
      <c r="C400" s="24">
        <v>10</v>
      </c>
      <c r="D400" s="25" t="s">
        <v>24</v>
      </c>
      <c r="E400">
        <v>252</v>
      </c>
      <c r="F400" s="76">
        <v>5</v>
      </c>
      <c r="G400" s="25">
        <v>0.12</v>
      </c>
      <c r="H400" s="24">
        <v>0.19</v>
      </c>
      <c r="I400" s="10" t="s">
        <v>28</v>
      </c>
    </row>
    <row r="401" spans="1:9">
      <c r="A401" s="10" t="s">
        <v>11</v>
      </c>
      <c r="B401" s="11">
        <v>39966</v>
      </c>
      <c r="C401" s="24">
        <v>10</v>
      </c>
      <c r="D401" s="25" t="s">
        <v>24</v>
      </c>
      <c r="E401">
        <v>253</v>
      </c>
      <c r="F401" s="76">
        <v>7</v>
      </c>
      <c r="G401" s="25">
        <v>0.3</v>
      </c>
      <c r="H401" s="24">
        <v>0.36</v>
      </c>
      <c r="I401" s="10" t="s">
        <v>28</v>
      </c>
    </row>
    <row r="402" spans="1:9">
      <c r="A402" s="10" t="s">
        <v>11</v>
      </c>
      <c r="B402" s="11">
        <v>39966</v>
      </c>
      <c r="C402" s="24">
        <v>10</v>
      </c>
      <c r="D402" s="25" t="s">
        <v>24</v>
      </c>
      <c r="E402">
        <v>254</v>
      </c>
      <c r="F402" s="76">
        <v>7</v>
      </c>
      <c r="G402" s="25">
        <v>0.98</v>
      </c>
      <c r="H402" s="24">
        <v>0.55000000000000004</v>
      </c>
      <c r="I402" s="10" t="s">
        <v>28</v>
      </c>
    </row>
    <row r="403" spans="1:9">
      <c r="A403" s="10" t="s">
        <v>11</v>
      </c>
      <c r="B403" s="11">
        <v>39966</v>
      </c>
      <c r="C403" s="24">
        <v>11</v>
      </c>
      <c r="D403" s="25" t="s">
        <v>24</v>
      </c>
      <c r="E403">
        <v>255</v>
      </c>
      <c r="F403" s="76">
        <v>3</v>
      </c>
      <c r="G403" s="25">
        <v>0.28000000000000003</v>
      </c>
      <c r="H403" s="24">
        <v>0.05</v>
      </c>
      <c r="I403" s="10" t="s">
        <v>28</v>
      </c>
    </row>
    <row r="404" spans="1:9">
      <c r="A404" s="10" t="s">
        <v>11</v>
      </c>
      <c r="B404" s="11">
        <v>39966</v>
      </c>
      <c r="C404" s="24">
        <v>11</v>
      </c>
      <c r="D404" s="25" t="s">
        <v>24</v>
      </c>
      <c r="E404">
        <v>256</v>
      </c>
      <c r="F404" s="76">
        <v>3</v>
      </c>
      <c r="G404" s="25">
        <v>0.75</v>
      </c>
      <c r="H404" s="24">
        <v>0.38</v>
      </c>
      <c r="I404" s="10" t="s">
        <v>28</v>
      </c>
    </row>
    <row r="405" spans="1:9">
      <c r="A405" s="10" t="s">
        <v>11</v>
      </c>
      <c r="B405" s="11">
        <v>39966</v>
      </c>
      <c r="C405" s="24">
        <v>11</v>
      </c>
      <c r="D405" s="25" t="s">
        <v>24</v>
      </c>
      <c r="E405">
        <v>257</v>
      </c>
      <c r="F405" s="76">
        <v>4</v>
      </c>
      <c r="G405" s="25">
        <v>0.7</v>
      </c>
      <c r="H405" s="24">
        <v>0.15</v>
      </c>
      <c r="I405" s="10" t="s">
        <v>28</v>
      </c>
    </row>
    <row r="406" spans="1:9">
      <c r="A406" s="10" t="s">
        <v>11</v>
      </c>
      <c r="B406" s="11">
        <v>39966</v>
      </c>
      <c r="C406" s="24">
        <v>11</v>
      </c>
      <c r="D406" s="25" t="s">
        <v>24</v>
      </c>
      <c r="E406">
        <v>258</v>
      </c>
      <c r="F406" s="76">
        <v>4</v>
      </c>
      <c r="G406" s="25">
        <v>0.85</v>
      </c>
      <c r="H406" s="24">
        <v>0.06</v>
      </c>
      <c r="I406" s="10" t="s">
        <v>28</v>
      </c>
    </row>
    <row r="407" spans="1:9">
      <c r="A407" s="10" t="s">
        <v>11</v>
      </c>
      <c r="B407" s="11">
        <v>39966</v>
      </c>
      <c r="C407" s="24">
        <v>11</v>
      </c>
      <c r="D407" s="25" t="s">
        <v>24</v>
      </c>
      <c r="E407">
        <v>259</v>
      </c>
      <c r="F407" s="76">
        <v>4</v>
      </c>
      <c r="G407" s="25">
        <v>0.88</v>
      </c>
      <c r="H407" s="24">
        <v>0.3</v>
      </c>
      <c r="I407" s="10" t="s">
        <v>28</v>
      </c>
    </row>
    <row r="408" spans="1:9">
      <c r="A408" s="10" t="s">
        <v>11</v>
      </c>
      <c r="B408" s="11">
        <v>39966</v>
      </c>
      <c r="C408" s="24">
        <v>11</v>
      </c>
      <c r="D408" s="25" t="s">
        <v>24</v>
      </c>
      <c r="E408">
        <v>260</v>
      </c>
      <c r="F408" s="76">
        <v>5</v>
      </c>
      <c r="G408" s="25">
        <v>0.95</v>
      </c>
      <c r="H408" s="24">
        <v>0.21</v>
      </c>
      <c r="I408" s="10" t="s">
        <v>28</v>
      </c>
    </row>
    <row r="409" spans="1:9">
      <c r="A409" s="10" t="s">
        <v>11</v>
      </c>
      <c r="B409" s="11">
        <v>39966</v>
      </c>
      <c r="C409" s="24">
        <v>11</v>
      </c>
      <c r="D409" s="25" t="s">
        <v>24</v>
      </c>
      <c r="E409">
        <v>261</v>
      </c>
      <c r="F409" s="76">
        <v>5</v>
      </c>
      <c r="G409" s="25">
        <v>0.97</v>
      </c>
      <c r="H409" s="24">
        <v>0.15</v>
      </c>
      <c r="I409" s="10" t="s">
        <v>28</v>
      </c>
    </row>
    <row r="410" spans="1:9">
      <c r="A410" s="10" t="s">
        <v>11</v>
      </c>
      <c r="B410" s="11">
        <v>39966</v>
      </c>
      <c r="C410" s="24">
        <v>11</v>
      </c>
      <c r="D410" s="25" t="s">
        <v>24</v>
      </c>
      <c r="E410">
        <v>262</v>
      </c>
      <c r="F410" s="76">
        <v>8</v>
      </c>
      <c r="G410" s="25">
        <v>0.1</v>
      </c>
      <c r="H410" s="24">
        <v>0.11</v>
      </c>
      <c r="I410" s="10" t="s">
        <v>28</v>
      </c>
    </row>
    <row r="411" spans="1:9">
      <c r="A411" s="10" t="s">
        <v>11</v>
      </c>
      <c r="B411" s="11">
        <v>39966</v>
      </c>
      <c r="C411" s="24">
        <v>11</v>
      </c>
      <c r="D411" s="25" t="s">
        <v>24</v>
      </c>
      <c r="E411">
        <v>263</v>
      </c>
      <c r="F411" s="76">
        <v>8</v>
      </c>
      <c r="G411" s="25">
        <v>0.19</v>
      </c>
      <c r="H411" s="24">
        <v>0.01</v>
      </c>
      <c r="I411" s="10" t="s">
        <v>28</v>
      </c>
    </row>
    <row r="412" spans="1:9">
      <c r="A412" s="10" t="s">
        <v>11</v>
      </c>
      <c r="B412" s="11">
        <v>39966</v>
      </c>
      <c r="C412" s="24">
        <v>11</v>
      </c>
      <c r="D412" s="25" t="s">
        <v>24</v>
      </c>
      <c r="E412">
        <v>264</v>
      </c>
      <c r="F412" s="76">
        <v>8</v>
      </c>
      <c r="G412" s="25">
        <v>0.48</v>
      </c>
      <c r="H412" s="24">
        <v>0</v>
      </c>
      <c r="I412" s="10" t="s">
        <v>28</v>
      </c>
    </row>
    <row r="413" spans="1:9">
      <c r="A413" s="10" t="s">
        <v>11</v>
      </c>
      <c r="B413" s="11">
        <v>39966</v>
      </c>
      <c r="C413" s="24">
        <v>11</v>
      </c>
      <c r="D413" s="25" t="s">
        <v>24</v>
      </c>
      <c r="E413">
        <v>265</v>
      </c>
      <c r="F413" s="76">
        <v>8</v>
      </c>
      <c r="G413" s="25">
        <v>0.57999999999999996</v>
      </c>
      <c r="H413" s="24">
        <v>0.4</v>
      </c>
      <c r="I413" s="10" t="s">
        <v>28</v>
      </c>
    </row>
    <row r="414" spans="1:9">
      <c r="A414" s="10" t="s">
        <v>11</v>
      </c>
      <c r="B414" s="11">
        <v>39966</v>
      </c>
      <c r="C414" s="24">
        <v>11</v>
      </c>
      <c r="D414" s="25" t="s">
        <v>24</v>
      </c>
      <c r="E414">
        <v>266</v>
      </c>
      <c r="F414" s="76">
        <v>8</v>
      </c>
      <c r="G414" s="25">
        <v>0.78</v>
      </c>
      <c r="H414" s="24">
        <v>0.19</v>
      </c>
      <c r="I414" s="10" t="s">
        <v>28</v>
      </c>
    </row>
    <row r="415" spans="1:9">
      <c r="A415" s="10" t="s">
        <v>11</v>
      </c>
      <c r="B415" s="11">
        <v>39966</v>
      </c>
      <c r="C415" s="24">
        <v>11</v>
      </c>
      <c r="D415" s="25" t="s">
        <v>24</v>
      </c>
      <c r="E415">
        <v>267</v>
      </c>
      <c r="F415" s="76">
        <v>8</v>
      </c>
      <c r="G415" s="25">
        <v>1.03</v>
      </c>
      <c r="H415" s="24">
        <v>0.35</v>
      </c>
      <c r="I415" s="10" t="s">
        <v>28</v>
      </c>
    </row>
    <row r="416" spans="1:9">
      <c r="A416" s="10" t="s">
        <v>13</v>
      </c>
      <c r="B416" s="26">
        <v>39967</v>
      </c>
      <c r="C416" s="27">
        <v>1</v>
      </c>
      <c r="D416" s="28" t="s">
        <v>24</v>
      </c>
      <c r="E416">
        <v>268</v>
      </c>
      <c r="F416" s="77">
        <v>8</v>
      </c>
      <c r="G416" s="28">
        <v>0.28000000000000003</v>
      </c>
      <c r="H416" s="28">
        <v>0.06</v>
      </c>
      <c r="I416" s="10" t="s">
        <v>28</v>
      </c>
    </row>
    <row r="417" spans="1:9">
      <c r="A417" s="10" t="s">
        <v>13</v>
      </c>
      <c r="B417" s="26">
        <v>39967</v>
      </c>
      <c r="C417" s="27">
        <v>1</v>
      </c>
      <c r="D417" s="28" t="s">
        <v>24</v>
      </c>
      <c r="E417">
        <v>269</v>
      </c>
      <c r="F417" s="77">
        <v>8</v>
      </c>
      <c r="G417" s="28">
        <v>0.52</v>
      </c>
      <c r="H417" s="28">
        <v>0.03</v>
      </c>
      <c r="I417" s="10" t="s">
        <v>28</v>
      </c>
    </row>
    <row r="418" spans="1:9">
      <c r="A418" s="10" t="s">
        <v>13</v>
      </c>
      <c r="B418" s="26">
        <v>39967</v>
      </c>
      <c r="C418" s="27">
        <v>1</v>
      </c>
      <c r="D418" s="28" t="s">
        <v>24</v>
      </c>
      <c r="E418">
        <v>270</v>
      </c>
      <c r="F418" s="77">
        <v>8</v>
      </c>
      <c r="G418" s="28">
        <v>0.76</v>
      </c>
      <c r="H418" s="28">
        <v>0.55000000000000004</v>
      </c>
      <c r="I418" s="10" t="s">
        <v>28</v>
      </c>
    </row>
    <row r="419" spans="1:9">
      <c r="A419" s="10" t="s">
        <v>13</v>
      </c>
      <c r="B419" s="26">
        <v>39967</v>
      </c>
      <c r="C419" s="27">
        <v>1</v>
      </c>
      <c r="D419" s="28" t="s">
        <v>24</v>
      </c>
      <c r="E419">
        <v>271</v>
      </c>
      <c r="F419" s="77">
        <v>8</v>
      </c>
      <c r="G419" s="28">
        <v>0.84</v>
      </c>
      <c r="H419" s="28">
        <v>0.52</v>
      </c>
      <c r="I419" s="10" t="s">
        <v>28</v>
      </c>
    </row>
    <row r="420" spans="1:9">
      <c r="A420" s="10" t="s">
        <v>13</v>
      </c>
      <c r="B420" s="26">
        <v>39967</v>
      </c>
      <c r="C420" s="27">
        <v>2</v>
      </c>
      <c r="D420" s="28" t="s">
        <v>23</v>
      </c>
      <c r="E420">
        <v>272</v>
      </c>
      <c r="F420" s="77">
        <v>4</v>
      </c>
      <c r="G420" s="28">
        <v>0.62</v>
      </c>
      <c r="H420" s="28">
        <v>0.02</v>
      </c>
      <c r="I420" s="10" t="s">
        <v>28</v>
      </c>
    </row>
    <row r="421" spans="1:9">
      <c r="A421" s="10" t="s">
        <v>13</v>
      </c>
      <c r="B421" s="26">
        <v>39967</v>
      </c>
      <c r="C421" s="27">
        <v>2</v>
      </c>
      <c r="D421" s="28" t="s">
        <v>23</v>
      </c>
      <c r="E421">
        <v>273</v>
      </c>
      <c r="F421" s="77">
        <v>4</v>
      </c>
      <c r="G421" s="28">
        <v>0.92</v>
      </c>
      <c r="H421" s="28">
        <v>0.18</v>
      </c>
      <c r="I421" s="10" t="s">
        <v>28</v>
      </c>
    </row>
    <row r="422" spans="1:9">
      <c r="A422" s="10" t="s">
        <v>13</v>
      </c>
      <c r="B422" s="26">
        <v>39967</v>
      </c>
      <c r="C422" s="27">
        <v>2</v>
      </c>
      <c r="D422" s="28" t="s">
        <v>23</v>
      </c>
      <c r="E422">
        <v>274</v>
      </c>
      <c r="F422" s="77">
        <v>7</v>
      </c>
      <c r="G422" s="28">
        <v>0.16</v>
      </c>
      <c r="H422" s="28">
        <v>0.02</v>
      </c>
      <c r="I422" s="10" t="s">
        <v>28</v>
      </c>
    </row>
    <row r="423" spans="1:9">
      <c r="A423" s="10" t="s">
        <v>13</v>
      </c>
      <c r="B423" s="26">
        <v>39967</v>
      </c>
      <c r="C423" s="27">
        <v>2</v>
      </c>
      <c r="D423" s="28" t="s">
        <v>23</v>
      </c>
      <c r="E423">
        <v>275</v>
      </c>
      <c r="F423" s="77">
        <v>7</v>
      </c>
      <c r="G423" s="28">
        <v>0.72</v>
      </c>
      <c r="H423" s="28">
        <v>0.63</v>
      </c>
      <c r="I423" s="10" t="s">
        <v>28</v>
      </c>
    </row>
    <row r="424" spans="1:9">
      <c r="A424" s="10" t="s">
        <v>13</v>
      </c>
      <c r="B424" s="26">
        <v>39967</v>
      </c>
      <c r="C424" s="27">
        <v>2</v>
      </c>
      <c r="D424" s="28" t="s">
        <v>23</v>
      </c>
      <c r="E424">
        <v>276</v>
      </c>
      <c r="F424" s="77">
        <v>7</v>
      </c>
      <c r="G424" s="28">
        <v>0.75</v>
      </c>
      <c r="H424" s="28">
        <v>0</v>
      </c>
      <c r="I424" s="10" t="s">
        <v>28</v>
      </c>
    </row>
    <row r="425" spans="1:9">
      <c r="A425" s="10" t="s">
        <v>13</v>
      </c>
      <c r="B425" s="26">
        <v>39967</v>
      </c>
      <c r="C425" s="27">
        <v>3</v>
      </c>
      <c r="D425" s="28" t="s">
        <v>23</v>
      </c>
      <c r="E425">
        <v>277</v>
      </c>
      <c r="F425" s="77">
        <v>3</v>
      </c>
      <c r="G425" s="28">
        <v>0.28000000000000003</v>
      </c>
      <c r="H425" s="28">
        <v>0.13</v>
      </c>
      <c r="I425" s="10" t="s">
        <v>28</v>
      </c>
    </row>
    <row r="426" spans="1:9">
      <c r="A426" s="10" t="s">
        <v>13</v>
      </c>
      <c r="B426" s="26">
        <v>39967</v>
      </c>
      <c r="C426" s="27">
        <v>3</v>
      </c>
      <c r="D426" s="28" t="s">
        <v>23</v>
      </c>
      <c r="E426">
        <v>278</v>
      </c>
      <c r="F426" s="77">
        <v>6</v>
      </c>
      <c r="G426" s="28">
        <v>0.14000000000000001</v>
      </c>
      <c r="H426" s="28">
        <v>0.5</v>
      </c>
      <c r="I426" s="10" t="s">
        <v>28</v>
      </c>
    </row>
    <row r="427" spans="1:9">
      <c r="A427" s="10" t="s">
        <v>13</v>
      </c>
      <c r="B427" s="26">
        <v>39967</v>
      </c>
      <c r="C427" s="27">
        <v>3</v>
      </c>
      <c r="D427" s="28" t="s">
        <v>23</v>
      </c>
      <c r="E427">
        <v>279</v>
      </c>
      <c r="F427" s="77">
        <v>6</v>
      </c>
      <c r="G427" s="28">
        <v>0.18</v>
      </c>
      <c r="H427" s="28">
        <v>0.01</v>
      </c>
      <c r="I427" s="10" t="s">
        <v>28</v>
      </c>
    </row>
    <row r="428" spans="1:9">
      <c r="A428" s="10" t="s">
        <v>13</v>
      </c>
      <c r="B428" s="26">
        <v>39967</v>
      </c>
      <c r="C428" s="27">
        <v>3</v>
      </c>
      <c r="D428" s="28" t="s">
        <v>23</v>
      </c>
      <c r="E428">
        <v>280</v>
      </c>
      <c r="F428" s="77">
        <v>6</v>
      </c>
      <c r="G428" s="28">
        <v>0.47</v>
      </c>
      <c r="H428" s="28">
        <v>0.09</v>
      </c>
      <c r="I428" s="10" t="s">
        <v>28</v>
      </c>
    </row>
    <row r="429" spans="1:9">
      <c r="A429" s="10" t="s">
        <v>13</v>
      </c>
      <c r="B429" s="26">
        <v>39967</v>
      </c>
      <c r="C429" s="27">
        <v>3</v>
      </c>
      <c r="D429" s="28" t="s">
        <v>23</v>
      </c>
      <c r="E429">
        <v>281</v>
      </c>
      <c r="F429" s="77">
        <v>6</v>
      </c>
      <c r="G429" s="28">
        <v>0.5</v>
      </c>
      <c r="H429" s="28">
        <v>0.97</v>
      </c>
      <c r="I429" s="10" t="s">
        <v>28</v>
      </c>
    </row>
    <row r="430" spans="1:9">
      <c r="A430" s="10" t="s">
        <v>13</v>
      </c>
      <c r="B430" s="26">
        <v>39967</v>
      </c>
      <c r="C430" s="27">
        <v>3</v>
      </c>
      <c r="D430" s="28" t="s">
        <v>23</v>
      </c>
      <c r="E430">
        <v>282</v>
      </c>
      <c r="F430" s="77">
        <v>6</v>
      </c>
      <c r="G430" s="28">
        <v>0.5</v>
      </c>
      <c r="H430" s="28">
        <v>0.27</v>
      </c>
      <c r="I430" s="10" t="s">
        <v>28</v>
      </c>
    </row>
    <row r="431" spans="1:9">
      <c r="A431" s="10" t="s">
        <v>13</v>
      </c>
      <c r="B431" s="26">
        <v>39967</v>
      </c>
      <c r="C431" s="27">
        <v>3</v>
      </c>
      <c r="D431" s="28" t="s">
        <v>23</v>
      </c>
      <c r="E431">
        <v>283</v>
      </c>
      <c r="F431" s="77">
        <v>7</v>
      </c>
      <c r="G431" s="28">
        <v>0.16</v>
      </c>
      <c r="H431" s="28">
        <v>0.59</v>
      </c>
      <c r="I431" s="10" t="s">
        <v>28</v>
      </c>
    </row>
    <row r="432" spans="1:9">
      <c r="A432" s="10" t="s">
        <v>13</v>
      </c>
      <c r="B432" s="26">
        <v>39967</v>
      </c>
      <c r="C432" s="27">
        <v>3</v>
      </c>
      <c r="D432" s="28" t="s">
        <v>23</v>
      </c>
      <c r="E432">
        <v>284</v>
      </c>
      <c r="F432" s="77">
        <v>7</v>
      </c>
      <c r="G432" s="28">
        <v>0.16</v>
      </c>
      <c r="H432" s="28">
        <v>0</v>
      </c>
      <c r="I432" s="10" t="s">
        <v>28</v>
      </c>
    </row>
    <row r="433" spans="1:9">
      <c r="A433" s="10" t="s">
        <v>13</v>
      </c>
      <c r="B433" s="26">
        <v>39967</v>
      </c>
      <c r="C433" s="27">
        <v>3</v>
      </c>
      <c r="D433" s="28" t="s">
        <v>23</v>
      </c>
      <c r="E433">
        <v>285</v>
      </c>
      <c r="F433" s="77">
        <v>7</v>
      </c>
      <c r="G433" s="28">
        <v>0.2</v>
      </c>
      <c r="H433" s="28">
        <v>0.04</v>
      </c>
      <c r="I433" s="10" t="s">
        <v>28</v>
      </c>
    </row>
    <row r="434" spans="1:9">
      <c r="A434" s="10" t="s">
        <v>13</v>
      </c>
      <c r="B434" s="26">
        <v>39967</v>
      </c>
      <c r="C434" s="27">
        <v>3</v>
      </c>
      <c r="D434" s="28" t="s">
        <v>23</v>
      </c>
      <c r="E434">
        <v>286</v>
      </c>
      <c r="F434" s="77">
        <v>7</v>
      </c>
      <c r="G434" s="28">
        <v>0.26</v>
      </c>
      <c r="H434" s="28">
        <v>1.04</v>
      </c>
      <c r="I434" s="10" t="s">
        <v>28</v>
      </c>
    </row>
    <row r="435" spans="1:9">
      <c r="A435" s="10" t="s">
        <v>13</v>
      </c>
      <c r="B435" s="26">
        <v>39967</v>
      </c>
      <c r="C435" s="27">
        <v>3</v>
      </c>
      <c r="D435" s="28" t="s">
        <v>23</v>
      </c>
      <c r="E435">
        <v>287</v>
      </c>
      <c r="F435" s="77">
        <v>7</v>
      </c>
      <c r="G435" s="28">
        <v>0.38</v>
      </c>
      <c r="H435" s="28">
        <v>0.99</v>
      </c>
      <c r="I435" s="10" t="s">
        <v>28</v>
      </c>
    </row>
    <row r="436" spans="1:9">
      <c r="A436" s="10" t="s">
        <v>13</v>
      </c>
      <c r="B436" s="26">
        <v>39967</v>
      </c>
      <c r="C436" s="27">
        <v>3</v>
      </c>
      <c r="D436" s="28" t="s">
        <v>23</v>
      </c>
      <c r="E436">
        <v>288</v>
      </c>
      <c r="F436" s="77">
        <v>7</v>
      </c>
      <c r="G436" s="28">
        <v>0.38</v>
      </c>
      <c r="H436" s="28">
        <v>0.49</v>
      </c>
      <c r="I436" s="10" t="s">
        <v>28</v>
      </c>
    </row>
    <row r="437" spans="1:9">
      <c r="A437" s="10" t="s">
        <v>13</v>
      </c>
      <c r="B437" s="26">
        <v>39967</v>
      </c>
      <c r="C437" s="27">
        <v>3</v>
      </c>
      <c r="D437" s="28" t="s">
        <v>23</v>
      </c>
      <c r="E437">
        <v>289</v>
      </c>
      <c r="F437" s="77">
        <v>7</v>
      </c>
      <c r="G437" s="28">
        <v>0.62</v>
      </c>
      <c r="H437" s="28">
        <v>1.26</v>
      </c>
      <c r="I437" s="10" t="s">
        <v>28</v>
      </c>
    </row>
    <row r="438" spans="1:9">
      <c r="A438" s="10" t="s">
        <v>13</v>
      </c>
      <c r="B438" s="26">
        <v>39967</v>
      </c>
      <c r="C438" s="27">
        <v>3</v>
      </c>
      <c r="D438" s="28" t="s">
        <v>23</v>
      </c>
      <c r="E438">
        <v>290</v>
      </c>
      <c r="F438" s="77">
        <v>7</v>
      </c>
      <c r="G438" s="28">
        <v>0.7</v>
      </c>
      <c r="H438" s="28">
        <v>0.24</v>
      </c>
      <c r="I438" s="10" t="s">
        <v>28</v>
      </c>
    </row>
    <row r="439" spans="1:9">
      <c r="A439" s="10" t="s">
        <v>13</v>
      </c>
      <c r="B439" s="26">
        <v>39967</v>
      </c>
      <c r="C439" s="27">
        <v>4</v>
      </c>
      <c r="D439" s="28" t="s">
        <v>25</v>
      </c>
      <c r="E439">
        <v>291</v>
      </c>
      <c r="F439" s="77">
        <v>4</v>
      </c>
      <c r="G439" s="28">
        <v>0.35</v>
      </c>
      <c r="H439" s="28">
        <v>0.12</v>
      </c>
      <c r="I439" s="10" t="s">
        <v>28</v>
      </c>
    </row>
    <row r="440" spans="1:9">
      <c r="A440" s="10" t="s">
        <v>13</v>
      </c>
      <c r="B440" s="26">
        <v>39967</v>
      </c>
      <c r="C440" s="27">
        <v>4</v>
      </c>
      <c r="D440" s="28" t="s">
        <v>25</v>
      </c>
      <c r="E440">
        <v>292</v>
      </c>
      <c r="F440" s="77">
        <v>6</v>
      </c>
      <c r="G440" s="28">
        <v>0.2</v>
      </c>
      <c r="H440" s="28">
        <v>0</v>
      </c>
      <c r="I440" s="10" t="s">
        <v>28</v>
      </c>
    </row>
    <row r="441" spans="1:9">
      <c r="A441" s="10" t="s">
        <v>13</v>
      </c>
      <c r="B441" s="26">
        <v>39967</v>
      </c>
      <c r="C441" s="27">
        <v>4</v>
      </c>
      <c r="D441" s="28" t="s">
        <v>25</v>
      </c>
      <c r="E441">
        <v>293</v>
      </c>
      <c r="F441" s="77">
        <v>7</v>
      </c>
      <c r="G441" s="28">
        <v>0.14000000000000001</v>
      </c>
      <c r="H441" s="28">
        <v>0.01</v>
      </c>
      <c r="I441" s="10" t="s">
        <v>28</v>
      </c>
    </row>
    <row r="442" spans="1:9">
      <c r="A442" s="10" t="s">
        <v>13</v>
      </c>
      <c r="B442" s="26">
        <v>39967</v>
      </c>
      <c r="C442" s="27">
        <v>4</v>
      </c>
      <c r="D442" s="28" t="s">
        <v>25</v>
      </c>
      <c r="E442">
        <v>294</v>
      </c>
      <c r="F442" s="77">
        <v>7</v>
      </c>
      <c r="G442" s="28">
        <v>0.45</v>
      </c>
      <c r="H442" s="28">
        <v>0.28999999999999998</v>
      </c>
      <c r="I442" s="10" t="s">
        <v>28</v>
      </c>
    </row>
    <row r="443" spans="1:9">
      <c r="A443" s="10" t="s">
        <v>13</v>
      </c>
      <c r="B443" s="26">
        <v>39967</v>
      </c>
      <c r="C443" s="27">
        <v>4</v>
      </c>
      <c r="D443" s="28" t="s">
        <v>25</v>
      </c>
      <c r="E443">
        <v>295</v>
      </c>
      <c r="F443" s="77">
        <v>7</v>
      </c>
      <c r="G443" s="28">
        <v>0.64</v>
      </c>
      <c r="H443" s="28">
        <v>0.12</v>
      </c>
      <c r="I443" s="10" t="s">
        <v>28</v>
      </c>
    </row>
    <row r="444" spans="1:9">
      <c r="A444" s="10" t="s">
        <v>13</v>
      </c>
      <c r="B444" s="26">
        <v>39967</v>
      </c>
      <c r="C444" s="27">
        <v>4</v>
      </c>
      <c r="D444" s="28" t="s">
        <v>25</v>
      </c>
      <c r="E444">
        <v>296</v>
      </c>
      <c r="F444" s="77">
        <v>7</v>
      </c>
      <c r="G444" s="28">
        <v>0.7</v>
      </c>
      <c r="H444" s="28">
        <v>0.06</v>
      </c>
      <c r="I444" s="10" t="s">
        <v>28</v>
      </c>
    </row>
    <row r="445" spans="1:9">
      <c r="A445" s="10" t="s">
        <v>13</v>
      </c>
      <c r="B445" s="26">
        <v>39967</v>
      </c>
      <c r="C445" s="27">
        <v>4</v>
      </c>
      <c r="D445" s="28" t="s">
        <v>25</v>
      </c>
      <c r="E445">
        <v>297</v>
      </c>
      <c r="F445" s="77">
        <v>7</v>
      </c>
      <c r="G445" s="28">
        <v>0.84</v>
      </c>
      <c r="H445" s="28">
        <v>0.56000000000000005</v>
      </c>
      <c r="I445" s="10" t="s">
        <v>28</v>
      </c>
    </row>
    <row r="446" spans="1:9">
      <c r="A446" s="10" t="s">
        <v>13</v>
      </c>
      <c r="B446" s="26">
        <v>39967</v>
      </c>
      <c r="C446" s="27">
        <v>4</v>
      </c>
      <c r="D446" s="28" t="s">
        <v>25</v>
      </c>
      <c r="E446">
        <v>298</v>
      </c>
      <c r="F446" s="77">
        <v>7</v>
      </c>
      <c r="G446" s="28">
        <v>1</v>
      </c>
      <c r="H446" s="28">
        <v>0.08</v>
      </c>
      <c r="I446" s="10" t="s">
        <v>28</v>
      </c>
    </row>
    <row r="447" spans="1:9">
      <c r="A447" s="10" t="s">
        <v>13</v>
      </c>
      <c r="B447" s="26">
        <v>39967</v>
      </c>
      <c r="C447" s="27">
        <v>4</v>
      </c>
      <c r="D447" s="28" t="s">
        <v>25</v>
      </c>
      <c r="E447">
        <v>299</v>
      </c>
      <c r="F447" s="77">
        <v>7</v>
      </c>
      <c r="G447" s="28">
        <v>1.05</v>
      </c>
      <c r="H447" s="28">
        <v>0.36</v>
      </c>
      <c r="I447" s="10" t="s">
        <v>28</v>
      </c>
    </row>
    <row r="448" spans="1:9">
      <c r="A448" s="10" t="s">
        <v>13</v>
      </c>
      <c r="B448" s="26">
        <v>39967</v>
      </c>
      <c r="C448" s="27">
        <v>5</v>
      </c>
      <c r="D448" s="28" t="s">
        <v>23</v>
      </c>
      <c r="E448">
        <v>300</v>
      </c>
      <c r="F448" s="77">
        <v>2</v>
      </c>
      <c r="G448" s="28">
        <v>0.16</v>
      </c>
      <c r="H448" s="28">
        <v>0.04</v>
      </c>
      <c r="I448" s="10" t="s">
        <v>28</v>
      </c>
    </row>
    <row r="449" spans="1:9">
      <c r="A449" s="10" t="s">
        <v>13</v>
      </c>
      <c r="B449" s="26">
        <v>39967</v>
      </c>
      <c r="C449" s="27">
        <v>5</v>
      </c>
      <c r="D449" s="28" t="s">
        <v>23</v>
      </c>
      <c r="E449">
        <v>301</v>
      </c>
      <c r="F449" s="77">
        <v>3</v>
      </c>
      <c r="G449" s="28">
        <v>0.4</v>
      </c>
      <c r="H449" s="28">
        <v>0.28000000000000003</v>
      </c>
      <c r="I449" s="10" t="s">
        <v>28</v>
      </c>
    </row>
    <row r="450" spans="1:9">
      <c r="A450" s="10" t="s">
        <v>13</v>
      </c>
      <c r="B450" s="26">
        <v>39967</v>
      </c>
      <c r="C450" s="27">
        <v>5</v>
      </c>
      <c r="D450" s="28" t="s">
        <v>23</v>
      </c>
      <c r="E450">
        <v>302</v>
      </c>
      <c r="F450" s="77">
        <v>5</v>
      </c>
      <c r="G450" s="28">
        <v>1.1000000000000001</v>
      </c>
      <c r="H450" s="28">
        <v>0.21</v>
      </c>
      <c r="I450" s="10" t="s">
        <v>28</v>
      </c>
    </row>
    <row r="451" spans="1:9">
      <c r="A451" s="10" t="s">
        <v>13</v>
      </c>
      <c r="B451" s="26">
        <v>39967</v>
      </c>
      <c r="C451" s="27">
        <v>5</v>
      </c>
      <c r="D451" s="28" t="s">
        <v>23</v>
      </c>
      <c r="E451">
        <v>303</v>
      </c>
      <c r="F451" s="77">
        <v>6</v>
      </c>
      <c r="G451" s="28">
        <v>0.26</v>
      </c>
      <c r="H451" s="28">
        <v>0.02</v>
      </c>
      <c r="I451" s="10" t="s">
        <v>28</v>
      </c>
    </row>
    <row r="452" spans="1:9">
      <c r="A452" s="10" t="s">
        <v>13</v>
      </c>
      <c r="B452" s="26">
        <v>39967</v>
      </c>
      <c r="C452" s="27">
        <v>5</v>
      </c>
      <c r="D452" s="28" t="s">
        <v>23</v>
      </c>
      <c r="E452">
        <v>304</v>
      </c>
      <c r="F452" s="77">
        <v>7</v>
      </c>
      <c r="G452" s="28">
        <v>0.18</v>
      </c>
      <c r="H452" s="28">
        <v>0.08</v>
      </c>
      <c r="I452" s="10" t="s">
        <v>28</v>
      </c>
    </row>
    <row r="453" spans="1:9">
      <c r="A453" s="10" t="s">
        <v>13</v>
      </c>
      <c r="B453" s="26">
        <v>39967</v>
      </c>
      <c r="C453" s="27">
        <v>5</v>
      </c>
      <c r="D453" s="28" t="s">
        <v>23</v>
      </c>
      <c r="E453">
        <v>305</v>
      </c>
      <c r="F453" s="77">
        <v>7</v>
      </c>
      <c r="G453" s="28">
        <v>0.5</v>
      </c>
      <c r="H453" s="28">
        <v>0.11</v>
      </c>
      <c r="I453" s="10" t="s">
        <v>28</v>
      </c>
    </row>
    <row r="454" spans="1:9">
      <c r="A454" s="10" t="s">
        <v>13</v>
      </c>
      <c r="B454" s="26">
        <v>39967</v>
      </c>
      <c r="C454" s="27">
        <v>5</v>
      </c>
      <c r="D454" s="28" t="s">
        <v>23</v>
      </c>
      <c r="E454">
        <v>306</v>
      </c>
      <c r="F454" s="77">
        <v>7</v>
      </c>
      <c r="G454" s="28">
        <v>0.57999999999999996</v>
      </c>
      <c r="H454" s="28">
        <v>0.25</v>
      </c>
      <c r="I454" s="10" t="s">
        <v>28</v>
      </c>
    </row>
    <row r="455" spans="1:9">
      <c r="A455" s="10" t="s">
        <v>13</v>
      </c>
      <c r="B455" s="26">
        <v>39967</v>
      </c>
      <c r="C455" s="27">
        <v>5</v>
      </c>
      <c r="D455" s="28" t="s">
        <v>23</v>
      </c>
      <c r="E455">
        <v>307</v>
      </c>
      <c r="F455" s="77">
        <v>7</v>
      </c>
      <c r="G455" s="28">
        <v>0.64</v>
      </c>
      <c r="H455" s="28">
        <v>0.28999999999999998</v>
      </c>
      <c r="I455" s="10" t="s">
        <v>28</v>
      </c>
    </row>
    <row r="456" spans="1:9">
      <c r="A456" s="10" t="s">
        <v>13</v>
      </c>
      <c r="B456" s="26">
        <v>39967</v>
      </c>
      <c r="C456" s="27">
        <v>5</v>
      </c>
      <c r="D456" s="28" t="s">
        <v>23</v>
      </c>
      <c r="E456">
        <v>308</v>
      </c>
      <c r="F456" s="77">
        <v>7</v>
      </c>
      <c r="G456" s="28">
        <v>0.82</v>
      </c>
      <c r="H456" s="28">
        <v>0.15</v>
      </c>
      <c r="I456" s="10" t="s">
        <v>28</v>
      </c>
    </row>
    <row r="457" spans="1:9">
      <c r="A457" s="10" t="s">
        <v>13</v>
      </c>
      <c r="B457" s="26">
        <v>39967</v>
      </c>
      <c r="C457" s="27">
        <v>5</v>
      </c>
      <c r="D457" s="28" t="s">
        <v>23</v>
      </c>
      <c r="E457">
        <v>309</v>
      </c>
      <c r="F457" s="77">
        <v>7</v>
      </c>
      <c r="G457" s="28">
        <v>1.1000000000000001</v>
      </c>
      <c r="H457" s="28">
        <v>0.35</v>
      </c>
      <c r="I457" s="10" t="s">
        <v>28</v>
      </c>
    </row>
    <row r="458" spans="1:9">
      <c r="A458" s="10" t="s">
        <v>13</v>
      </c>
      <c r="B458" s="26">
        <v>39967</v>
      </c>
      <c r="C458" s="27">
        <v>5</v>
      </c>
      <c r="D458" s="28" t="s">
        <v>23</v>
      </c>
      <c r="E458">
        <v>310</v>
      </c>
      <c r="F458" s="77">
        <v>8</v>
      </c>
      <c r="G458" s="28">
        <v>0.25</v>
      </c>
      <c r="H458" s="28">
        <v>0</v>
      </c>
      <c r="I458" s="10" t="s">
        <v>28</v>
      </c>
    </row>
    <row r="459" spans="1:9">
      <c r="A459" s="10" t="s">
        <v>13</v>
      </c>
      <c r="B459" s="26">
        <v>39967</v>
      </c>
      <c r="C459" s="27">
        <v>5</v>
      </c>
      <c r="D459" s="28" t="s">
        <v>23</v>
      </c>
      <c r="E459">
        <v>311</v>
      </c>
      <c r="F459" s="77">
        <v>8</v>
      </c>
      <c r="G459" s="28">
        <v>0.44</v>
      </c>
      <c r="H459" s="28">
        <v>0.13</v>
      </c>
      <c r="I459" s="10" t="s">
        <v>28</v>
      </c>
    </row>
    <row r="460" spans="1:9">
      <c r="A460" s="10" t="s">
        <v>13</v>
      </c>
      <c r="B460" s="26">
        <v>39967</v>
      </c>
      <c r="C460" s="27">
        <v>6</v>
      </c>
      <c r="D460" s="28" t="s">
        <v>26</v>
      </c>
      <c r="E460">
        <v>312</v>
      </c>
      <c r="F460" s="77">
        <v>3</v>
      </c>
      <c r="G460" s="28">
        <v>0.1</v>
      </c>
      <c r="H460" s="28">
        <v>0.02</v>
      </c>
      <c r="I460" s="10" t="s">
        <v>28</v>
      </c>
    </row>
    <row r="461" spans="1:9">
      <c r="A461" s="10" t="s">
        <v>13</v>
      </c>
      <c r="B461" s="26">
        <v>39967</v>
      </c>
      <c r="C461" s="27">
        <v>6</v>
      </c>
      <c r="D461" s="28" t="s">
        <v>26</v>
      </c>
      <c r="E461">
        <v>313</v>
      </c>
      <c r="F461" s="77">
        <v>7</v>
      </c>
      <c r="G461" s="28">
        <v>0.4</v>
      </c>
      <c r="H461" s="28">
        <v>0.08</v>
      </c>
      <c r="I461" s="10" t="s">
        <v>28</v>
      </c>
    </row>
    <row r="462" spans="1:9">
      <c r="A462" s="10" t="s">
        <v>13</v>
      </c>
      <c r="B462" s="26">
        <v>39967</v>
      </c>
      <c r="C462" s="27">
        <v>6</v>
      </c>
      <c r="D462" s="28" t="s">
        <v>26</v>
      </c>
      <c r="E462">
        <v>314</v>
      </c>
      <c r="F462" s="77">
        <v>7</v>
      </c>
      <c r="G462" s="28">
        <v>0.48</v>
      </c>
      <c r="H462" s="28">
        <v>0.09</v>
      </c>
      <c r="I462" s="10" t="s">
        <v>28</v>
      </c>
    </row>
    <row r="463" spans="1:9">
      <c r="A463" s="10" t="s">
        <v>13</v>
      </c>
      <c r="B463" s="26">
        <v>39967</v>
      </c>
      <c r="C463" s="27">
        <v>6</v>
      </c>
      <c r="D463" s="28" t="s">
        <v>26</v>
      </c>
      <c r="E463">
        <v>315</v>
      </c>
      <c r="F463" s="77">
        <v>7</v>
      </c>
      <c r="G463" s="28">
        <v>0.53</v>
      </c>
      <c r="H463" s="28">
        <v>0.18</v>
      </c>
      <c r="I463" s="10" t="s">
        <v>28</v>
      </c>
    </row>
    <row r="464" spans="1:9">
      <c r="A464" s="10" t="s">
        <v>13</v>
      </c>
      <c r="B464" s="26">
        <v>39967</v>
      </c>
      <c r="C464" s="27">
        <v>6</v>
      </c>
      <c r="D464" s="28" t="s">
        <v>26</v>
      </c>
      <c r="E464">
        <v>316</v>
      </c>
      <c r="F464" s="77">
        <v>8</v>
      </c>
      <c r="G464" s="28">
        <v>0.64</v>
      </c>
      <c r="H464" s="28">
        <v>0.01</v>
      </c>
      <c r="I464" s="10" t="s">
        <v>28</v>
      </c>
    </row>
    <row r="465" spans="1:9">
      <c r="A465" s="10" t="s">
        <v>13</v>
      </c>
      <c r="B465" s="26">
        <v>39967</v>
      </c>
      <c r="C465" s="27">
        <v>7</v>
      </c>
      <c r="D465" s="28" t="s">
        <v>26</v>
      </c>
      <c r="E465">
        <v>317</v>
      </c>
      <c r="F465" s="77">
        <v>3</v>
      </c>
      <c r="G465" s="28">
        <v>0.38</v>
      </c>
      <c r="H465" s="28">
        <v>0.19</v>
      </c>
      <c r="I465" s="10" t="s">
        <v>28</v>
      </c>
    </row>
    <row r="466" spans="1:9">
      <c r="A466" s="10" t="s">
        <v>13</v>
      </c>
      <c r="B466" s="26">
        <v>39967</v>
      </c>
      <c r="C466" s="27">
        <v>7</v>
      </c>
      <c r="D466" s="28" t="s">
        <v>26</v>
      </c>
      <c r="E466">
        <v>318</v>
      </c>
      <c r="F466" s="77">
        <v>4</v>
      </c>
      <c r="G466" s="28">
        <v>0.28000000000000003</v>
      </c>
      <c r="H466" s="28">
        <v>0.04</v>
      </c>
      <c r="I466" s="10" t="s">
        <v>28</v>
      </c>
    </row>
    <row r="467" spans="1:9">
      <c r="A467" s="10" t="s">
        <v>13</v>
      </c>
      <c r="B467" s="26">
        <v>39967</v>
      </c>
      <c r="C467" s="27">
        <v>7</v>
      </c>
      <c r="D467" s="28" t="s">
        <v>26</v>
      </c>
      <c r="E467">
        <v>319</v>
      </c>
      <c r="F467" s="77">
        <v>4</v>
      </c>
      <c r="G467" s="28">
        <v>0.8</v>
      </c>
      <c r="H467" s="28">
        <v>0.01</v>
      </c>
      <c r="I467" s="10" t="s">
        <v>28</v>
      </c>
    </row>
    <row r="468" spans="1:9">
      <c r="A468" s="10" t="s">
        <v>13</v>
      </c>
      <c r="B468" s="26">
        <v>39967</v>
      </c>
      <c r="C468" s="27">
        <v>7</v>
      </c>
      <c r="D468" s="28" t="s">
        <v>26</v>
      </c>
      <c r="E468">
        <v>320</v>
      </c>
      <c r="F468" s="77">
        <v>5</v>
      </c>
      <c r="G468" s="28">
        <v>0.88</v>
      </c>
      <c r="H468" s="28">
        <v>0.35</v>
      </c>
      <c r="I468" s="10" t="s">
        <v>28</v>
      </c>
    </row>
    <row r="469" spans="1:9">
      <c r="A469" s="10" t="s">
        <v>13</v>
      </c>
      <c r="B469" s="26">
        <v>39967</v>
      </c>
      <c r="C469" s="27">
        <v>7</v>
      </c>
      <c r="D469" s="28" t="s">
        <v>26</v>
      </c>
      <c r="E469">
        <v>321</v>
      </c>
      <c r="F469" s="77">
        <v>6</v>
      </c>
      <c r="G469" s="28">
        <v>0.78</v>
      </c>
      <c r="H469" s="28">
        <v>0.28999999999999998</v>
      </c>
      <c r="I469" s="10" t="s">
        <v>28</v>
      </c>
    </row>
    <row r="470" spans="1:9">
      <c r="A470" s="10" t="s">
        <v>13</v>
      </c>
      <c r="B470" s="26">
        <v>39967</v>
      </c>
      <c r="C470" s="27">
        <v>7</v>
      </c>
      <c r="D470" s="28" t="s">
        <v>26</v>
      </c>
      <c r="E470">
        <v>322</v>
      </c>
      <c r="F470" s="77">
        <v>7</v>
      </c>
      <c r="G470" s="28">
        <v>0.4</v>
      </c>
      <c r="H470" s="28">
        <v>1.02</v>
      </c>
      <c r="I470" s="10" t="s">
        <v>28</v>
      </c>
    </row>
    <row r="471" spans="1:9">
      <c r="A471" s="10" t="s">
        <v>13</v>
      </c>
      <c r="B471" s="26">
        <v>39967</v>
      </c>
      <c r="C471" s="27">
        <v>7</v>
      </c>
      <c r="D471" s="28" t="s">
        <v>26</v>
      </c>
      <c r="E471">
        <v>323</v>
      </c>
      <c r="F471" s="77">
        <v>7</v>
      </c>
      <c r="G471" s="28">
        <v>0.8</v>
      </c>
      <c r="H471" s="28">
        <v>1.1200000000000001</v>
      </c>
      <c r="I471" s="10" t="s">
        <v>28</v>
      </c>
    </row>
    <row r="472" spans="1:9">
      <c r="A472" s="10" t="s">
        <v>13</v>
      </c>
      <c r="B472" s="26">
        <v>39967</v>
      </c>
      <c r="C472" s="27">
        <v>7</v>
      </c>
      <c r="D472" s="28" t="s">
        <v>26</v>
      </c>
      <c r="E472">
        <v>324</v>
      </c>
      <c r="F472" s="77">
        <v>8</v>
      </c>
      <c r="G472" s="28">
        <v>0.48</v>
      </c>
      <c r="H472" s="28">
        <v>0.05</v>
      </c>
      <c r="I472" s="10" t="s">
        <v>28</v>
      </c>
    </row>
    <row r="473" spans="1:9">
      <c r="A473" s="10" t="s">
        <v>13</v>
      </c>
      <c r="B473" s="26">
        <v>39967</v>
      </c>
      <c r="C473" s="27">
        <v>8</v>
      </c>
      <c r="D473" s="28" t="s">
        <v>25</v>
      </c>
      <c r="E473">
        <v>325</v>
      </c>
      <c r="F473" s="77">
        <v>3</v>
      </c>
      <c r="G473" s="28">
        <v>0.25</v>
      </c>
      <c r="H473" s="28">
        <v>0.02</v>
      </c>
      <c r="I473" s="10" t="s">
        <v>28</v>
      </c>
    </row>
    <row r="474" spans="1:9">
      <c r="A474" s="10" t="s">
        <v>13</v>
      </c>
      <c r="B474" s="26">
        <v>39967</v>
      </c>
      <c r="C474" s="27">
        <v>8</v>
      </c>
      <c r="D474" s="28" t="s">
        <v>25</v>
      </c>
      <c r="E474">
        <v>326</v>
      </c>
      <c r="F474" s="77">
        <v>3</v>
      </c>
      <c r="G474" s="28">
        <v>0.4</v>
      </c>
      <c r="H474" s="28">
        <v>0.11</v>
      </c>
      <c r="I474" s="10" t="s">
        <v>28</v>
      </c>
    </row>
    <row r="475" spans="1:9">
      <c r="A475" s="10" t="s">
        <v>13</v>
      </c>
      <c r="B475" s="26">
        <v>39967</v>
      </c>
      <c r="C475" s="27">
        <v>8</v>
      </c>
      <c r="D475" s="28" t="s">
        <v>25</v>
      </c>
      <c r="E475">
        <v>327</v>
      </c>
      <c r="F475" s="77">
        <v>4</v>
      </c>
      <c r="G475" s="28">
        <v>0.38</v>
      </c>
      <c r="H475" s="28">
        <v>0.33</v>
      </c>
      <c r="I475" s="10" t="s">
        <v>28</v>
      </c>
    </row>
    <row r="476" spans="1:9">
      <c r="A476" s="10" t="s">
        <v>13</v>
      </c>
      <c r="B476" s="26">
        <v>39967</v>
      </c>
      <c r="C476" s="27">
        <v>8</v>
      </c>
      <c r="D476" s="28" t="s">
        <v>25</v>
      </c>
      <c r="E476">
        <v>328</v>
      </c>
      <c r="F476" s="77">
        <v>6</v>
      </c>
      <c r="G476" s="28">
        <v>0.39</v>
      </c>
      <c r="H476" s="28">
        <v>0.11</v>
      </c>
      <c r="I476" s="10" t="s">
        <v>28</v>
      </c>
    </row>
    <row r="477" spans="1:9">
      <c r="A477" s="10" t="s">
        <v>13</v>
      </c>
      <c r="B477" s="26">
        <v>39967</v>
      </c>
      <c r="C477" s="27">
        <v>8</v>
      </c>
      <c r="D477" s="28" t="s">
        <v>25</v>
      </c>
      <c r="E477">
        <v>329</v>
      </c>
      <c r="F477" s="77">
        <v>6</v>
      </c>
      <c r="G477" s="28">
        <v>0.8</v>
      </c>
      <c r="H477" s="28">
        <v>0.74</v>
      </c>
      <c r="I477" s="10" t="s">
        <v>28</v>
      </c>
    </row>
    <row r="478" spans="1:9">
      <c r="A478" s="10" t="s">
        <v>13</v>
      </c>
      <c r="B478" s="26">
        <v>39967</v>
      </c>
      <c r="C478" s="27">
        <v>8</v>
      </c>
      <c r="D478" s="28" t="s">
        <v>25</v>
      </c>
      <c r="E478">
        <v>330</v>
      </c>
      <c r="F478" s="77">
        <v>7</v>
      </c>
      <c r="G478" s="28">
        <v>0.25</v>
      </c>
      <c r="H478" s="28">
        <v>0.01</v>
      </c>
      <c r="I478" s="10" t="s">
        <v>28</v>
      </c>
    </row>
    <row r="479" spans="1:9">
      <c r="A479" s="10" t="s">
        <v>13</v>
      </c>
      <c r="B479" s="26">
        <v>39967</v>
      </c>
      <c r="C479" s="27">
        <v>8</v>
      </c>
      <c r="D479" s="28" t="s">
        <v>25</v>
      </c>
      <c r="E479">
        <v>331</v>
      </c>
      <c r="F479" s="77">
        <v>7</v>
      </c>
      <c r="G479" s="28">
        <v>0.28000000000000003</v>
      </c>
      <c r="H479" s="28">
        <v>1.19</v>
      </c>
      <c r="I479" s="10" t="s">
        <v>28</v>
      </c>
    </row>
    <row r="480" spans="1:9">
      <c r="A480" s="10" t="s">
        <v>13</v>
      </c>
      <c r="B480" s="26">
        <v>39967</v>
      </c>
      <c r="C480" s="27">
        <v>8</v>
      </c>
      <c r="D480" s="28" t="s">
        <v>25</v>
      </c>
      <c r="E480">
        <v>332</v>
      </c>
      <c r="F480" s="77">
        <v>7</v>
      </c>
      <c r="G480" s="28">
        <v>0.44</v>
      </c>
      <c r="H480" s="28">
        <v>7.0000000000000007E-2</v>
      </c>
      <c r="I480" s="10" t="s">
        <v>28</v>
      </c>
    </row>
    <row r="481" spans="1:9">
      <c r="A481" s="10" t="s">
        <v>13</v>
      </c>
      <c r="B481" s="26">
        <v>39967</v>
      </c>
      <c r="C481" s="27">
        <v>8</v>
      </c>
      <c r="D481" s="28" t="s">
        <v>25</v>
      </c>
      <c r="E481">
        <v>333</v>
      </c>
      <c r="F481" s="77">
        <v>7</v>
      </c>
      <c r="G481" s="28">
        <v>0.68</v>
      </c>
      <c r="H481" s="28">
        <v>0.62</v>
      </c>
      <c r="I481" s="10" t="s">
        <v>28</v>
      </c>
    </row>
    <row r="482" spans="1:9">
      <c r="A482" s="10" t="s">
        <v>13</v>
      </c>
      <c r="B482" s="26">
        <v>39967</v>
      </c>
      <c r="C482" s="27">
        <v>8</v>
      </c>
      <c r="D482" s="28" t="s">
        <v>25</v>
      </c>
      <c r="E482">
        <v>334</v>
      </c>
      <c r="F482" s="77">
        <v>7</v>
      </c>
      <c r="G482" s="28">
        <v>0.75</v>
      </c>
      <c r="H482" s="28">
        <v>0.79</v>
      </c>
      <c r="I482" s="10" t="s">
        <v>28</v>
      </c>
    </row>
    <row r="483" spans="1:9">
      <c r="A483" s="10" t="s">
        <v>13</v>
      </c>
      <c r="B483" s="26">
        <v>39967</v>
      </c>
      <c r="C483" s="27">
        <v>9</v>
      </c>
      <c r="D483" s="28" t="s">
        <v>23</v>
      </c>
      <c r="E483">
        <v>335</v>
      </c>
      <c r="F483" s="77">
        <v>4</v>
      </c>
      <c r="G483" s="28">
        <v>0.18</v>
      </c>
      <c r="H483" s="28">
        <v>0.01</v>
      </c>
      <c r="I483" s="10" t="s">
        <v>28</v>
      </c>
    </row>
    <row r="484" spans="1:9">
      <c r="A484" s="10" t="s">
        <v>13</v>
      </c>
      <c r="B484" s="26">
        <v>39967</v>
      </c>
      <c r="C484" s="27">
        <v>9</v>
      </c>
      <c r="D484" s="28" t="s">
        <v>23</v>
      </c>
      <c r="E484">
        <v>336</v>
      </c>
      <c r="F484" s="77">
        <v>4</v>
      </c>
      <c r="G484" s="28">
        <v>0.2</v>
      </c>
      <c r="H484" s="28">
        <v>0.03</v>
      </c>
      <c r="I484" s="10" t="s">
        <v>28</v>
      </c>
    </row>
    <row r="485" spans="1:9">
      <c r="A485" s="10" t="s">
        <v>13</v>
      </c>
      <c r="B485" s="26">
        <v>39967</v>
      </c>
      <c r="C485" s="27">
        <v>9</v>
      </c>
      <c r="D485" s="28" t="s">
        <v>23</v>
      </c>
      <c r="E485">
        <v>337</v>
      </c>
      <c r="F485" s="77">
        <v>7</v>
      </c>
      <c r="G485" s="28">
        <v>0.4</v>
      </c>
      <c r="H485" s="28">
        <v>0.22</v>
      </c>
      <c r="I485" s="10" t="s">
        <v>28</v>
      </c>
    </row>
    <row r="486" spans="1:9">
      <c r="A486" s="10" t="s">
        <v>13</v>
      </c>
      <c r="B486" s="26">
        <v>39967</v>
      </c>
      <c r="C486" s="27">
        <v>9</v>
      </c>
      <c r="D486" s="28" t="s">
        <v>23</v>
      </c>
      <c r="E486">
        <v>338</v>
      </c>
      <c r="F486" s="77">
        <v>7</v>
      </c>
      <c r="G486" s="28">
        <v>0.46</v>
      </c>
      <c r="H486" s="28">
        <v>0.04</v>
      </c>
      <c r="I486" s="10" t="s">
        <v>28</v>
      </c>
    </row>
    <row r="487" spans="1:9">
      <c r="A487" s="10" t="s">
        <v>13</v>
      </c>
      <c r="B487" s="26">
        <v>39967</v>
      </c>
      <c r="C487" s="27">
        <v>9</v>
      </c>
      <c r="D487" s="28" t="s">
        <v>23</v>
      </c>
      <c r="E487">
        <v>339</v>
      </c>
      <c r="F487" s="77">
        <v>7</v>
      </c>
      <c r="G487" s="28">
        <v>0.54</v>
      </c>
      <c r="H487" s="28">
        <v>0.02</v>
      </c>
      <c r="I487" s="10" t="s">
        <v>28</v>
      </c>
    </row>
    <row r="488" spans="1:9">
      <c r="A488" s="10" t="s">
        <v>13</v>
      </c>
      <c r="B488" s="26">
        <v>39967</v>
      </c>
      <c r="C488" s="27">
        <v>9</v>
      </c>
      <c r="D488" s="28" t="s">
        <v>23</v>
      </c>
      <c r="E488">
        <v>340</v>
      </c>
      <c r="F488" s="77">
        <v>7</v>
      </c>
      <c r="G488" s="28">
        <v>0.55000000000000004</v>
      </c>
      <c r="H488" s="28">
        <v>1.87</v>
      </c>
      <c r="I488" s="10" t="s">
        <v>28</v>
      </c>
    </row>
    <row r="489" spans="1:9">
      <c r="A489" s="10" t="s">
        <v>13</v>
      </c>
      <c r="B489" s="26">
        <v>39967</v>
      </c>
      <c r="C489" s="27">
        <v>9</v>
      </c>
      <c r="D489" s="28" t="s">
        <v>23</v>
      </c>
      <c r="E489">
        <v>341</v>
      </c>
      <c r="F489" s="77">
        <v>7</v>
      </c>
      <c r="G489" s="28">
        <v>0.57999999999999996</v>
      </c>
      <c r="H489" s="28">
        <v>0.28000000000000003</v>
      </c>
      <c r="I489" s="10" t="s">
        <v>28</v>
      </c>
    </row>
    <row r="490" spans="1:9">
      <c r="A490" s="10" t="s">
        <v>13</v>
      </c>
      <c r="B490" s="26">
        <v>39967</v>
      </c>
      <c r="C490" s="10">
        <v>9</v>
      </c>
      <c r="D490" s="28" t="s">
        <v>23</v>
      </c>
      <c r="E490">
        <v>342</v>
      </c>
      <c r="F490" s="72">
        <v>8</v>
      </c>
      <c r="G490" s="28">
        <v>0.05</v>
      </c>
      <c r="H490" s="28">
        <v>0</v>
      </c>
      <c r="I490" s="10" t="s">
        <v>28</v>
      </c>
    </row>
    <row r="491" spans="1:9">
      <c r="A491" s="10" t="s">
        <v>13</v>
      </c>
      <c r="B491" s="26">
        <v>39967</v>
      </c>
      <c r="C491" s="27">
        <v>9</v>
      </c>
      <c r="D491" s="28" t="s">
        <v>23</v>
      </c>
      <c r="E491">
        <v>343</v>
      </c>
      <c r="F491" s="77">
        <v>8</v>
      </c>
      <c r="G491" s="28">
        <v>0.06</v>
      </c>
      <c r="H491" s="28">
        <v>0.33</v>
      </c>
      <c r="I491" s="10" t="s">
        <v>28</v>
      </c>
    </row>
    <row r="492" spans="1:9">
      <c r="A492" s="10" t="s">
        <v>13</v>
      </c>
      <c r="B492" s="26">
        <v>39967</v>
      </c>
      <c r="C492" s="10">
        <v>9</v>
      </c>
      <c r="D492" s="28" t="s">
        <v>23</v>
      </c>
      <c r="E492">
        <v>344</v>
      </c>
      <c r="F492" s="72">
        <v>8</v>
      </c>
      <c r="G492" s="28">
        <v>0.1</v>
      </c>
      <c r="H492" s="28">
        <v>0.02</v>
      </c>
      <c r="I492" s="10" t="s">
        <v>28</v>
      </c>
    </row>
    <row r="493" spans="1:9">
      <c r="A493" s="10" t="s">
        <v>13</v>
      </c>
      <c r="B493" s="26">
        <v>39967</v>
      </c>
      <c r="C493" s="10">
        <v>9</v>
      </c>
      <c r="D493" s="28" t="s">
        <v>23</v>
      </c>
      <c r="E493">
        <v>345</v>
      </c>
      <c r="F493" s="72">
        <v>8</v>
      </c>
      <c r="G493" s="28">
        <v>0.16</v>
      </c>
      <c r="H493" s="28">
        <v>0.03</v>
      </c>
      <c r="I493" s="10" t="s">
        <v>28</v>
      </c>
    </row>
    <row r="494" spans="1:9">
      <c r="A494" s="10" t="s">
        <v>13</v>
      </c>
      <c r="B494" s="26">
        <v>39967</v>
      </c>
      <c r="C494" s="10">
        <v>9</v>
      </c>
      <c r="D494" s="28" t="s">
        <v>23</v>
      </c>
      <c r="E494">
        <v>346</v>
      </c>
      <c r="F494" s="72">
        <v>8</v>
      </c>
      <c r="G494" s="28">
        <v>0.42</v>
      </c>
      <c r="H494" s="28">
        <v>0.03</v>
      </c>
      <c r="I494" s="10" t="s">
        <v>28</v>
      </c>
    </row>
    <row r="495" spans="1:9">
      <c r="A495" s="10" t="s">
        <v>13</v>
      </c>
      <c r="B495" s="26">
        <v>39967</v>
      </c>
      <c r="C495" s="27">
        <v>10</v>
      </c>
      <c r="D495" s="28" t="s">
        <v>23</v>
      </c>
      <c r="E495">
        <v>347</v>
      </c>
      <c r="F495" s="77">
        <v>3</v>
      </c>
      <c r="G495" s="28">
        <v>0.34</v>
      </c>
      <c r="H495" s="28">
        <v>0.04</v>
      </c>
      <c r="I495" s="10" t="s">
        <v>28</v>
      </c>
    </row>
    <row r="496" spans="1:9">
      <c r="A496" s="10" t="s">
        <v>13</v>
      </c>
      <c r="B496" s="26">
        <v>39967</v>
      </c>
      <c r="C496" s="27">
        <v>10</v>
      </c>
      <c r="D496" s="28" t="s">
        <v>23</v>
      </c>
      <c r="E496">
        <v>348</v>
      </c>
      <c r="F496" s="77">
        <v>3</v>
      </c>
      <c r="G496" s="28">
        <v>0.57999999999999996</v>
      </c>
      <c r="H496" s="28">
        <v>0.24</v>
      </c>
      <c r="I496" s="10" t="s">
        <v>28</v>
      </c>
    </row>
    <row r="497" spans="1:9">
      <c r="A497" s="10" t="s">
        <v>13</v>
      </c>
      <c r="B497" s="26">
        <v>39967</v>
      </c>
      <c r="C497" s="27">
        <v>10</v>
      </c>
      <c r="D497" s="28" t="s">
        <v>23</v>
      </c>
      <c r="E497">
        <v>349</v>
      </c>
      <c r="F497" s="77">
        <v>4</v>
      </c>
      <c r="G497" s="28">
        <v>0.42</v>
      </c>
      <c r="H497" s="28">
        <v>0.16</v>
      </c>
      <c r="I497" s="10" t="s">
        <v>28</v>
      </c>
    </row>
    <row r="498" spans="1:9">
      <c r="A498" s="10" t="s">
        <v>13</v>
      </c>
      <c r="B498" s="26">
        <v>39967</v>
      </c>
      <c r="C498" s="27">
        <v>10</v>
      </c>
      <c r="D498" s="28" t="s">
        <v>23</v>
      </c>
      <c r="E498">
        <v>350</v>
      </c>
      <c r="F498" s="77">
        <v>4</v>
      </c>
      <c r="G498" s="28">
        <v>0.57999999999999996</v>
      </c>
      <c r="H498" s="28">
        <v>0.66</v>
      </c>
      <c r="I498" s="10" t="s">
        <v>28</v>
      </c>
    </row>
    <row r="499" spans="1:9">
      <c r="A499" s="10" t="s">
        <v>13</v>
      </c>
      <c r="B499" s="26">
        <v>39967</v>
      </c>
      <c r="C499" s="27">
        <v>10</v>
      </c>
      <c r="D499" s="28" t="s">
        <v>23</v>
      </c>
      <c r="E499">
        <v>351</v>
      </c>
      <c r="F499" s="77">
        <v>5</v>
      </c>
      <c r="G499" s="28">
        <v>0.22</v>
      </c>
      <c r="H499" s="28">
        <v>0.28000000000000003</v>
      </c>
      <c r="I499" s="10" t="s">
        <v>28</v>
      </c>
    </row>
    <row r="500" spans="1:9">
      <c r="A500" s="10" t="s">
        <v>13</v>
      </c>
      <c r="B500" s="26">
        <v>39967</v>
      </c>
      <c r="C500" s="27">
        <v>10</v>
      </c>
      <c r="D500" s="28" t="s">
        <v>23</v>
      </c>
      <c r="E500">
        <v>352</v>
      </c>
      <c r="F500" s="77">
        <v>5</v>
      </c>
      <c r="G500" s="28">
        <v>0.6</v>
      </c>
      <c r="H500" s="28">
        <v>0.75</v>
      </c>
      <c r="I500" s="10" t="s">
        <v>28</v>
      </c>
    </row>
    <row r="501" spans="1:9">
      <c r="A501" s="10" t="s">
        <v>13</v>
      </c>
      <c r="B501" s="26">
        <v>39967</v>
      </c>
      <c r="C501" s="27">
        <v>10</v>
      </c>
      <c r="D501" s="28" t="s">
        <v>23</v>
      </c>
      <c r="E501">
        <v>353</v>
      </c>
      <c r="F501" s="77">
        <v>5</v>
      </c>
      <c r="G501" s="28">
        <v>0.62</v>
      </c>
      <c r="H501" s="28">
        <v>0.12</v>
      </c>
      <c r="I501" s="10" t="s">
        <v>28</v>
      </c>
    </row>
    <row r="502" spans="1:9">
      <c r="A502" s="10" t="s">
        <v>13</v>
      </c>
      <c r="B502" s="26">
        <v>39967</v>
      </c>
      <c r="C502" s="27">
        <v>10</v>
      </c>
      <c r="D502" s="28" t="s">
        <v>23</v>
      </c>
      <c r="E502">
        <v>354</v>
      </c>
      <c r="F502" s="77">
        <v>6</v>
      </c>
      <c r="G502" s="28">
        <v>0.08</v>
      </c>
      <c r="H502" s="28">
        <v>0.25</v>
      </c>
      <c r="I502" s="10" t="s">
        <v>28</v>
      </c>
    </row>
    <row r="503" spans="1:9">
      <c r="A503" s="10" t="s">
        <v>13</v>
      </c>
      <c r="B503" s="26">
        <v>39967</v>
      </c>
      <c r="C503" s="27">
        <v>10</v>
      </c>
      <c r="D503" s="28" t="s">
        <v>23</v>
      </c>
      <c r="E503">
        <v>355</v>
      </c>
      <c r="F503" s="77">
        <v>6</v>
      </c>
      <c r="G503" s="28">
        <v>0.52</v>
      </c>
      <c r="H503" s="28">
        <v>0.28999999999999998</v>
      </c>
      <c r="I503" s="10" t="s">
        <v>28</v>
      </c>
    </row>
    <row r="504" spans="1:9">
      <c r="A504" s="10" t="s">
        <v>13</v>
      </c>
      <c r="B504" s="26">
        <v>39967</v>
      </c>
      <c r="C504" s="10">
        <v>10</v>
      </c>
      <c r="D504" s="28" t="s">
        <v>23</v>
      </c>
      <c r="E504">
        <v>356</v>
      </c>
      <c r="F504" s="77">
        <v>6</v>
      </c>
      <c r="G504" s="28">
        <v>0.752</v>
      </c>
      <c r="H504" s="28">
        <v>0.78</v>
      </c>
      <c r="I504" s="10" t="s">
        <v>28</v>
      </c>
    </row>
    <row r="505" spans="1:9">
      <c r="A505" s="10" t="s">
        <v>13</v>
      </c>
      <c r="B505" s="26">
        <v>39967</v>
      </c>
      <c r="C505" s="27">
        <v>10</v>
      </c>
      <c r="D505" s="28" t="s">
        <v>23</v>
      </c>
      <c r="E505">
        <v>357</v>
      </c>
      <c r="F505" s="77">
        <v>7</v>
      </c>
      <c r="G505" s="28">
        <v>0.04</v>
      </c>
      <c r="H505" s="28">
        <v>0.7</v>
      </c>
      <c r="I505" s="10" t="s">
        <v>28</v>
      </c>
    </row>
    <row r="506" spans="1:9">
      <c r="A506" s="10" t="s">
        <v>13</v>
      </c>
      <c r="B506" s="26">
        <v>39967</v>
      </c>
      <c r="C506" s="27">
        <v>10</v>
      </c>
      <c r="D506" s="28" t="s">
        <v>23</v>
      </c>
      <c r="E506">
        <v>358</v>
      </c>
      <c r="F506" s="77">
        <v>7</v>
      </c>
      <c r="G506" s="28">
        <v>0.1</v>
      </c>
      <c r="H506" s="28">
        <v>0.66</v>
      </c>
      <c r="I506" s="10" t="s">
        <v>28</v>
      </c>
    </row>
    <row r="507" spans="1:9">
      <c r="A507" s="10" t="s">
        <v>13</v>
      </c>
      <c r="B507" s="26">
        <v>39967</v>
      </c>
      <c r="C507" s="10">
        <v>10</v>
      </c>
      <c r="D507" s="28" t="s">
        <v>23</v>
      </c>
      <c r="E507">
        <v>359</v>
      </c>
      <c r="F507" s="77">
        <v>7</v>
      </c>
      <c r="G507" s="28">
        <v>1</v>
      </c>
      <c r="H507" s="28">
        <v>0.04</v>
      </c>
      <c r="I507" s="10" t="s">
        <v>28</v>
      </c>
    </row>
    <row r="508" spans="1:9">
      <c r="A508" s="10" t="s">
        <v>13</v>
      </c>
      <c r="B508" s="26">
        <v>39967</v>
      </c>
      <c r="C508" s="10">
        <v>10</v>
      </c>
      <c r="D508" s="28" t="s">
        <v>23</v>
      </c>
      <c r="E508">
        <v>360</v>
      </c>
      <c r="F508" s="77">
        <v>8</v>
      </c>
      <c r="G508" s="28">
        <v>0.1</v>
      </c>
      <c r="H508" s="28">
        <v>0.09</v>
      </c>
      <c r="I508" s="10" t="s">
        <v>28</v>
      </c>
    </row>
    <row r="509" spans="1:9">
      <c r="A509" s="10" t="s">
        <v>13</v>
      </c>
      <c r="B509" s="26">
        <v>39967</v>
      </c>
      <c r="C509" s="27">
        <v>11</v>
      </c>
      <c r="D509" s="28" t="s">
        <v>23</v>
      </c>
      <c r="E509">
        <v>361</v>
      </c>
      <c r="F509" s="77">
        <v>2</v>
      </c>
      <c r="G509" s="28">
        <v>0.01</v>
      </c>
      <c r="H509" s="28">
        <v>0</v>
      </c>
      <c r="I509" s="10" t="s">
        <v>28</v>
      </c>
    </row>
    <row r="510" spans="1:9">
      <c r="A510" s="10" t="s">
        <v>13</v>
      </c>
      <c r="B510" s="26">
        <v>39967</v>
      </c>
      <c r="C510" s="27">
        <v>11</v>
      </c>
      <c r="D510" s="28" t="s">
        <v>23</v>
      </c>
      <c r="E510">
        <v>362</v>
      </c>
      <c r="F510" s="77">
        <v>3</v>
      </c>
      <c r="G510" s="28">
        <v>0.15</v>
      </c>
      <c r="H510" s="28">
        <v>0.63</v>
      </c>
      <c r="I510" s="10" t="s">
        <v>28</v>
      </c>
    </row>
    <row r="511" spans="1:9">
      <c r="A511" s="10" t="s">
        <v>13</v>
      </c>
      <c r="B511" s="26">
        <v>39967</v>
      </c>
      <c r="C511" s="27">
        <v>11</v>
      </c>
      <c r="D511" s="28" t="s">
        <v>23</v>
      </c>
      <c r="E511">
        <v>363</v>
      </c>
      <c r="F511" s="77">
        <v>3</v>
      </c>
      <c r="G511" s="28">
        <v>0.28000000000000003</v>
      </c>
      <c r="H511" s="28">
        <v>0.44</v>
      </c>
      <c r="I511" s="10" t="s">
        <v>28</v>
      </c>
    </row>
    <row r="512" spans="1:9">
      <c r="A512" s="10" t="s">
        <v>13</v>
      </c>
      <c r="B512" s="26">
        <v>39967</v>
      </c>
      <c r="C512" s="27">
        <v>11</v>
      </c>
      <c r="D512" s="28" t="s">
        <v>23</v>
      </c>
      <c r="E512">
        <v>364</v>
      </c>
      <c r="F512" s="77">
        <v>3</v>
      </c>
      <c r="G512" s="28">
        <v>0.32</v>
      </c>
      <c r="H512" s="28">
        <v>0.6</v>
      </c>
      <c r="I512" s="10" t="s">
        <v>28</v>
      </c>
    </row>
    <row r="513" spans="1:9">
      <c r="A513" s="10" t="s">
        <v>13</v>
      </c>
      <c r="B513" s="26">
        <v>39967</v>
      </c>
      <c r="C513" s="27">
        <v>11</v>
      </c>
      <c r="D513" s="28" t="s">
        <v>23</v>
      </c>
      <c r="E513">
        <v>365</v>
      </c>
      <c r="F513" s="77">
        <v>4</v>
      </c>
      <c r="G513" s="28">
        <v>0.28000000000000003</v>
      </c>
      <c r="H513" s="28">
        <v>0</v>
      </c>
      <c r="I513" s="10" t="s">
        <v>28</v>
      </c>
    </row>
    <row r="514" spans="1:9">
      <c r="A514" s="10" t="s">
        <v>13</v>
      </c>
      <c r="B514" s="26">
        <v>39967</v>
      </c>
      <c r="C514" s="27">
        <v>11</v>
      </c>
      <c r="D514" s="28" t="s">
        <v>23</v>
      </c>
      <c r="E514">
        <v>366</v>
      </c>
      <c r="F514" s="77">
        <v>4</v>
      </c>
      <c r="G514" s="28">
        <v>0.33</v>
      </c>
      <c r="H514" s="28">
        <v>0.01</v>
      </c>
      <c r="I514" s="10" t="s">
        <v>28</v>
      </c>
    </row>
    <row r="515" spans="1:9">
      <c r="A515" s="10" t="s">
        <v>13</v>
      </c>
      <c r="B515" s="26">
        <v>39967</v>
      </c>
      <c r="C515" s="27">
        <v>11</v>
      </c>
      <c r="D515" s="28" t="s">
        <v>23</v>
      </c>
      <c r="E515">
        <v>367</v>
      </c>
      <c r="F515" s="77">
        <v>4</v>
      </c>
      <c r="G515" s="28">
        <v>0.62</v>
      </c>
      <c r="H515" s="28">
        <v>0.68</v>
      </c>
      <c r="I515" s="10" t="s">
        <v>28</v>
      </c>
    </row>
    <row r="516" spans="1:9">
      <c r="A516" s="10" t="s">
        <v>13</v>
      </c>
      <c r="B516" s="26">
        <v>39967</v>
      </c>
      <c r="C516" s="27">
        <v>11</v>
      </c>
      <c r="D516" s="28" t="s">
        <v>23</v>
      </c>
      <c r="E516">
        <v>368</v>
      </c>
      <c r="F516" s="77">
        <v>5</v>
      </c>
      <c r="G516" s="28">
        <v>0.65</v>
      </c>
      <c r="H516" s="28">
        <v>0.71</v>
      </c>
      <c r="I516" s="10" t="s">
        <v>28</v>
      </c>
    </row>
    <row r="517" spans="1:9">
      <c r="A517" s="10" t="s">
        <v>13</v>
      </c>
      <c r="B517" s="26">
        <v>39967</v>
      </c>
      <c r="C517" s="27">
        <v>11</v>
      </c>
      <c r="D517" s="28" t="s">
        <v>23</v>
      </c>
      <c r="E517">
        <v>369</v>
      </c>
      <c r="F517" s="77">
        <v>6</v>
      </c>
      <c r="G517" s="28">
        <v>0.42</v>
      </c>
      <c r="H517" s="28">
        <v>0.03</v>
      </c>
      <c r="I517" s="10" t="s">
        <v>28</v>
      </c>
    </row>
    <row r="518" spans="1:9">
      <c r="A518" s="10" t="s">
        <v>13</v>
      </c>
      <c r="B518" s="26">
        <v>39967</v>
      </c>
      <c r="C518" s="27">
        <v>11</v>
      </c>
      <c r="D518" s="28" t="s">
        <v>23</v>
      </c>
      <c r="E518">
        <v>370</v>
      </c>
      <c r="F518" s="77">
        <v>7</v>
      </c>
      <c r="G518" s="28">
        <v>0.43</v>
      </c>
      <c r="H518" s="28">
        <v>0.16</v>
      </c>
      <c r="I518" s="10" t="s">
        <v>28</v>
      </c>
    </row>
    <row r="519" spans="1:9">
      <c r="A519" s="10" t="s">
        <v>13</v>
      </c>
      <c r="B519" s="26">
        <v>39967</v>
      </c>
      <c r="C519" s="27">
        <v>11</v>
      </c>
      <c r="D519" s="28" t="s">
        <v>23</v>
      </c>
      <c r="E519">
        <v>371</v>
      </c>
      <c r="F519" s="77">
        <v>7</v>
      </c>
      <c r="G519" s="28">
        <v>0.56999999999999995</v>
      </c>
      <c r="H519" s="28">
        <v>0.03</v>
      </c>
      <c r="I519" s="10" t="s">
        <v>28</v>
      </c>
    </row>
    <row r="520" spans="1:9">
      <c r="A520" s="10" t="s">
        <v>13</v>
      </c>
      <c r="B520" s="26">
        <v>39967</v>
      </c>
      <c r="C520" s="27">
        <v>11</v>
      </c>
      <c r="D520" s="28" t="s">
        <v>23</v>
      </c>
      <c r="E520">
        <v>372</v>
      </c>
      <c r="F520" s="77">
        <v>7</v>
      </c>
      <c r="G520" s="28">
        <v>0.6</v>
      </c>
      <c r="H520" s="28">
        <v>0.99</v>
      </c>
      <c r="I520" s="10" t="s">
        <v>28</v>
      </c>
    </row>
    <row r="521" spans="1:9">
      <c r="A521" s="10" t="s">
        <v>13</v>
      </c>
      <c r="B521" s="26">
        <v>39967</v>
      </c>
      <c r="C521" s="27">
        <v>12</v>
      </c>
      <c r="D521" s="28" t="s">
        <v>23</v>
      </c>
      <c r="E521">
        <v>373</v>
      </c>
      <c r="F521" s="77">
        <v>4</v>
      </c>
      <c r="G521" s="28">
        <v>0.6</v>
      </c>
      <c r="H521" s="28">
        <v>0.01</v>
      </c>
      <c r="I521" s="10" t="s">
        <v>28</v>
      </c>
    </row>
    <row r="522" spans="1:9">
      <c r="A522" s="10" t="s">
        <v>13</v>
      </c>
      <c r="B522" s="26">
        <v>39967</v>
      </c>
      <c r="C522" s="27">
        <v>12</v>
      </c>
      <c r="D522" s="28" t="s">
        <v>23</v>
      </c>
      <c r="E522">
        <v>374</v>
      </c>
      <c r="F522" s="77">
        <v>4</v>
      </c>
      <c r="G522" s="28">
        <v>0.7</v>
      </c>
      <c r="H522" s="28">
        <v>0.21</v>
      </c>
      <c r="I522" s="10" t="s">
        <v>28</v>
      </c>
    </row>
    <row r="523" spans="1:9">
      <c r="A523" s="10" t="s">
        <v>13</v>
      </c>
      <c r="B523" s="26">
        <v>39967</v>
      </c>
      <c r="C523" s="27">
        <v>12</v>
      </c>
      <c r="D523" s="28" t="s">
        <v>23</v>
      </c>
      <c r="E523">
        <v>375</v>
      </c>
      <c r="F523" s="77">
        <v>4</v>
      </c>
      <c r="G523" s="28">
        <v>0.82</v>
      </c>
      <c r="H523" s="28">
        <v>0.67</v>
      </c>
      <c r="I523" s="10" t="s">
        <v>28</v>
      </c>
    </row>
    <row r="524" spans="1:9">
      <c r="A524" s="10" t="s">
        <v>13</v>
      </c>
      <c r="B524" s="26">
        <v>39967</v>
      </c>
      <c r="C524" s="27">
        <v>12</v>
      </c>
      <c r="D524" s="28" t="s">
        <v>23</v>
      </c>
      <c r="E524">
        <v>376</v>
      </c>
      <c r="F524" s="77">
        <v>5</v>
      </c>
      <c r="G524" s="28">
        <v>1.04</v>
      </c>
      <c r="H524" s="28">
        <v>0.62</v>
      </c>
      <c r="I524" s="10" t="s">
        <v>28</v>
      </c>
    </row>
    <row r="525" spans="1:9">
      <c r="A525" s="10" t="s">
        <v>13</v>
      </c>
      <c r="B525" s="26">
        <v>39967</v>
      </c>
      <c r="C525" s="27">
        <v>12</v>
      </c>
      <c r="D525" s="28" t="s">
        <v>23</v>
      </c>
      <c r="E525">
        <v>377</v>
      </c>
      <c r="F525" s="77">
        <v>7</v>
      </c>
      <c r="G525" s="28">
        <v>0.66</v>
      </c>
      <c r="H525" s="28">
        <v>0.04</v>
      </c>
      <c r="I525" s="10" t="s">
        <v>28</v>
      </c>
    </row>
    <row r="526" spans="1:9">
      <c r="A526" s="10" t="s">
        <v>13</v>
      </c>
      <c r="B526" s="26">
        <v>39967</v>
      </c>
      <c r="C526" s="27">
        <v>12</v>
      </c>
      <c r="D526" s="28" t="s">
        <v>23</v>
      </c>
      <c r="E526">
        <v>378</v>
      </c>
      <c r="F526" s="77">
        <v>7</v>
      </c>
      <c r="G526" s="28">
        <v>1.1000000000000001</v>
      </c>
      <c r="H526" s="28">
        <v>0.33</v>
      </c>
      <c r="I526" s="10" t="s">
        <v>28</v>
      </c>
    </row>
    <row r="527" spans="1:9">
      <c r="A527" s="10" t="s">
        <v>12</v>
      </c>
      <c r="B527" s="11">
        <v>39974</v>
      </c>
      <c r="C527" s="10">
        <v>1</v>
      </c>
      <c r="D527" s="13" t="s">
        <v>26</v>
      </c>
      <c r="E527">
        <v>379</v>
      </c>
      <c r="F527" s="74">
        <v>5</v>
      </c>
      <c r="G527" s="23">
        <v>0.05</v>
      </c>
      <c r="H527" s="23">
        <v>1.1000000000000001</v>
      </c>
      <c r="I527" s="10" t="s">
        <v>28</v>
      </c>
    </row>
    <row r="528" spans="1:9">
      <c r="A528" s="10" t="s">
        <v>12</v>
      </c>
      <c r="B528" s="11">
        <v>39974</v>
      </c>
      <c r="C528" s="10">
        <v>1</v>
      </c>
      <c r="D528" s="13" t="s">
        <v>26</v>
      </c>
      <c r="E528">
        <v>380</v>
      </c>
      <c r="F528" s="74">
        <v>5</v>
      </c>
      <c r="G528" s="23">
        <v>0.2</v>
      </c>
      <c r="H528" s="23">
        <v>0.1</v>
      </c>
      <c r="I528" s="10" t="s">
        <v>28</v>
      </c>
    </row>
    <row r="529" spans="1:9">
      <c r="A529" s="10" t="s">
        <v>12</v>
      </c>
      <c r="B529" s="11">
        <v>39974</v>
      </c>
      <c r="C529" s="10">
        <v>1</v>
      </c>
      <c r="D529" s="13" t="s">
        <v>26</v>
      </c>
      <c r="E529">
        <v>381</v>
      </c>
      <c r="F529" s="74">
        <v>5</v>
      </c>
      <c r="G529" s="23">
        <v>0.2</v>
      </c>
      <c r="H529" s="23">
        <v>0.1</v>
      </c>
      <c r="I529" s="10" t="s">
        <v>28</v>
      </c>
    </row>
    <row r="530" spans="1:9">
      <c r="A530" s="10" t="s">
        <v>12</v>
      </c>
      <c r="B530" s="11">
        <v>39974</v>
      </c>
      <c r="C530" s="10">
        <v>1</v>
      </c>
      <c r="D530" s="13" t="s">
        <v>26</v>
      </c>
      <c r="E530">
        <v>382</v>
      </c>
      <c r="F530" s="74">
        <v>5</v>
      </c>
      <c r="G530" s="23">
        <v>0.32</v>
      </c>
      <c r="H530" s="23">
        <v>0.7</v>
      </c>
      <c r="I530" s="10" t="s">
        <v>28</v>
      </c>
    </row>
    <row r="531" spans="1:9">
      <c r="A531" s="10" t="s">
        <v>12</v>
      </c>
      <c r="B531" s="11">
        <v>39974</v>
      </c>
      <c r="C531" s="10">
        <v>1</v>
      </c>
      <c r="D531" s="13" t="s">
        <v>26</v>
      </c>
      <c r="E531">
        <v>383</v>
      </c>
      <c r="F531" s="74">
        <v>5</v>
      </c>
      <c r="G531" s="23">
        <v>0.44</v>
      </c>
      <c r="H531" s="23">
        <v>1.29</v>
      </c>
      <c r="I531" s="10" t="s">
        <v>28</v>
      </c>
    </row>
    <row r="532" spans="1:9">
      <c r="A532" s="10" t="s">
        <v>12</v>
      </c>
      <c r="B532" s="11">
        <v>39974</v>
      </c>
      <c r="C532" s="10">
        <v>1</v>
      </c>
      <c r="D532" s="13" t="s">
        <v>26</v>
      </c>
      <c r="E532">
        <v>384</v>
      </c>
      <c r="F532" s="74">
        <v>6</v>
      </c>
      <c r="G532" s="23">
        <v>0.51</v>
      </c>
      <c r="H532" s="23">
        <v>1.71</v>
      </c>
      <c r="I532" s="10" t="s">
        <v>28</v>
      </c>
    </row>
    <row r="533" spans="1:9">
      <c r="A533" s="10" t="s">
        <v>12</v>
      </c>
      <c r="B533" s="11">
        <v>39974</v>
      </c>
      <c r="C533" s="10">
        <v>1</v>
      </c>
      <c r="D533" s="13" t="s">
        <v>26</v>
      </c>
      <c r="E533">
        <v>385</v>
      </c>
      <c r="F533" s="74">
        <v>7</v>
      </c>
      <c r="G533" s="23">
        <v>0.4</v>
      </c>
      <c r="H533" s="23">
        <v>0.04</v>
      </c>
      <c r="I533" s="10" t="s">
        <v>28</v>
      </c>
    </row>
    <row r="534" spans="1:9">
      <c r="A534" s="10" t="s">
        <v>12</v>
      </c>
      <c r="B534" s="11">
        <v>39974</v>
      </c>
      <c r="C534" s="10">
        <v>1</v>
      </c>
      <c r="D534" s="13" t="s">
        <v>26</v>
      </c>
      <c r="E534">
        <v>386</v>
      </c>
      <c r="F534" s="74">
        <v>8</v>
      </c>
      <c r="G534" s="23">
        <v>0.57999999999999996</v>
      </c>
      <c r="H534" s="23">
        <v>0.02</v>
      </c>
      <c r="I534" s="10" t="s">
        <v>28</v>
      </c>
    </row>
    <row r="535" spans="1:9">
      <c r="A535" s="10" t="s">
        <v>12</v>
      </c>
      <c r="B535" s="11">
        <v>39974</v>
      </c>
      <c r="C535" s="10">
        <v>2</v>
      </c>
      <c r="D535" s="13" t="s">
        <v>26</v>
      </c>
      <c r="E535">
        <v>387</v>
      </c>
      <c r="F535" s="74">
        <v>4</v>
      </c>
      <c r="G535" s="13">
        <v>0.12</v>
      </c>
      <c r="H535" s="13">
        <v>0.28000000000000003</v>
      </c>
      <c r="I535" s="10" t="s">
        <v>28</v>
      </c>
    </row>
    <row r="536" spans="1:9">
      <c r="A536" s="10" t="s">
        <v>12</v>
      </c>
      <c r="B536" s="11">
        <v>39974</v>
      </c>
      <c r="C536" s="10">
        <v>2</v>
      </c>
      <c r="D536" s="13" t="s">
        <v>26</v>
      </c>
      <c r="E536">
        <v>388</v>
      </c>
      <c r="F536" s="74">
        <v>4</v>
      </c>
      <c r="G536" s="13">
        <v>0.21</v>
      </c>
      <c r="H536" s="10">
        <v>0</v>
      </c>
      <c r="I536" s="10" t="s">
        <v>28</v>
      </c>
    </row>
    <row r="537" spans="1:9">
      <c r="A537" s="10" t="s">
        <v>12</v>
      </c>
      <c r="B537" s="11">
        <v>39974</v>
      </c>
      <c r="C537" s="10">
        <v>2</v>
      </c>
      <c r="D537" s="13" t="s">
        <v>26</v>
      </c>
      <c r="E537">
        <v>389</v>
      </c>
      <c r="F537" s="74">
        <v>5</v>
      </c>
      <c r="G537" s="13">
        <v>0.48</v>
      </c>
      <c r="H537" s="13">
        <v>0.62</v>
      </c>
      <c r="I537" s="10" t="s">
        <v>28</v>
      </c>
    </row>
    <row r="538" spans="1:9">
      <c r="A538" s="10" t="s">
        <v>12</v>
      </c>
      <c r="B538" s="11">
        <v>39974</v>
      </c>
      <c r="C538" s="10">
        <v>2</v>
      </c>
      <c r="D538" s="13" t="s">
        <v>26</v>
      </c>
      <c r="E538">
        <v>390</v>
      </c>
      <c r="F538" s="74">
        <v>6</v>
      </c>
      <c r="G538" s="13">
        <v>0.18</v>
      </c>
      <c r="H538" s="13">
        <v>0.63</v>
      </c>
      <c r="I538" s="10" t="s">
        <v>28</v>
      </c>
    </row>
    <row r="539" spans="1:9">
      <c r="A539" s="10" t="s">
        <v>12</v>
      </c>
      <c r="B539" s="11">
        <v>39974</v>
      </c>
      <c r="C539" s="10">
        <v>2</v>
      </c>
      <c r="D539" s="13" t="s">
        <v>26</v>
      </c>
      <c r="E539">
        <v>391</v>
      </c>
      <c r="F539" s="74">
        <v>6</v>
      </c>
      <c r="G539" s="13">
        <v>0.18</v>
      </c>
      <c r="H539" s="13">
        <v>1.1000000000000001</v>
      </c>
      <c r="I539" s="10" t="s">
        <v>28</v>
      </c>
    </row>
    <row r="540" spans="1:9">
      <c r="A540" s="10" t="s">
        <v>12</v>
      </c>
      <c r="B540" s="11">
        <v>39974</v>
      </c>
      <c r="C540" s="10">
        <v>2</v>
      </c>
      <c r="D540" s="13" t="s">
        <v>26</v>
      </c>
      <c r="E540">
        <v>392</v>
      </c>
      <c r="F540" s="74">
        <v>6</v>
      </c>
      <c r="G540" s="13">
        <v>0.45</v>
      </c>
      <c r="H540" s="13">
        <v>1.49</v>
      </c>
      <c r="I540" s="10" t="s">
        <v>28</v>
      </c>
    </row>
    <row r="541" spans="1:9">
      <c r="A541" s="10" t="s">
        <v>12</v>
      </c>
      <c r="B541" s="11">
        <v>39974</v>
      </c>
      <c r="C541" s="10">
        <v>2</v>
      </c>
      <c r="D541" s="13" t="s">
        <v>26</v>
      </c>
      <c r="E541">
        <v>393</v>
      </c>
      <c r="F541" s="74">
        <v>7</v>
      </c>
      <c r="G541" s="13">
        <v>0.4</v>
      </c>
      <c r="H541" s="10">
        <v>0.02</v>
      </c>
      <c r="I541" s="10" t="s">
        <v>28</v>
      </c>
    </row>
    <row r="542" spans="1:9">
      <c r="A542" s="10" t="s">
        <v>12</v>
      </c>
      <c r="B542" s="11">
        <v>39974</v>
      </c>
      <c r="C542" s="10">
        <v>2</v>
      </c>
      <c r="D542" s="13" t="s">
        <v>26</v>
      </c>
      <c r="E542">
        <v>394</v>
      </c>
      <c r="F542" s="74">
        <v>8</v>
      </c>
      <c r="G542" s="13">
        <v>0.68</v>
      </c>
      <c r="H542" s="13">
        <v>0.84</v>
      </c>
      <c r="I542" s="10" t="s">
        <v>28</v>
      </c>
    </row>
    <row r="543" spans="1:9">
      <c r="A543" s="10" t="s">
        <v>12</v>
      </c>
      <c r="B543" s="11">
        <v>39974</v>
      </c>
      <c r="C543" s="10">
        <v>2</v>
      </c>
      <c r="D543" s="13" t="s">
        <v>26</v>
      </c>
      <c r="E543">
        <v>395</v>
      </c>
      <c r="F543" s="74">
        <v>8</v>
      </c>
      <c r="G543" s="13">
        <v>0.98</v>
      </c>
      <c r="H543" s="10">
        <v>0.26</v>
      </c>
      <c r="I543" s="10" t="s">
        <v>28</v>
      </c>
    </row>
    <row r="544" spans="1:9">
      <c r="A544" s="10" t="s">
        <v>12</v>
      </c>
      <c r="B544" s="11">
        <v>39974</v>
      </c>
      <c r="C544" s="24">
        <v>3</v>
      </c>
      <c r="D544" s="24" t="s">
        <v>23</v>
      </c>
      <c r="E544">
        <v>396</v>
      </c>
      <c r="F544" s="76">
        <v>2</v>
      </c>
      <c r="G544" s="25">
        <v>0.42</v>
      </c>
      <c r="H544" s="24">
        <v>0.24</v>
      </c>
      <c r="I544" s="10" t="s">
        <v>28</v>
      </c>
    </row>
    <row r="545" spans="1:9">
      <c r="A545" s="10" t="s">
        <v>12</v>
      </c>
      <c r="B545" s="11">
        <v>39974</v>
      </c>
      <c r="C545" s="24">
        <v>3</v>
      </c>
      <c r="D545" s="24" t="s">
        <v>23</v>
      </c>
      <c r="E545">
        <v>397</v>
      </c>
      <c r="F545" s="76">
        <v>3</v>
      </c>
      <c r="G545" s="25">
        <v>0.48</v>
      </c>
      <c r="H545" s="24">
        <v>0.97</v>
      </c>
      <c r="I545" s="10" t="s">
        <v>28</v>
      </c>
    </row>
    <row r="546" spans="1:9">
      <c r="A546" s="10" t="s">
        <v>12</v>
      </c>
      <c r="B546" s="11">
        <v>39974</v>
      </c>
      <c r="C546" s="24">
        <v>3</v>
      </c>
      <c r="D546" s="24" t="s">
        <v>23</v>
      </c>
      <c r="E546">
        <v>398</v>
      </c>
      <c r="F546" s="76">
        <v>3</v>
      </c>
      <c r="G546" s="25">
        <v>0.62</v>
      </c>
      <c r="H546" s="24">
        <v>0.82</v>
      </c>
      <c r="I546" s="10" t="s">
        <v>28</v>
      </c>
    </row>
    <row r="547" spans="1:9">
      <c r="A547" s="10" t="s">
        <v>12</v>
      </c>
      <c r="B547" s="11">
        <v>39974</v>
      </c>
      <c r="C547" s="24">
        <v>3</v>
      </c>
      <c r="D547" s="24" t="s">
        <v>23</v>
      </c>
      <c r="E547">
        <v>399</v>
      </c>
      <c r="F547" s="76">
        <v>4</v>
      </c>
      <c r="G547" s="25">
        <v>0.18</v>
      </c>
      <c r="H547" s="24">
        <v>0.04</v>
      </c>
      <c r="I547" s="10" t="s">
        <v>28</v>
      </c>
    </row>
    <row r="548" spans="1:9">
      <c r="A548" s="10" t="s">
        <v>12</v>
      </c>
      <c r="B548" s="11">
        <v>39974</v>
      </c>
      <c r="C548" s="24">
        <v>3</v>
      </c>
      <c r="D548" s="24" t="s">
        <v>23</v>
      </c>
      <c r="E548">
        <v>400</v>
      </c>
      <c r="F548" s="76">
        <v>4</v>
      </c>
      <c r="G548" s="25">
        <v>0.42</v>
      </c>
      <c r="H548" s="24">
        <v>0.53</v>
      </c>
      <c r="I548" s="10" t="s">
        <v>28</v>
      </c>
    </row>
    <row r="549" spans="1:9">
      <c r="A549" s="10" t="s">
        <v>12</v>
      </c>
      <c r="B549" s="11">
        <v>39974</v>
      </c>
      <c r="C549" s="24">
        <v>3</v>
      </c>
      <c r="D549" s="24" t="s">
        <v>23</v>
      </c>
      <c r="E549">
        <v>401</v>
      </c>
      <c r="F549" s="76">
        <v>4</v>
      </c>
      <c r="G549" s="25">
        <v>0.5</v>
      </c>
      <c r="H549" s="24">
        <v>1.1200000000000001</v>
      </c>
      <c r="I549" s="10" t="s">
        <v>28</v>
      </c>
    </row>
    <row r="550" spans="1:9">
      <c r="A550" s="10" t="s">
        <v>12</v>
      </c>
      <c r="B550" s="11">
        <v>39974</v>
      </c>
      <c r="C550" s="24">
        <v>3</v>
      </c>
      <c r="D550" s="24" t="s">
        <v>23</v>
      </c>
      <c r="E550">
        <v>402</v>
      </c>
      <c r="F550" s="76">
        <v>4</v>
      </c>
      <c r="G550" s="25">
        <v>0.57999999999999996</v>
      </c>
      <c r="H550" s="24">
        <v>0.87</v>
      </c>
      <c r="I550" s="10" t="s">
        <v>28</v>
      </c>
    </row>
    <row r="551" spans="1:9">
      <c r="A551" s="10" t="s">
        <v>12</v>
      </c>
      <c r="B551" s="11">
        <v>39974</v>
      </c>
      <c r="C551" s="24">
        <v>3</v>
      </c>
      <c r="D551" s="24" t="s">
        <v>23</v>
      </c>
      <c r="E551">
        <v>403</v>
      </c>
      <c r="F551" s="76">
        <v>5</v>
      </c>
      <c r="G551" s="25">
        <v>0.22</v>
      </c>
      <c r="H551" s="24">
        <v>0.47</v>
      </c>
      <c r="I551" s="10" t="s">
        <v>28</v>
      </c>
    </row>
    <row r="552" spans="1:9">
      <c r="A552" s="10" t="s">
        <v>12</v>
      </c>
      <c r="B552" s="11">
        <v>39974</v>
      </c>
      <c r="C552" s="24">
        <v>3</v>
      </c>
      <c r="D552" s="24" t="s">
        <v>23</v>
      </c>
      <c r="E552">
        <v>404</v>
      </c>
      <c r="F552" s="76">
        <v>5</v>
      </c>
      <c r="G552" s="25">
        <v>0.46</v>
      </c>
      <c r="H552" s="24">
        <v>0.92</v>
      </c>
      <c r="I552" s="10" t="s">
        <v>28</v>
      </c>
    </row>
    <row r="553" spans="1:9">
      <c r="A553" s="10" t="s">
        <v>12</v>
      </c>
      <c r="B553" s="11">
        <v>39974</v>
      </c>
      <c r="C553" s="24">
        <v>3</v>
      </c>
      <c r="D553" s="24" t="s">
        <v>23</v>
      </c>
      <c r="E553">
        <v>405</v>
      </c>
      <c r="F553" s="76">
        <v>5</v>
      </c>
      <c r="G553" s="25">
        <v>0.48</v>
      </c>
      <c r="H553" s="24">
        <v>0.96</v>
      </c>
      <c r="I553" s="10" t="s">
        <v>28</v>
      </c>
    </row>
    <row r="554" spans="1:9">
      <c r="A554" s="10" t="s">
        <v>12</v>
      </c>
      <c r="B554" s="11">
        <v>39974</v>
      </c>
      <c r="C554" s="24">
        <v>3</v>
      </c>
      <c r="D554" s="24" t="s">
        <v>23</v>
      </c>
      <c r="E554">
        <v>406</v>
      </c>
      <c r="F554" s="76">
        <v>5</v>
      </c>
      <c r="G554" s="25">
        <v>0.5</v>
      </c>
      <c r="H554" s="24">
        <v>0.99</v>
      </c>
      <c r="I554" s="10" t="s">
        <v>28</v>
      </c>
    </row>
    <row r="555" spans="1:9">
      <c r="A555" s="10" t="s">
        <v>12</v>
      </c>
      <c r="B555" s="11">
        <v>39974</v>
      </c>
      <c r="C555" s="24">
        <v>3</v>
      </c>
      <c r="D555" s="24" t="s">
        <v>23</v>
      </c>
      <c r="E555">
        <v>407</v>
      </c>
      <c r="F555" s="76">
        <v>5</v>
      </c>
      <c r="G555" s="25">
        <v>0.5</v>
      </c>
      <c r="H555" s="24">
        <v>0.62</v>
      </c>
      <c r="I555" s="10" t="s">
        <v>28</v>
      </c>
    </row>
    <row r="556" spans="1:9">
      <c r="A556" s="10" t="s">
        <v>12</v>
      </c>
      <c r="B556" s="11">
        <v>39974</v>
      </c>
      <c r="C556" s="24">
        <v>3</v>
      </c>
      <c r="D556" s="24" t="s">
        <v>23</v>
      </c>
      <c r="E556">
        <v>408</v>
      </c>
      <c r="F556" s="76">
        <v>5</v>
      </c>
      <c r="G556" s="25">
        <v>0.56000000000000005</v>
      </c>
      <c r="H556" s="24">
        <v>0.81</v>
      </c>
      <c r="I556" s="10" t="s">
        <v>28</v>
      </c>
    </row>
    <row r="557" spans="1:9">
      <c r="A557" s="10" t="s">
        <v>12</v>
      </c>
      <c r="B557" s="11">
        <v>39974</v>
      </c>
      <c r="C557" s="24">
        <v>3</v>
      </c>
      <c r="D557" s="24" t="s">
        <v>23</v>
      </c>
      <c r="E557">
        <v>409</v>
      </c>
      <c r="F557" s="76">
        <v>6</v>
      </c>
      <c r="G557" s="25">
        <v>0.3</v>
      </c>
      <c r="H557" s="24">
        <v>1.04</v>
      </c>
      <c r="I557" s="10" t="s">
        <v>28</v>
      </c>
    </row>
    <row r="558" spans="1:9">
      <c r="A558" s="10" t="s">
        <v>12</v>
      </c>
      <c r="B558" s="11">
        <v>39974</v>
      </c>
      <c r="C558" s="24">
        <v>3</v>
      </c>
      <c r="D558" s="24" t="s">
        <v>23</v>
      </c>
      <c r="E558">
        <v>410</v>
      </c>
      <c r="F558" s="76">
        <v>6</v>
      </c>
      <c r="G558" s="25">
        <v>0.4</v>
      </c>
      <c r="H558" s="24">
        <v>0.93</v>
      </c>
      <c r="I558" s="10" t="s">
        <v>28</v>
      </c>
    </row>
    <row r="559" spans="1:9">
      <c r="A559" s="10" t="s">
        <v>12</v>
      </c>
      <c r="B559" s="11">
        <v>39974</v>
      </c>
      <c r="C559" s="24">
        <v>3</v>
      </c>
      <c r="D559" s="24" t="s">
        <v>23</v>
      </c>
      <c r="E559">
        <v>411</v>
      </c>
      <c r="F559" s="76">
        <v>6</v>
      </c>
      <c r="G559" s="25">
        <v>0.42</v>
      </c>
      <c r="H559" s="24">
        <v>1.43</v>
      </c>
      <c r="I559" s="10" t="s">
        <v>28</v>
      </c>
    </row>
    <row r="560" spans="1:9">
      <c r="A560" s="10" t="s">
        <v>12</v>
      </c>
      <c r="B560" s="11">
        <v>39974</v>
      </c>
      <c r="C560" s="24">
        <v>3</v>
      </c>
      <c r="D560" s="24" t="s">
        <v>23</v>
      </c>
      <c r="E560">
        <v>412</v>
      </c>
      <c r="F560" s="76">
        <v>6</v>
      </c>
      <c r="G560" s="25">
        <v>0.54</v>
      </c>
      <c r="H560" s="24">
        <v>1.1100000000000001</v>
      </c>
      <c r="I560" s="10" t="s">
        <v>28</v>
      </c>
    </row>
    <row r="561" spans="1:9">
      <c r="A561" s="10" t="s">
        <v>12</v>
      </c>
      <c r="B561" s="11">
        <v>39974</v>
      </c>
      <c r="C561" s="24">
        <v>3</v>
      </c>
      <c r="D561" s="24" t="s">
        <v>23</v>
      </c>
      <c r="E561">
        <v>413</v>
      </c>
      <c r="F561" s="76">
        <v>6</v>
      </c>
      <c r="G561" s="25">
        <v>0.62</v>
      </c>
      <c r="H561" s="24">
        <v>1.25</v>
      </c>
      <c r="I561" s="10" t="s">
        <v>28</v>
      </c>
    </row>
    <row r="562" spans="1:9">
      <c r="A562" s="10" t="s">
        <v>12</v>
      </c>
      <c r="B562" s="11">
        <v>39974</v>
      </c>
      <c r="C562" s="24">
        <v>3</v>
      </c>
      <c r="D562" s="24" t="s">
        <v>23</v>
      </c>
      <c r="E562">
        <v>414</v>
      </c>
      <c r="F562" s="76">
        <v>7</v>
      </c>
      <c r="G562" s="25">
        <v>0.14000000000000001</v>
      </c>
      <c r="H562" s="24">
        <v>1.33</v>
      </c>
      <c r="I562" s="10" t="s">
        <v>28</v>
      </c>
    </row>
    <row r="563" spans="1:9">
      <c r="A563" s="10" t="s">
        <v>12</v>
      </c>
      <c r="B563" s="11">
        <v>39974</v>
      </c>
      <c r="C563" s="24">
        <v>4</v>
      </c>
      <c r="D563" s="24" t="s">
        <v>25</v>
      </c>
      <c r="E563">
        <v>415</v>
      </c>
      <c r="F563" s="76">
        <v>2</v>
      </c>
      <c r="G563" s="25">
        <v>0.18</v>
      </c>
      <c r="H563" s="24">
        <v>0.01</v>
      </c>
      <c r="I563" s="10" t="s">
        <v>28</v>
      </c>
    </row>
    <row r="564" spans="1:9">
      <c r="A564" s="10" t="s">
        <v>12</v>
      </c>
      <c r="B564" s="11">
        <v>39974</v>
      </c>
      <c r="C564" s="24">
        <v>4</v>
      </c>
      <c r="D564" s="24" t="s">
        <v>25</v>
      </c>
      <c r="E564">
        <v>416</v>
      </c>
      <c r="F564" s="76">
        <v>5</v>
      </c>
      <c r="G564" s="25">
        <v>0.42</v>
      </c>
      <c r="H564" s="24">
        <v>0.45</v>
      </c>
      <c r="I564" s="10" t="s">
        <v>28</v>
      </c>
    </row>
    <row r="565" spans="1:9">
      <c r="A565" s="10" t="s">
        <v>12</v>
      </c>
      <c r="B565" s="11">
        <v>39974</v>
      </c>
      <c r="C565" s="24">
        <v>4</v>
      </c>
      <c r="D565" s="24" t="s">
        <v>25</v>
      </c>
      <c r="E565">
        <v>417</v>
      </c>
      <c r="F565" s="76">
        <v>5</v>
      </c>
      <c r="G565" s="25">
        <v>0.46</v>
      </c>
      <c r="H565" s="24">
        <v>0.09</v>
      </c>
      <c r="I565" s="10" t="s">
        <v>28</v>
      </c>
    </row>
    <row r="566" spans="1:9">
      <c r="A566" s="10" t="s">
        <v>12</v>
      </c>
      <c r="B566" s="11">
        <v>39974</v>
      </c>
      <c r="C566" s="24">
        <v>4</v>
      </c>
      <c r="D566" s="24" t="s">
        <v>25</v>
      </c>
      <c r="E566">
        <v>418</v>
      </c>
      <c r="F566" s="76">
        <v>5</v>
      </c>
      <c r="G566" s="25">
        <v>0.5</v>
      </c>
      <c r="H566" s="24">
        <v>1.38</v>
      </c>
      <c r="I566" s="10" t="s">
        <v>28</v>
      </c>
    </row>
    <row r="567" spans="1:9">
      <c r="A567" s="10" t="s">
        <v>12</v>
      </c>
      <c r="B567" s="11">
        <v>39974</v>
      </c>
      <c r="C567" s="24">
        <v>4</v>
      </c>
      <c r="D567" s="24" t="s">
        <v>25</v>
      </c>
      <c r="E567">
        <v>419</v>
      </c>
      <c r="F567" s="76">
        <v>5</v>
      </c>
      <c r="G567" s="25">
        <v>0.5</v>
      </c>
      <c r="H567" s="24">
        <v>0.64</v>
      </c>
      <c r="I567" s="10" t="s">
        <v>28</v>
      </c>
    </row>
    <row r="568" spans="1:9">
      <c r="A568" s="10" t="s">
        <v>12</v>
      </c>
      <c r="B568" s="11">
        <v>39974</v>
      </c>
      <c r="C568" s="24">
        <v>4</v>
      </c>
      <c r="D568" s="24" t="s">
        <v>25</v>
      </c>
      <c r="E568">
        <v>420</v>
      </c>
      <c r="F568" s="76">
        <v>5</v>
      </c>
      <c r="G568" s="25">
        <v>0.5</v>
      </c>
      <c r="H568" s="24">
        <v>1.1200000000000001</v>
      </c>
      <c r="I568" s="10" t="s">
        <v>28</v>
      </c>
    </row>
    <row r="569" spans="1:9">
      <c r="A569" s="10" t="s">
        <v>12</v>
      </c>
      <c r="B569" s="11">
        <v>39974</v>
      </c>
      <c r="C569" s="24">
        <v>4</v>
      </c>
      <c r="D569" s="24" t="s">
        <v>25</v>
      </c>
      <c r="E569">
        <v>421</v>
      </c>
      <c r="F569" s="76">
        <v>5</v>
      </c>
      <c r="G569" s="25">
        <v>0.52</v>
      </c>
      <c r="H569" s="24">
        <v>1.22</v>
      </c>
      <c r="I569" s="10" t="s">
        <v>28</v>
      </c>
    </row>
    <row r="570" spans="1:9">
      <c r="A570" s="10" t="s">
        <v>12</v>
      </c>
      <c r="B570" s="11">
        <v>39974</v>
      </c>
      <c r="C570" s="24">
        <v>4</v>
      </c>
      <c r="D570" s="24" t="s">
        <v>25</v>
      </c>
      <c r="E570">
        <v>422</v>
      </c>
      <c r="F570" s="76">
        <v>5</v>
      </c>
      <c r="G570" s="25">
        <v>0.84</v>
      </c>
      <c r="H570" s="24">
        <v>1.06</v>
      </c>
      <c r="I570" s="10" t="s">
        <v>28</v>
      </c>
    </row>
    <row r="571" spans="1:9">
      <c r="A571" s="10" t="s">
        <v>12</v>
      </c>
      <c r="B571" s="11">
        <v>39974</v>
      </c>
      <c r="C571" s="24">
        <v>4</v>
      </c>
      <c r="D571" s="24" t="s">
        <v>25</v>
      </c>
      <c r="E571">
        <v>423</v>
      </c>
      <c r="F571" s="76">
        <v>7</v>
      </c>
      <c r="G571" s="25">
        <v>0.14000000000000001</v>
      </c>
      <c r="H571" s="24">
        <v>0.64</v>
      </c>
      <c r="I571" s="10" t="s">
        <v>28</v>
      </c>
    </row>
    <row r="572" spans="1:9">
      <c r="A572" s="10" t="s">
        <v>12</v>
      </c>
      <c r="B572" s="11">
        <v>39974</v>
      </c>
      <c r="C572" s="24">
        <v>4</v>
      </c>
      <c r="D572" s="24" t="s">
        <v>25</v>
      </c>
      <c r="E572">
        <v>424</v>
      </c>
      <c r="F572" s="76">
        <v>7</v>
      </c>
      <c r="G572" s="25">
        <v>0.2</v>
      </c>
      <c r="H572" s="24">
        <v>0.01</v>
      </c>
      <c r="I572" s="10" t="s">
        <v>28</v>
      </c>
    </row>
    <row r="573" spans="1:9">
      <c r="A573" s="10" t="s">
        <v>12</v>
      </c>
      <c r="B573" s="11">
        <v>39974</v>
      </c>
      <c r="C573" s="24">
        <v>4</v>
      </c>
      <c r="D573" s="24" t="s">
        <v>25</v>
      </c>
      <c r="E573">
        <v>425</v>
      </c>
      <c r="F573" s="76">
        <v>8</v>
      </c>
      <c r="G573" s="25">
        <v>0.18</v>
      </c>
      <c r="H573" s="24">
        <v>1.1599999999999999</v>
      </c>
      <c r="I573" s="10" t="s">
        <v>28</v>
      </c>
    </row>
    <row r="574" spans="1:9">
      <c r="A574" s="10" t="s">
        <v>12</v>
      </c>
      <c r="B574" s="11">
        <v>39974</v>
      </c>
      <c r="C574" s="24">
        <v>4</v>
      </c>
      <c r="D574" s="24" t="s">
        <v>25</v>
      </c>
      <c r="E574">
        <v>426</v>
      </c>
      <c r="F574" s="76">
        <v>8</v>
      </c>
      <c r="G574" s="25">
        <v>0.24</v>
      </c>
      <c r="H574" s="24">
        <v>1</v>
      </c>
      <c r="I574" s="10" t="s">
        <v>28</v>
      </c>
    </row>
    <row r="575" spans="1:9">
      <c r="A575" s="10" t="s">
        <v>12</v>
      </c>
      <c r="B575" s="11">
        <v>39974</v>
      </c>
      <c r="C575" s="24">
        <v>4</v>
      </c>
      <c r="D575" s="24" t="s">
        <v>25</v>
      </c>
      <c r="E575">
        <v>427</v>
      </c>
      <c r="F575" s="76">
        <v>8</v>
      </c>
      <c r="G575" s="25">
        <v>0.3</v>
      </c>
      <c r="H575" s="24">
        <v>0.06</v>
      </c>
      <c r="I575" s="10" t="s">
        <v>28</v>
      </c>
    </row>
    <row r="576" spans="1:9">
      <c r="A576" s="10" t="s">
        <v>12</v>
      </c>
      <c r="B576" s="11">
        <v>39974</v>
      </c>
      <c r="C576" s="24">
        <v>4</v>
      </c>
      <c r="D576" s="24" t="s">
        <v>25</v>
      </c>
      <c r="E576">
        <v>428</v>
      </c>
      <c r="F576" s="76">
        <v>8</v>
      </c>
      <c r="G576" s="25">
        <v>0.3</v>
      </c>
      <c r="H576" s="24">
        <v>0.03</v>
      </c>
      <c r="I576" s="10" t="s">
        <v>28</v>
      </c>
    </row>
    <row r="577" spans="1:9">
      <c r="A577" s="10" t="s">
        <v>12</v>
      </c>
      <c r="B577" s="11">
        <v>39974</v>
      </c>
      <c r="C577" s="24">
        <v>4</v>
      </c>
      <c r="D577" s="24" t="s">
        <v>25</v>
      </c>
      <c r="E577">
        <v>429</v>
      </c>
      <c r="F577" s="76">
        <v>8</v>
      </c>
      <c r="G577" s="25">
        <v>0.43</v>
      </c>
      <c r="H577" s="24">
        <v>1.03</v>
      </c>
      <c r="I577" s="10" t="s">
        <v>28</v>
      </c>
    </row>
    <row r="578" spans="1:9">
      <c r="A578" s="10" t="s">
        <v>12</v>
      </c>
      <c r="B578" s="11">
        <v>39974</v>
      </c>
      <c r="C578" s="24">
        <v>4</v>
      </c>
      <c r="D578" s="24" t="s">
        <v>25</v>
      </c>
      <c r="E578">
        <v>430</v>
      </c>
      <c r="F578" s="76">
        <v>8</v>
      </c>
      <c r="G578" s="25">
        <v>0.6</v>
      </c>
      <c r="H578" s="24">
        <v>0.53</v>
      </c>
      <c r="I578" s="10" t="s">
        <v>28</v>
      </c>
    </row>
    <row r="579" spans="1:9">
      <c r="A579" s="10" t="s">
        <v>12</v>
      </c>
      <c r="B579" s="11">
        <v>39974</v>
      </c>
      <c r="C579" s="24">
        <v>5</v>
      </c>
      <c r="D579" s="24" t="s">
        <v>25</v>
      </c>
      <c r="E579">
        <v>431</v>
      </c>
      <c r="F579" s="76">
        <v>4</v>
      </c>
      <c r="G579" s="25">
        <v>0.08</v>
      </c>
      <c r="H579" s="24">
        <v>0</v>
      </c>
      <c r="I579" s="10" t="s">
        <v>28</v>
      </c>
    </row>
    <row r="580" spans="1:9">
      <c r="A580" s="10" t="s">
        <v>12</v>
      </c>
      <c r="B580" s="11">
        <v>39974</v>
      </c>
      <c r="C580" s="24">
        <v>5</v>
      </c>
      <c r="D580" s="24" t="s">
        <v>25</v>
      </c>
      <c r="E580">
        <v>432</v>
      </c>
      <c r="F580" s="76">
        <v>5</v>
      </c>
      <c r="G580" s="13">
        <v>0.1</v>
      </c>
      <c r="H580" s="13">
        <v>0.37</v>
      </c>
      <c r="I580" s="10" t="s">
        <v>28</v>
      </c>
    </row>
    <row r="581" spans="1:9">
      <c r="A581" s="10" t="s">
        <v>12</v>
      </c>
      <c r="B581" s="11">
        <v>39974</v>
      </c>
      <c r="C581" s="24">
        <v>5</v>
      </c>
      <c r="D581" s="24" t="s">
        <v>25</v>
      </c>
      <c r="E581">
        <v>433</v>
      </c>
      <c r="F581" s="76">
        <v>5</v>
      </c>
      <c r="G581" s="13">
        <v>0.35</v>
      </c>
      <c r="H581" s="13">
        <v>0.46</v>
      </c>
      <c r="I581" s="10" t="s">
        <v>28</v>
      </c>
    </row>
    <row r="582" spans="1:9">
      <c r="A582" s="10" t="s">
        <v>12</v>
      </c>
      <c r="B582" s="11">
        <v>39974</v>
      </c>
      <c r="C582" s="24">
        <v>5</v>
      </c>
      <c r="D582" s="24" t="s">
        <v>25</v>
      </c>
      <c r="E582">
        <v>434</v>
      </c>
      <c r="F582" s="76">
        <v>5</v>
      </c>
      <c r="G582" s="25">
        <v>0.48</v>
      </c>
      <c r="H582" s="24">
        <v>0.54</v>
      </c>
      <c r="I582" s="10" t="s">
        <v>28</v>
      </c>
    </row>
    <row r="583" spans="1:9">
      <c r="A583" s="10" t="s">
        <v>12</v>
      </c>
      <c r="B583" s="11">
        <v>39974</v>
      </c>
      <c r="C583" s="24">
        <v>5</v>
      </c>
      <c r="D583" s="24" t="s">
        <v>25</v>
      </c>
      <c r="E583">
        <v>435</v>
      </c>
      <c r="F583" s="76">
        <v>5</v>
      </c>
      <c r="G583" s="25">
        <v>0.52</v>
      </c>
      <c r="H583" s="24">
        <v>0.86</v>
      </c>
      <c r="I583" s="10" t="s">
        <v>28</v>
      </c>
    </row>
    <row r="584" spans="1:9">
      <c r="A584" s="10" t="s">
        <v>12</v>
      </c>
      <c r="B584" s="11">
        <v>39974</v>
      </c>
      <c r="C584" s="24">
        <v>5</v>
      </c>
      <c r="D584" s="24" t="s">
        <v>25</v>
      </c>
      <c r="E584">
        <v>436</v>
      </c>
      <c r="F584" s="76">
        <v>5</v>
      </c>
      <c r="G584" s="13">
        <v>0.53</v>
      </c>
      <c r="H584" s="13">
        <v>0.69</v>
      </c>
      <c r="I584" s="10" t="s">
        <v>28</v>
      </c>
    </row>
    <row r="585" spans="1:9">
      <c r="A585" s="10" t="s">
        <v>12</v>
      </c>
      <c r="B585" s="11">
        <v>39974</v>
      </c>
      <c r="C585" s="24">
        <v>5</v>
      </c>
      <c r="D585" s="24" t="s">
        <v>25</v>
      </c>
      <c r="E585">
        <v>437</v>
      </c>
      <c r="F585" s="76">
        <v>5</v>
      </c>
      <c r="G585" s="13">
        <v>0.57999999999999996</v>
      </c>
      <c r="H585" s="13">
        <v>1.1100000000000001</v>
      </c>
      <c r="I585" s="10" t="s">
        <v>28</v>
      </c>
    </row>
    <row r="586" spans="1:9">
      <c r="A586" s="10" t="s">
        <v>12</v>
      </c>
      <c r="B586" s="11">
        <v>39974</v>
      </c>
      <c r="C586" s="24">
        <v>5</v>
      </c>
      <c r="D586" s="24" t="s">
        <v>25</v>
      </c>
      <c r="E586">
        <v>438</v>
      </c>
      <c r="F586" s="76">
        <v>5</v>
      </c>
      <c r="G586" s="13">
        <v>0.65</v>
      </c>
      <c r="H586" s="13">
        <v>0.7</v>
      </c>
      <c r="I586" s="10" t="s">
        <v>28</v>
      </c>
    </row>
    <row r="587" spans="1:9">
      <c r="A587" s="10" t="s">
        <v>12</v>
      </c>
      <c r="B587" s="11">
        <v>39974</v>
      </c>
      <c r="C587" s="24">
        <v>5</v>
      </c>
      <c r="D587" s="24" t="s">
        <v>25</v>
      </c>
      <c r="E587">
        <v>439</v>
      </c>
      <c r="F587" s="76">
        <v>6</v>
      </c>
      <c r="G587" s="13">
        <v>0.36</v>
      </c>
      <c r="H587" s="13">
        <v>1.37</v>
      </c>
      <c r="I587" s="10" t="s">
        <v>28</v>
      </c>
    </row>
    <row r="588" spans="1:9">
      <c r="A588" s="10" t="s">
        <v>12</v>
      </c>
      <c r="B588" s="11">
        <v>39974</v>
      </c>
      <c r="C588" s="24">
        <v>5</v>
      </c>
      <c r="D588" s="24" t="s">
        <v>25</v>
      </c>
      <c r="E588">
        <v>440</v>
      </c>
      <c r="F588" s="76">
        <v>6</v>
      </c>
      <c r="G588" s="13">
        <v>0.37</v>
      </c>
      <c r="H588" s="13">
        <v>0.49</v>
      </c>
      <c r="I588" s="10" t="s">
        <v>28</v>
      </c>
    </row>
    <row r="589" spans="1:9">
      <c r="A589" s="10" t="s">
        <v>12</v>
      </c>
      <c r="B589" s="11">
        <v>39974</v>
      </c>
      <c r="C589" s="24">
        <v>5</v>
      </c>
      <c r="D589" s="24" t="s">
        <v>25</v>
      </c>
      <c r="E589">
        <v>441</v>
      </c>
      <c r="F589" s="76">
        <v>6</v>
      </c>
      <c r="G589" s="13">
        <v>0.46</v>
      </c>
      <c r="H589" s="13">
        <v>0.55000000000000004</v>
      </c>
      <c r="I589" s="10" t="s">
        <v>28</v>
      </c>
    </row>
    <row r="590" spans="1:9">
      <c r="A590" s="10" t="s">
        <v>12</v>
      </c>
      <c r="B590" s="11">
        <v>39974</v>
      </c>
      <c r="C590" s="24">
        <v>5</v>
      </c>
      <c r="D590" s="24" t="s">
        <v>25</v>
      </c>
      <c r="E590">
        <v>442</v>
      </c>
      <c r="F590" s="76">
        <v>6</v>
      </c>
      <c r="G590" s="13">
        <v>0.5</v>
      </c>
      <c r="H590" s="13">
        <v>0.92</v>
      </c>
      <c r="I590" s="10" t="s">
        <v>28</v>
      </c>
    </row>
    <row r="591" spans="1:9">
      <c r="A591" s="10" t="s">
        <v>12</v>
      </c>
      <c r="B591" s="11">
        <v>39974</v>
      </c>
      <c r="C591" s="24">
        <v>5</v>
      </c>
      <c r="D591" s="24" t="s">
        <v>25</v>
      </c>
      <c r="E591">
        <v>443</v>
      </c>
      <c r="F591" s="76">
        <v>6</v>
      </c>
      <c r="G591" s="13">
        <v>0.52</v>
      </c>
      <c r="H591" s="13">
        <v>1.02</v>
      </c>
      <c r="I591" s="10" t="s">
        <v>28</v>
      </c>
    </row>
    <row r="592" spans="1:9">
      <c r="A592" s="10" t="s">
        <v>12</v>
      </c>
      <c r="B592" s="11">
        <v>39974</v>
      </c>
      <c r="C592" s="24">
        <v>5</v>
      </c>
      <c r="D592" s="24" t="s">
        <v>25</v>
      </c>
      <c r="E592">
        <v>444</v>
      </c>
      <c r="F592" s="76">
        <v>6</v>
      </c>
      <c r="G592" s="13">
        <v>0.78</v>
      </c>
      <c r="H592" s="13">
        <v>0.55000000000000004</v>
      </c>
      <c r="I592" s="10" t="s">
        <v>28</v>
      </c>
    </row>
    <row r="593" spans="1:9">
      <c r="A593" s="10" t="s">
        <v>12</v>
      </c>
      <c r="B593" s="11">
        <v>39974</v>
      </c>
      <c r="C593" s="24">
        <v>5</v>
      </c>
      <c r="D593" s="24" t="s">
        <v>25</v>
      </c>
      <c r="E593">
        <v>445</v>
      </c>
      <c r="F593" s="76">
        <v>7</v>
      </c>
      <c r="G593" s="13">
        <v>0.2</v>
      </c>
      <c r="H593" s="13">
        <v>0.27</v>
      </c>
      <c r="I593" s="10" t="s">
        <v>28</v>
      </c>
    </row>
    <row r="594" spans="1:9">
      <c r="A594" s="10" t="s">
        <v>12</v>
      </c>
      <c r="B594" s="11">
        <v>39974</v>
      </c>
      <c r="C594" s="24">
        <v>5</v>
      </c>
      <c r="D594" s="24" t="s">
        <v>25</v>
      </c>
      <c r="E594">
        <v>446</v>
      </c>
      <c r="F594" s="76">
        <v>7</v>
      </c>
      <c r="G594" s="13">
        <v>0.34</v>
      </c>
      <c r="H594" s="13">
        <v>0.44</v>
      </c>
      <c r="I594" s="10" t="s">
        <v>28</v>
      </c>
    </row>
    <row r="595" spans="1:9">
      <c r="A595" s="10" t="s">
        <v>12</v>
      </c>
      <c r="B595" s="11">
        <v>39974</v>
      </c>
      <c r="C595" s="24">
        <v>5</v>
      </c>
      <c r="D595" s="24" t="s">
        <v>25</v>
      </c>
      <c r="E595">
        <v>447</v>
      </c>
      <c r="F595" s="76">
        <v>7</v>
      </c>
      <c r="G595" s="13">
        <v>0.75</v>
      </c>
      <c r="H595" s="13">
        <v>0.82</v>
      </c>
      <c r="I595" s="10" t="s">
        <v>28</v>
      </c>
    </row>
    <row r="596" spans="1:9">
      <c r="A596" s="10" t="s">
        <v>12</v>
      </c>
      <c r="B596" s="11">
        <v>39974</v>
      </c>
      <c r="C596" s="24">
        <v>5</v>
      </c>
      <c r="D596" s="24" t="s">
        <v>25</v>
      </c>
      <c r="E596">
        <v>448</v>
      </c>
      <c r="F596" s="74">
        <v>8</v>
      </c>
      <c r="G596" s="13">
        <v>0.24</v>
      </c>
      <c r="H596" s="13">
        <v>0.28000000000000003</v>
      </c>
      <c r="I596" s="10" t="s">
        <v>28</v>
      </c>
    </row>
    <row r="597" spans="1:9">
      <c r="A597" s="10" t="s">
        <v>12</v>
      </c>
      <c r="B597" s="11">
        <v>39974</v>
      </c>
      <c r="C597" s="24">
        <v>5</v>
      </c>
      <c r="D597" s="24" t="s">
        <v>25</v>
      </c>
      <c r="E597">
        <v>449</v>
      </c>
      <c r="F597" s="76">
        <v>8</v>
      </c>
      <c r="G597" s="13">
        <v>0.64</v>
      </c>
      <c r="H597" s="13">
        <v>1.1499999999999999</v>
      </c>
      <c r="I597" s="10" t="s">
        <v>28</v>
      </c>
    </row>
    <row r="598" spans="1:9">
      <c r="A598" s="10" t="s">
        <v>12</v>
      </c>
      <c r="B598" s="11">
        <v>39974</v>
      </c>
      <c r="C598" s="24">
        <v>5</v>
      </c>
      <c r="D598" s="24" t="s">
        <v>25</v>
      </c>
      <c r="E598">
        <v>450</v>
      </c>
      <c r="F598" s="76">
        <v>8</v>
      </c>
      <c r="G598" s="13">
        <v>0.66</v>
      </c>
      <c r="H598" s="13">
        <v>1.0900000000000001</v>
      </c>
      <c r="I598" s="10" t="s">
        <v>28</v>
      </c>
    </row>
    <row r="599" spans="1:9">
      <c r="A599" s="10" t="s">
        <v>12</v>
      </c>
      <c r="B599" s="11">
        <v>39974</v>
      </c>
      <c r="C599" s="24">
        <v>6</v>
      </c>
      <c r="D599" s="24" t="s">
        <v>25</v>
      </c>
      <c r="E599">
        <v>451</v>
      </c>
      <c r="F599" s="74">
        <v>4</v>
      </c>
      <c r="G599" s="13">
        <v>0.4</v>
      </c>
      <c r="H599" s="13">
        <v>0.49</v>
      </c>
      <c r="I599" s="10" t="s">
        <v>28</v>
      </c>
    </row>
    <row r="600" spans="1:9">
      <c r="A600" s="10" t="s">
        <v>12</v>
      </c>
      <c r="B600" s="11">
        <v>39974</v>
      </c>
      <c r="C600" s="24">
        <v>6</v>
      </c>
      <c r="D600" s="24" t="s">
        <v>25</v>
      </c>
      <c r="E600">
        <v>452</v>
      </c>
      <c r="F600" s="74">
        <v>4</v>
      </c>
      <c r="G600" s="13">
        <v>0.55000000000000004</v>
      </c>
      <c r="H600" s="13">
        <v>0.62</v>
      </c>
      <c r="I600" s="10" t="s">
        <v>28</v>
      </c>
    </row>
    <row r="601" spans="1:9">
      <c r="A601" s="10" t="s">
        <v>12</v>
      </c>
      <c r="B601" s="11">
        <v>39974</v>
      </c>
      <c r="C601" s="24">
        <v>6</v>
      </c>
      <c r="D601" s="24" t="s">
        <v>25</v>
      </c>
      <c r="E601">
        <v>453</v>
      </c>
      <c r="F601" s="74">
        <v>4</v>
      </c>
      <c r="G601" s="13">
        <v>0.68</v>
      </c>
      <c r="H601" s="13">
        <v>0.51</v>
      </c>
      <c r="I601" s="10" t="s">
        <v>28</v>
      </c>
    </row>
    <row r="602" spans="1:9">
      <c r="A602" s="10" t="s">
        <v>12</v>
      </c>
      <c r="B602" s="11">
        <v>39974</v>
      </c>
      <c r="C602" s="24">
        <v>6</v>
      </c>
      <c r="D602" s="24" t="s">
        <v>25</v>
      </c>
      <c r="E602">
        <v>454</v>
      </c>
      <c r="F602" s="74">
        <v>4</v>
      </c>
      <c r="G602" s="13">
        <v>0.74</v>
      </c>
      <c r="H602" s="13">
        <v>1.24</v>
      </c>
      <c r="I602" s="10" t="s">
        <v>28</v>
      </c>
    </row>
    <row r="603" spans="1:9">
      <c r="A603" s="10" t="s">
        <v>12</v>
      </c>
      <c r="B603" s="11">
        <v>39974</v>
      </c>
      <c r="C603" s="24">
        <v>6</v>
      </c>
      <c r="D603" s="24" t="s">
        <v>25</v>
      </c>
      <c r="E603">
        <v>455</v>
      </c>
      <c r="F603" s="74">
        <v>4</v>
      </c>
      <c r="G603" s="13">
        <v>0.98</v>
      </c>
      <c r="H603" s="13">
        <v>0.8</v>
      </c>
      <c r="I603" s="10" t="s">
        <v>28</v>
      </c>
    </row>
    <row r="604" spans="1:9">
      <c r="A604" s="10" t="s">
        <v>12</v>
      </c>
      <c r="B604" s="11">
        <v>39974</v>
      </c>
      <c r="C604" s="24">
        <v>6</v>
      </c>
      <c r="D604" s="24" t="s">
        <v>25</v>
      </c>
      <c r="E604">
        <v>456</v>
      </c>
      <c r="F604" s="74">
        <v>5</v>
      </c>
      <c r="G604" s="13">
        <v>0.54</v>
      </c>
      <c r="H604" s="13">
        <v>0.85</v>
      </c>
      <c r="I604" s="10" t="s">
        <v>28</v>
      </c>
    </row>
    <row r="605" spans="1:9">
      <c r="A605" s="10" t="s">
        <v>12</v>
      </c>
      <c r="B605" s="11">
        <v>39974</v>
      </c>
      <c r="C605" s="24">
        <v>6</v>
      </c>
      <c r="D605" s="24" t="s">
        <v>25</v>
      </c>
      <c r="E605">
        <v>457</v>
      </c>
      <c r="F605" s="74">
        <v>6</v>
      </c>
      <c r="G605" s="13">
        <v>0.18</v>
      </c>
      <c r="H605" s="13">
        <v>0.01</v>
      </c>
      <c r="I605" s="10" t="s">
        <v>28</v>
      </c>
    </row>
    <row r="606" spans="1:9">
      <c r="A606" s="10" t="s">
        <v>12</v>
      </c>
      <c r="B606" s="11">
        <v>39974</v>
      </c>
      <c r="C606" s="24">
        <v>6</v>
      </c>
      <c r="D606" s="24" t="s">
        <v>25</v>
      </c>
      <c r="E606">
        <v>458</v>
      </c>
      <c r="F606" s="74">
        <v>6</v>
      </c>
      <c r="G606" s="13">
        <v>0.57999999999999996</v>
      </c>
      <c r="H606" s="13">
        <v>0.91</v>
      </c>
      <c r="I606" s="10" t="s">
        <v>28</v>
      </c>
    </row>
    <row r="607" spans="1:9">
      <c r="A607" s="10" t="s">
        <v>12</v>
      </c>
      <c r="B607" s="11">
        <v>39974</v>
      </c>
      <c r="C607" s="24">
        <v>6</v>
      </c>
      <c r="D607" s="24" t="s">
        <v>25</v>
      </c>
      <c r="E607">
        <v>459</v>
      </c>
      <c r="F607" s="74">
        <v>6</v>
      </c>
      <c r="G607" s="13">
        <v>0.64</v>
      </c>
      <c r="H607" s="13">
        <v>0.89</v>
      </c>
      <c r="I607" s="10" t="s">
        <v>28</v>
      </c>
    </row>
    <row r="608" spans="1:9">
      <c r="A608" s="10" t="s">
        <v>12</v>
      </c>
      <c r="B608" s="11">
        <v>39974</v>
      </c>
      <c r="C608" s="24">
        <v>6</v>
      </c>
      <c r="D608" s="24" t="s">
        <v>25</v>
      </c>
      <c r="E608">
        <v>460</v>
      </c>
      <c r="F608" s="74">
        <v>8</v>
      </c>
      <c r="G608" s="13">
        <v>0.01</v>
      </c>
      <c r="H608" s="13">
        <v>0</v>
      </c>
      <c r="I608" s="10" t="s">
        <v>28</v>
      </c>
    </row>
    <row r="609" spans="1:9">
      <c r="A609" s="10" t="s">
        <v>12</v>
      </c>
      <c r="B609" s="11">
        <v>39974</v>
      </c>
      <c r="C609" s="24">
        <v>6</v>
      </c>
      <c r="D609" s="24" t="s">
        <v>25</v>
      </c>
      <c r="E609">
        <v>461</v>
      </c>
      <c r="F609" s="74">
        <v>8</v>
      </c>
      <c r="G609" s="13">
        <v>0.08</v>
      </c>
      <c r="H609" s="13">
        <v>0.27</v>
      </c>
      <c r="I609" s="10" t="s">
        <v>28</v>
      </c>
    </row>
    <row r="610" spans="1:9">
      <c r="A610" s="10" t="s">
        <v>12</v>
      </c>
      <c r="B610" s="11">
        <v>39974</v>
      </c>
      <c r="C610" s="24">
        <v>6</v>
      </c>
      <c r="D610" s="24" t="s">
        <v>25</v>
      </c>
      <c r="E610">
        <v>462</v>
      </c>
      <c r="F610" s="74">
        <v>8</v>
      </c>
      <c r="G610" s="13">
        <v>0.1</v>
      </c>
      <c r="H610" s="13">
        <v>0</v>
      </c>
      <c r="I610" s="10" t="s">
        <v>28</v>
      </c>
    </row>
    <row r="611" spans="1:9">
      <c r="A611" s="10" t="s">
        <v>12</v>
      </c>
      <c r="B611" s="11">
        <v>39974</v>
      </c>
      <c r="C611" s="24">
        <v>6</v>
      </c>
      <c r="D611" s="24" t="s">
        <v>25</v>
      </c>
      <c r="E611">
        <v>463</v>
      </c>
      <c r="F611" s="74">
        <v>8</v>
      </c>
      <c r="G611" s="13">
        <v>0.46</v>
      </c>
      <c r="H611" s="13">
        <v>0.79</v>
      </c>
      <c r="I611" s="10" t="s">
        <v>28</v>
      </c>
    </row>
    <row r="612" spans="1:9">
      <c r="A612" s="10" t="s">
        <v>12</v>
      </c>
      <c r="B612" s="11">
        <v>39974</v>
      </c>
      <c r="C612" s="24">
        <v>6</v>
      </c>
      <c r="D612" s="24" t="s">
        <v>25</v>
      </c>
      <c r="E612">
        <v>464</v>
      </c>
      <c r="F612" s="74">
        <v>8</v>
      </c>
      <c r="G612" s="13">
        <v>0.92</v>
      </c>
      <c r="H612" s="13">
        <v>0.78</v>
      </c>
      <c r="I612" s="10" t="s">
        <v>28</v>
      </c>
    </row>
    <row r="613" spans="1:9">
      <c r="A613" s="10" t="s">
        <v>12</v>
      </c>
      <c r="B613" s="11">
        <v>39974</v>
      </c>
      <c r="C613" s="24">
        <v>7</v>
      </c>
      <c r="D613" s="13" t="s">
        <v>23</v>
      </c>
      <c r="E613">
        <v>465</v>
      </c>
      <c r="F613" s="74">
        <v>4</v>
      </c>
      <c r="G613" s="13">
        <v>0.52</v>
      </c>
      <c r="H613" s="13">
        <v>0.26</v>
      </c>
      <c r="I613" s="10" t="s">
        <v>28</v>
      </c>
    </row>
    <row r="614" spans="1:9">
      <c r="A614" s="10" t="s">
        <v>12</v>
      </c>
      <c r="B614" s="11">
        <v>39974</v>
      </c>
      <c r="C614" s="24">
        <v>7</v>
      </c>
      <c r="D614" s="13" t="s">
        <v>23</v>
      </c>
      <c r="E614">
        <v>466</v>
      </c>
      <c r="F614" s="74">
        <v>4</v>
      </c>
      <c r="G614" s="13">
        <v>0.62</v>
      </c>
      <c r="H614" s="13">
        <v>0.2</v>
      </c>
      <c r="I614" s="10" t="s">
        <v>28</v>
      </c>
    </row>
    <row r="615" spans="1:9">
      <c r="A615" s="10" t="s">
        <v>12</v>
      </c>
      <c r="B615" s="11">
        <v>39974</v>
      </c>
      <c r="C615" s="24">
        <v>7</v>
      </c>
      <c r="D615" s="13" t="s">
        <v>23</v>
      </c>
      <c r="E615">
        <v>467</v>
      </c>
      <c r="F615" s="74">
        <v>5</v>
      </c>
      <c r="G615" s="13">
        <v>0.42</v>
      </c>
      <c r="H615" s="13">
        <v>0.41</v>
      </c>
      <c r="I615" s="10" t="s">
        <v>28</v>
      </c>
    </row>
    <row r="616" spans="1:9">
      <c r="A616" s="10" t="s">
        <v>12</v>
      </c>
      <c r="B616" s="11">
        <v>39974</v>
      </c>
      <c r="C616" s="24">
        <v>7</v>
      </c>
      <c r="D616" s="13" t="s">
        <v>23</v>
      </c>
      <c r="E616">
        <v>468</v>
      </c>
      <c r="F616" s="74">
        <v>6</v>
      </c>
      <c r="G616" s="13">
        <v>0.52</v>
      </c>
      <c r="H616" s="13">
        <v>0.34</v>
      </c>
      <c r="I616" s="10" t="s">
        <v>28</v>
      </c>
    </row>
    <row r="617" spans="1:9">
      <c r="A617" s="10" t="s">
        <v>12</v>
      </c>
      <c r="B617" s="11">
        <v>39974</v>
      </c>
      <c r="C617" s="10">
        <v>7</v>
      </c>
      <c r="D617" s="13" t="s">
        <v>23</v>
      </c>
      <c r="E617">
        <v>469</v>
      </c>
      <c r="F617" s="74">
        <v>7</v>
      </c>
      <c r="G617" s="13">
        <v>0.88</v>
      </c>
      <c r="H617" s="13">
        <v>0.27</v>
      </c>
      <c r="I617" s="10" t="s">
        <v>28</v>
      </c>
    </row>
    <row r="618" spans="1:9">
      <c r="A618" s="10" t="s">
        <v>12</v>
      </c>
      <c r="B618" s="11">
        <v>39974</v>
      </c>
      <c r="C618" s="24">
        <v>7</v>
      </c>
      <c r="D618" s="13" t="s">
        <v>23</v>
      </c>
      <c r="E618">
        <v>470</v>
      </c>
      <c r="F618" s="74">
        <v>8</v>
      </c>
      <c r="G618" s="13">
        <v>0.06</v>
      </c>
      <c r="H618" s="13">
        <v>0.03</v>
      </c>
      <c r="I618" s="10" t="s">
        <v>28</v>
      </c>
    </row>
    <row r="619" spans="1:9">
      <c r="A619" s="10" t="s">
        <v>12</v>
      </c>
      <c r="B619" s="11">
        <v>39974</v>
      </c>
      <c r="C619" s="10">
        <v>7</v>
      </c>
      <c r="D619" s="13" t="s">
        <v>23</v>
      </c>
      <c r="E619">
        <v>471</v>
      </c>
      <c r="F619" s="74">
        <v>8</v>
      </c>
      <c r="G619" s="13">
        <v>7.0000000000000007E-2</v>
      </c>
      <c r="H619" s="13">
        <v>0.06</v>
      </c>
      <c r="I619" s="10" t="s">
        <v>28</v>
      </c>
    </row>
    <row r="620" spans="1:9">
      <c r="A620" s="10" t="s">
        <v>12</v>
      </c>
      <c r="B620" s="11">
        <v>39974</v>
      </c>
      <c r="C620" s="24">
        <v>7</v>
      </c>
      <c r="D620" s="13" t="s">
        <v>23</v>
      </c>
      <c r="E620">
        <v>472</v>
      </c>
      <c r="F620" s="74">
        <v>8</v>
      </c>
      <c r="G620" s="13">
        <v>0.68</v>
      </c>
      <c r="H620" s="13">
        <v>0.67</v>
      </c>
      <c r="I620" s="10" t="s">
        <v>28</v>
      </c>
    </row>
    <row r="621" spans="1:9">
      <c r="A621" s="10" t="s">
        <v>12</v>
      </c>
      <c r="B621" s="11">
        <v>39974</v>
      </c>
      <c r="C621" s="10">
        <v>7</v>
      </c>
      <c r="D621" s="13" t="s">
        <v>23</v>
      </c>
      <c r="E621">
        <v>473</v>
      </c>
      <c r="F621" s="74">
        <v>8</v>
      </c>
      <c r="G621" s="13">
        <v>0.72</v>
      </c>
      <c r="H621" s="13">
        <v>0.32</v>
      </c>
      <c r="I621" s="10" t="s">
        <v>28</v>
      </c>
    </row>
    <row r="622" spans="1:9">
      <c r="A622" s="10" t="s">
        <v>12</v>
      </c>
      <c r="B622" s="11">
        <v>39974</v>
      </c>
      <c r="C622" s="10">
        <v>7</v>
      </c>
      <c r="D622" s="13" t="s">
        <v>23</v>
      </c>
      <c r="E622">
        <v>474</v>
      </c>
      <c r="F622" s="74">
        <v>8</v>
      </c>
      <c r="G622" s="13">
        <v>0.83</v>
      </c>
      <c r="H622" s="13">
        <v>0.64</v>
      </c>
      <c r="I622" s="10" t="s">
        <v>28</v>
      </c>
    </row>
    <row r="623" spans="1:9">
      <c r="A623" s="10" t="s">
        <v>12</v>
      </c>
      <c r="B623" s="11">
        <v>39974</v>
      </c>
      <c r="C623" s="10">
        <v>7</v>
      </c>
      <c r="D623" s="13" t="s">
        <v>23</v>
      </c>
      <c r="E623">
        <v>475</v>
      </c>
      <c r="F623" s="74">
        <v>8</v>
      </c>
      <c r="G623" s="13">
        <v>0.94</v>
      </c>
      <c r="H623" s="13">
        <v>0.59</v>
      </c>
      <c r="I623" s="10" t="s">
        <v>28</v>
      </c>
    </row>
    <row r="624" spans="1:9">
      <c r="A624" s="10" t="s">
        <v>12</v>
      </c>
      <c r="B624" s="11">
        <v>39974</v>
      </c>
      <c r="C624" s="10">
        <v>7</v>
      </c>
      <c r="D624" s="13" t="s">
        <v>23</v>
      </c>
      <c r="E624">
        <v>476</v>
      </c>
      <c r="F624" s="74">
        <v>8</v>
      </c>
      <c r="G624" s="13">
        <v>1.01</v>
      </c>
      <c r="H624" s="13">
        <v>0.47</v>
      </c>
      <c r="I624" s="10" t="s">
        <v>28</v>
      </c>
    </row>
    <row r="625" spans="1:9">
      <c r="A625" s="10" t="s">
        <v>12</v>
      </c>
      <c r="B625" s="11">
        <v>39974</v>
      </c>
      <c r="C625" s="10">
        <v>8</v>
      </c>
      <c r="D625" s="13" t="s">
        <v>24</v>
      </c>
      <c r="E625">
        <v>477</v>
      </c>
      <c r="F625" s="74">
        <v>2</v>
      </c>
      <c r="G625" s="23">
        <v>0.16</v>
      </c>
      <c r="H625" s="13">
        <v>0</v>
      </c>
      <c r="I625" s="10" t="s">
        <v>28</v>
      </c>
    </row>
    <row r="626" spans="1:9">
      <c r="A626" s="10" t="s">
        <v>12</v>
      </c>
      <c r="B626" s="11">
        <v>39974</v>
      </c>
      <c r="C626" s="10">
        <v>8</v>
      </c>
      <c r="D626" s="13" t="s">
        <v>24</v>
      </c>
      <c r="E626">
        <v>478</v>
      </c>
      <c r="F626" s="74">
        <v>4</v>
      </c>
      <c r="G626" s="13">
        <v>0.2</v>
      </c>
      <c r="H626" s="13">
        <v>0.01</v>
      </c>
      <c r="I626" s="10" t="s">
        <v>28</v>
      </c>
    </row>
    <row r="627" spans="1:9">
      <c r="A627" s="10" t="s">
        <v>12</v>
      </c>
      <c r="B627" s="11">
        <v>39974</v>
      </c>
      <c r="C627" s="10">
        <v>8</v>
      </c>
      <c r="D627" s="13" t="s">
        <v>24</v>
      </c>
      <c r="E627">
        <v>479</v>
      </c>
      <c r="F627" s="74">
        <v>5</v>
      </c>
      <c r="G627" s="23">
        <v>0.38</v>
      </c>
      <c r="H627" s="13">
        <v>7.0000000000000007E-2</v>
      </c>
      <c r="I627" s="10" t="s">
        <v>28</v>
      </c>
    </row>
    <row r="628" spans="1:9">
      <c r="A628" s="10" t="s">
        <v>12</v>
      </c>
      <c r="B628" s="11">
        <v>39974</v>
      </c>
      <c r="C628" s="10">
        <v>8</v>
      </c>
      <c r="D628" s="13" t="s">
        <v>24</v>
      </c>
      <c r="E628">
        <v>480</v>
      </c>
      <c r="F628" s="74">
        <v>5</v>
      </c>
      <c r="G628" s="23">
        <v>0.57999999999999996</v>
      </c>
      <c r="H628" s="13">
        <v>0.03</v>
      </c>
      <c r="I628" s="10" t="s">
        <v>28</v>
      </c>
    </row>
    <row r="629" spans="1:9">
      <c r="A629" s="10" t="s">
        <v>12</v>
      </c>
      <c r="B629" s="11">
        <v>39974</v>
      </c>
      <c r="C629" s="10">
        <v>8</v>
      </c>
      <c r="D629" s="13" t="s">
        <v>24</v>
      </c>
      <c r="E629">
        <v>481</v>
      </c>
      <c r="F629" s="74">
        <v>7</v>
      </c>
      <c r="G629" s="23">
        <v>0.64</v>
      </c>
      <c r="H629" s="13">
        <v>0.06</v>
      </c>
      <c r="I629" s="10" t="s">
        <v>28</v>
      </c>
    </row>
    <row r="630" spans="1:9">
      <c r="A630" s="10" t="s">
        <v>12</v>
      </c>
      <c r="B630" s="11">
        <v>39974</v>
      </c>
      <c r="C630" s="10">
        <v>8</v>
      </c>
      <c r="D630" s="13" t="s">
        <v>24</v>
      </c>
      <c r="E630">
        <v>482</v>
      </c>
      <c r="F630" s="74">
        <v>8</v>
      </c>
      <c r="G630" s="13">
        <v>0.44</v>
      </c>
      <c r="H630" s="13">
        <v>0.02</v>
      </c>
      <c r="I630" s="10" t="s">
        <v>28</v>
      </c>
    </row>
    <row r="631" spans="1:9">
      <c r="A631" s="10" t="s">
        <v>12</v>
      </c>
      <c r="B631" s="11">
        <v>39974</v>
      </c>
      <c r="C631" s="10">
        <v>8</v>
      </c>
      <c r="D631" s="13" t="s">
        <v>24</v>
      </c>
      <c r="E631">
        <v>483</v>
      </c>
      <c r="F631" s="74">
        <v>8</v>
      </c>
      <c r="G631" s="23">
        <v>0.63</v>
      </c>
      <c r="H631" s="13">
        <v>0.19</v>
      </c>
      <c r="I631" s="10" t="s">
        <v>28</v>
      </c>
    </row>
    <row r="632" spans="1:9">
      <c r="A632" s="10" t="s">
        <v>12</v>
      </c>
      <c r="B632" s="11">
        <v>39974</v>
      </c>
      <c r="C632" s="10">
        <v>8</v>
      </c>
      <c r="D632" s="13" t="s">
        <v>24</v>
      </c>
      <c r="E632">
        <v>484</v>
      </c>
      <c r="F632" s="74">
        <v>8</v>
      </c>
      <c r="G632" s="23">
        <v>0.8</v>
      </c>
      <c r="H632" s="13">
        <v>0.28999999999999998</v>
      </c>
      <c r="I632" s="10" t="s">
        <v>28</v>
      </c>
    </row>
    <row r="633" spans="1:9">
      <c r="A633" s="10" t="s">
        <v>12</v>
      </c>
      <c r="B633" s="11">
        <v>39974</v>
      </c>
      <c r="C633" s="10">
        <v>9</v>
      </c>
      <c r="D633" s="13" t="s">
        <v>24</v>
      </c>
      <c r="E633">
        <v>485</v>
      </c>
      <c r="F633" s="74">
        <v>3</v>
      </c>
      <c r="G633" s="13">
        <v>0.6</v>
      </c>
      <c r="H633" s="13">
        <v>0.1</v>
      </c>
      <c r="I633" s="10" t="s">
        <v>28</v>
      </c>
    </row>
    <row r="634" spans="1:9">
      <c r="A634" s="10" t="s">
        <v>12</v>
      </c>
      <c r="B634" s="11">
        <v>39974</v>
      </c>
      <c r="C634" s="10">
        <v>9</v>
      </c>
      <c r="D634" s="13" t="s">
        <v>24</v>
      </c>
      <c r="E634">
        <v>486</v>
      </c>
      <c r="F634" s="74">
        <v>4</v>
      </c>
      <c r="G634" s="13">
        <v>0.05</v>
      </c>
      <c r="H634" s="13">
        <v>0</v>
      </c>
      <c r="I634" s="10" t="s">
        <v>28</v>
      </c>
    </row>
    <row r="635" spans="1:9">
      <c r="A635" s="10" t="s">
        <v>12</v>
      </c>
      <c r="B635" s="11">
        <v>39974</v>
      </c>
      <c r="C635" s="10">
        <v>9</v>
      </c>
      <c r="D635" s="13" t="s">
        <v>24</v>
      </c>
      <c r="E635">
        <v>487</v>
      </c>
      <c r="F635" s="74">
        <v>4</v>
      </c>
      <c r="G635" s="13">
        <v>0.1</v>
      </c>
      <c r="H635" s="13">
        <v>0.08</v>
      </c>
      <c r="I635" s="10" t="s">
        <v>28</v>
      </c>
    </row>
    <row r="636" spans="1:9">
      <c r="A636" s="10" t="s">
        <v>12</v>
      </c>
      <c r="B636" s="11">
        <v>39974</v>
      </c>
      <c r="C636" s="10">
        <v>9</v>
      </c>
      <c r="D636" s="13" t="s">
        <v>24</v>
      </c>
      <c r="E636">
        <v>488</v>
      </c>
      <c r="F636" s="74">
        <v>4</v>
      </c>
      <c r="G636" s="13">
        <v>0.12</v>
      </c>
      <c r="H636" s="13">
        <v>0.02</v>
      </c>
      <c r="I636" s="10" t="s">
        <v>28</v>
      </c>
    </row>
    <row r="637" spans="1:9">
      <c r="A637" s="10" t="s">
        <v>12</v>
      </c>
      <c r="B637" s="11">
        <v>39974</v>
      </c>
      <c r="C637" s="10">
        <v>9</v>
      </c>
      <c r="D637" s="13" t="s">
        <v>24</v>
      </c>
      <c r="E637">
        <v>489</v>
      </c>
      <c r="F637" s="74">
        <v>4</v>
      </c>
      <c r="G637" s="13">
        <v>0.14000000000000001</v>
      </c>
      <c r="H637" s="13">
        <v>0</v>
      </c>
      <c r="I637" s="10" t="s">
        <v>28</v>
      </c>
    </row>
    <row r="638" spans="1:9">
      <c r="A638" s="10" t="s">
        <v>12</v>
      </c>
      <c r="B638" s="11">
        <v>39974</v>
      </c>
      <c r="C638" s="10">
        <v>9</v>
      </c>
      <c r="D638" s="13" t="s">
        <v>24</v>
      </c>
      <c r="E638">
        <v>490</v>
      </c>
      <c r="F638" s="74">
        <v>4</v>
      </c>
      <c r="G638" s="13">
        <v>0.2</v>
      </c>
      <c r="H638" s="13">
        <v>7.0000000000000007E-2</v>
      </c>
      <c r="I638" s="10" t="s">
        <v>28</v>
      </c>
    </row>
    <row r="639" spans="1:9">
      <c r="A639" s="10" t="s">
        <v>12</v>
      </c>
      <c r="B639" s="11">
        <v>39974</v>
      </c>
      <c r="C639" s="10">
        <v>9</v>
      </c>
      <c r="D639" s="13" t="s">
        <v>24</v>
      </c>
      <c r="E639">
        <v>491</v>
      </c>
      <c r="F639" s="74">
        <v>4</v>
      </c>
      <c r="G639" s="23">
        <v>0.25</v>
      </c>
      <c r="H639" s="13">
        <v>0.04</v>
      </c>
      <c r="I639" s="10" t="s">
        <v>28</v>
      </c>
    </row>
    <row r="640" spans="1:9">
      <c r="A640" s="10" t="s">
        <v>12</v>
      </c>
      <c r="B640" s="11">
        <v>39974</v>
      </c>
      <c r="C640" s="10">
        <v>9</v>
      </c>
      <c r="D640" s="13" t="s">
        <v>24</v>
      </c>
      <c r="E640">
        <v>492</v>
      </c>
      <c r="F640" s="74">
        <v>4</v>
      </c>
      <c r="G640" s="13">
        <v>0.64</v>
      </c>
      <c r="H640" s="13">
        <v>0.01</v>
      </c>
      <c r="I640" s="10" t="s">
        <v>28</v>
      </c>
    </row>
    <row r="641" spans="1:9">
      <c r="A641" s="10" t="s">
        <v>12</v>
      </c>
      <c r="B641" s="11">
        <v>39974</v>
      </c>
      <c r="C641" s="10">
        <v>9</v>
      </c>
      <c r="D641" s="13" t="s">
        <v>24</v>
      </c>
      <c r="E641">
        <v>493</v>
      </c>
      <c r="F641" s="74">
        <v>4</v>
      </c>
      <c r="G641" s="13">
        <v>0.88</v>
      </c>
      <c r="H641" s="13">
        <v>0</v>
      </c>
      <c r="I641" s="10" t="s">
        <v>28</v>
      </c>
    </row>
    <row r="642" spans="1:9">
      <c r="A642" s="10" t="s">
        <v>12</v>
      </c>
      <c r="B642" s="11">
        <v>39974</v>
      </c>
      <c r="C642" s="10">
        <v>9</v>
      </c>
      <c r="D642" s="13" t="s">
        <v>24</v>
      </c>
      <c r="E642">
        <v>494</v>
      </c>
      <c r="F642" s="74">
        <v>4</v>
      </c>
      <c r="G642" s="13">
        <v>1.02</v>
      </c>
      <c r="H642" s="13">
        <v>0.6</v>
      </c>
      <c r="I642" s="10" t="s">
        <v>28</v>
      </c>
    </row>
    <row r="643" spans="1:9">
      <c r="A643" s="10" t="s">
        <v>12</v>
      </c>
      <c r="B643" s="11">
        <v>39974</v>
      </c>
      <c r="C643" s="10">
        <v>9</v>
      </c>
      <c r="D643" s="13" t="s">
        <v>24</v>
      </c>
      <c r="E643">
        <v>495</v>
      </c>
      <c r="F643" s="74">
        <v>5</v>
      </c>
      <c r="G643" s="13">
        <v>0.77</v>
      </c>
      <c r="H643" s="13">
        <v>0.01</v>
      </c>
      <c r="I643" s="10" t="s">
        <v>28</v>
      </c>
    </row>
    <row r="644" spans="1:9">
      <c r="A644" s="10" t="s">
        <v>12</v>
      </c>
      <c r="B644" s="11">
        <v>39974</v>
      </c>
      <c r="C644" s="10">
        <v>9</v>
      </c>
      <c r="D644" s="13" t="s">
        <v>24</v>
      </c>
      <c r="E644">
        <v>496</v>
      </c>
      <c r="F644" s="74">
        <v>5</v>
      </c>
      <c r="G644" s="13">
        <v>0.93</v>
      </c>
      <c r="H644" s="13">
        <v>0.18</v>
      </c>
      <c r="I644" s="10" t="s">
        <v>28</v>
      </c>
    </row>
    <row r="645" spans="1:9">
      <c r="A645" s="10" t="s">
        <v>12</v>
      </c>
      <c r="B645" s="11">
        <v>39974</v>
      </c>
      <c r="C645" s="10">
        <v>9</v>
      </c>
      <c r="D645" s="13" t="s">
        <v>24</v>
      </c>
      <c r="E645">
        <v>497</v>
      </c>
      <c r="F645" s="74">
        <v>5</v>
      </c>
      <c r="G645" s="13">
        <v>1.08</v>
      </c>
      <c r="H645" s="13">
        <v>0.41</v>
      </c>
      <c r="I645" s="10" t="s">
        <v>28</v>
      </c>
    </row>
    <row r="646" spans="1:9">
      <c r="A646" s="10" t="s">
        <v>12</v>
      </c>
      <c r="B646" s="11">
        <v>39974</v>
      </c>
      <c r="C646" s="10">
        <v>10</v>
      </c>
      <c r="D646" s="13" t="s">
        <v>24</v>
      </c>
      <c r="E646">
        <v>498</v>
      </c>
      <c r="F646" s="74">
        <v>3</v>
      </c>
      <c r="G646" s="13">
        <v>0.06</v>
      </c>
      <c r="H646" s="13">
        <v>0.11</v>
      </c>
      <c r="I646" s="10" t="s">
        <v>28</v>
      </c>
    </row>
    <row r="647" spans="1:9">
      <c r="A647" s="10" t="s">
        <v>12</v>
      </c>
      <c r="B647" s="11">
        <v>39974</v>
      </c>
      <c r="C647" s="10">
        <v>10</v>
      </c>
      <c r="D647" s="13" t="s">
        <v>24</v>
      </c>
      <c r="E647">
        <v>499</v>
      </c>
      <c r="F647" s="74">
        <v>3</v>
      </c>
      <c r="G647" s="13">
        <v>7.0000000000000007E-2</v>
      </c>
      <c r="H647" s="13">
        <v>0.01</v>
      </c>
      <c r="I647" s="10" t="s">
        <v>28</v>
      </c>
    </row>
    <row r="648" spans="1:9">
      <c r="A648" s="10" t="s">
        <v>12</v>
      </c>
      <c r="B648" s="11">
        <v>39974</v>
      </c>
      <c r="C648" s="10">
        <v>10</v>
      </c>
      <c r="D648" s="13" t="s">
        <v>24</v>
      </c>
      <c r="E648">
        <v>500</v>
      </c>
      <c r="F648" s="74">
        <v>3</v>
      </c>
      <c r="G648" s="13">
        <v>7.0000000000000007E-2</v>
      </c>
      <c r="H648" s="13">
        <v>0.13</v>
      </c>
      <c r="I648" s="10" t="s">
        <v>28</v>
      </c>
    </row>
    <row r="649" spans="1:9">
      <c r="A649" s="10" t="s">
        <v>12</v>
      </c>
      <c r="B649" s="11">
        <v>39974</v>
      </c>
      <c r="C649" s="10">
        <v>10</v>
      </c>
      <c r="D649" s="13" t="s">
        <v>24</v>
      </c>
      <c r="E649">
        <v>501</v>
      </c>
      <c r="F649" s="74">
        <v>3</v>
      </c>
      <c r="G649" s="13">
        <v>0.1</v>
      </c>
      <c r="H649" s="13">
        <v>0.08</v>
      </c>
      <c r="I649" s="10" t="s">
        <v>28</v>
      </c>
    </row>
    <row r="650" spans="1:9">
      <c r="A650" s="10" t="s">
        <v>12</v>
      </c>
      <c r="B650" s="11">
        <v>39974</v>
      </c>
      <c r="C650" s="10">
        <v>10</v>
      </c>
      <c r="D650" s="13" t="s">
        <v>24</v>
      </c>
      <c r="E650">
        <v>502</v>
      </c>
      <c r="F650" s="74">
        <v>3</v>
      </c>
      <c r="G650" s="13">
        <v>0.14000000000000001</v>
      </c>
      <c r="H650" s="13">
        <v>0.04</v>
      </c>
      <c r="I650" s="10" t="s">
        <v>28</v>
      </c>
    </row>
    <row r="651" spans="1:9">
      <c r="A651" s="10" t="s">
        <v>12</v>
      </c>
      <c r="B651" s="11">
        <v>39974</v>
      </c>
      <c r="C651" s="10">
        <v>10</v>
      </c>
      <c r="D651" s="13" t="s">
        <v>24</v>
      </c>
      <c r="E651">
        <v>503</v>
      </c>
      <c r="F651" s="74">
        <v>3</v>
      </c>
      <c r="G651" s="13">
        <v>0.15</v>
      </c>
      <c r="H651" s="13">
        <v>0.28000000000000003</v>
      </c>
      <c r="I651" s="10" t="s">
        <v>28</v>
      </c>
    </row>
    <row r="652" spans="1:9">
      <c r="A652" s="10" t="s">
        <v>12</v>
      </c>
      <c r="B652" s="11">
        <v>39974</v>
      </c>
      <c r="C652" s="10">
        <v>10</v>
      </c>
      <c r="D652" s="13" t="s">
        <v>24</v>
      </c>
      <c r="E652">
        <v>504</v>
      </c>
      <c r="F652" s="74">
        <v>3</v>
      </c>
      <c r="G652" s="13">
        <v>0.2</v>
      </c>
      <c r="H652" s="13">
        <v>0.06</v>
      </c>
      <c r="I652" s="10" t="s">
        <v>28</v>
      </c>
    </row>
    <row r="653" spans="1:9">
      <c r="A653" s="10" t="s">
        <v>12</v>
      </c>
      <c r="B653" s="11">
        <v>39974</v>
      </c>
      <c r="C653" s="10">
        <v>10</v>
      </c>
      <c r="D653" s="13" t="s">
        <v>24</v>
      </c>
      <c r="E653">
        <v>505</v>
      </c>
      <c r="F653" s="74">
        <v>4</v>
      </c>
      <c r="G653" s="13">
        <v>0.3</v>
      </c>
      <c r="H653" s="13">
        <v>0.28000000000000003</v>
      </c>
      <c r="I653" s="10" t="s">
        <v>28</v>
      </c>
    </row>
    <row r="654" spans="1:9">
      <c r="A654" s="10" t="s">
        <v>12</v>
      </c>
      <c r="B654" s="11">
        <v>39974</v>
      </c>
      <c r="C654" s="10">
        <v>10</v>
      </c>
      <c r="D654" s="13" t="s">
        <v>24</v>
      </c>
      <c r="E654">
        <v>506</v>
      </c>
      <c r="F654" s="74">
        <v>4</v>
      </c>
      <c r="G654" s="13">
        <v>0.47</v>
      </c>
      <c r="H654" s="13">
        <v>0.36</v>
      </c>
      <c r="I654" s="10" t="s">
        <v>28</v>
      </c>
    </row>
    <row r="655" spans="1:9">
      <c r="A655" s="10" t="s">
        <v>12</v>
      </c>
      <c r="B655" s="11">
        <v>39974</v>
      </c>
      <c r="C655" s="10">
        <v>10</v>
      </c>
      <c r="D655" s="13" t="s">
        <v>24</v>
      </c>
      <c r="E655">
        <v>507</v>
      </c>
      <c r="F655" s="74">
        <v>5</v>
      </c>
      <c r="G655" s="13">
        <v>0.24</v>
      </c>
      <c r="H655" s="13">
        <v>0.03</v>
      </c>
      <c r="I655" s="10" t="s">
        <v>28</v>
      </c>
    </row>
    <row r="656" spans="1:9">
      <c r="A656" s="10" t="s">
        <v>12</v>
      </c>
      <c r="B656" s="11">
        <v>39974</v>
      </c>
      <c r="C656" s="10">
        <v>10</v>
      </c>
      <c r="D656" s="13" t="s">
        <v>24</v>
      </c>
      <c r="E656">
        <v>508</v>
      </c>
      <c r="F656" s="74">
        <v>5</v>
      </c>
      <c r="G656" s="13">
        <v>0.54</v>
      </c>
      <c r="H656" s="13">
        <v>0.52</v>
      </c>
      <c r="I656" s="10" t="s">
        <v>28</v>
      </c>
    </row>
    <row r="657" spans="1:9">
      <c r="A657" s="10" t="s">
        <v>12</v>
      </c>
      <c r="B657" s="11">
        <v>39974</v>
      </c>
      <c r="C657" s="10">
        <v>10</v>
      </c>
      <c r="D657" s="13" t="s">
        <v>24</v>
      </c>
      <c r="E657">
        <v>509</v>
      </c>
      <c r="F657" s="74">
        <v>5</v>
      </c>
      <c r="G657" s="13">
        <v>0.8</v>
      </c>
      <c r="H657" s="13">
        <v>0.59</v>
      </c>
      <c r="I657" s="10" t="s">
        <v>28</v>
      </c>
    </row>
    <row r="658" spans="1:9">
      <c r="A658" s="10" t="s">
        <v>12</v>
      </c>
      <c r="B658" s="11">
        <v>39974</v>
      </c>
      <c r="C658" s="10">
        <v>10</v>
      </c>
      <c r="D658" s="13" t="s">
        <v>24</v>
      </c>
      <c r="E658">
        <v>510</v>
      </c>
      <c r="F658" s="74">
        <v>5</v>
      </c>
      <c r="G658" s="13">
        <v>1.02</v>
      </c>
      <c r="H658" s="13">
        <v>0.65</v>
      </c>
      <c r="I658" s="10" t="s">
        <v>28</v>
      </c>
    </row>
    <row r="659" spans="1:9">
      <c r="A659" s="10" t="s">
        <v>12</v>
      </c>
      <c r="B659" s="11">
        <v>39974</v>
      </c>
      <c r="C659" s="10">
        <v>11</v>
      </c>
      <c r="D659" s="13" t="s">
        <v>24</v>
      </c>
      <c r="E659">
        <v>511</v>
      </c>
      <c r="F659" s="74">
        <v>5</v>
      </c>
      <c r="G659" s="13">
        <v>0.39</v>
      </c>
      <c r="H659" s="13">
        <v>0.14000000000000001</v>
      </c>
      <c r="I659" s="10" t="s">
        <v>28</v>
      </c>
    </row>
    <row r="660" spans="1:9">
      <c r="A660" s="10" t="s">
        <v>12</v>
      </c>
      <c r="B660" s="11">
        <v>39974</v>
      </c>
      <c r="C660" s="10">
        <v>12</v>
      </c>
      <c r="D660" s="13" t="s">
        <v>26</v>
      </c>
      <c r="E660">
        <v>512</v>
      </c>
      <c r="F660" s="74">
        <v>4</v>
      </c>
      <c r="G660" s="23">
        <v>0.08</v>
      </c>
      <c r="H660" s="23">
        <v>0.01</v>
      </c>
      <c r="I660" s="10" t="s">
        <v>28</v>
      </c>
    </row>
    <row r="661" spans="1:9">
      <c r="A661" s="10" t="s">
        <v>12</v>
      </c>
      <c r="B661" s="11">
        <v>39974</v>
      </c>
      <c r="C661" s="10">
        <v>12</v>
      </c>
      <c r="D661" s="13" t="s">
        <v>26</v>
      </c>
      <c r="E661">
        <v>513</v>
      </c>
      <c r="F661" s="74">
        <v>5</v>
      </c>
      <c r="G661" s="13">
        <v>0.23</v>
      </c>
      <c r="H661" s="13">
        <v>0.55000000000000004</v>
      </c>
      <c r="I661" s="10" t="s">
        <v>28</v>
      </c>
    </row>
    <row r="662" spans="1:9">
      <c r="A662" s="10" t="s">
        <v>12</v>
      </c>
      <c r="B662" s="11">
        <v>39974</v>
      </c>
      <c r="C662" s="10">
        <v>12</v>
      </c>
      <c r="D662" s="13" t="s">
        <v>26</v>
      </c>
      <c r="E662">
        <v>514</v>
      </c>
      <c r="F662" s="74">
        <v>6</v>
      </c>
      <c r="G662" s="13">
        <v>0.27</v>
      </c>
      <c r="H662" s="23">
        <v>0.1</v>
      </c>
      <c r="I662" s="10" t="s">
        <v>28</v>
      </c>
    </row>
    <row r="663" spans="1:9">
      <c r="A663" s="10" t="s">
        <v>12</v>
      </c>
      <c r="B663" s="11">
        <v>39974</v>
      </c>
      <c r="C663" s="10">
        <v>12</v>
      </c>
      <c r="D663" s="13" t="s">
        <v>26</v>
      </c>
      <c r="E663">
        <v>515</v>
      </c>
      <c r="F663" s="74">
        <v>6</v>
      </c>
      <c r="G663" s="13">
        <v>0.54</v>
      </c>
      <c r="H663" s="13">
        <v>0.87</v>
      </c>
      <c r="I663" s="10" t="s">
        <v>28</v>
      </c>
    </row>
    <row r="664" spans="1:9">
      <c r="A664" s="10" t="s">
        <v>12</v>
      </c>
      <c r="B664" s="11">
        <v>39974</v>
      </c>
      <c r="C664" s="10">
        <v>12</v>
      </c>
      <c r="D664" s="13" t="s">
        <v>26</v>
      </c>
      <c r="E664">
        <v>516</v>
      </c>
      <c r="F664" s="74">
        <v>7</v>
      </c>
      <c r="G664" s="13">
        <v>0.65</v>
      </c>
      <c r="H664" s="13">
        <v>1.02</v>
      </c>
      <c r="I664" s="10" t="s">
        <v>28</v>
      </c>
    </row>
    <row r="665" spans="1:9">
      <c r="A665" s="10" t="s">
        <v>12</v>
      </c>
      <c r="B665" s="11">
        <v>39974</v>
      </c>
      <c r="C665" s="10">
        <v>13</v>
      </c>
      <c r="D665" s="13" t="s">
        <v>23</v>
      </c>
      <c r="E665">
        <v>517</v>
      </c>
      <c r="F665" s="74">
        <v>4</v>
      </c>
      <c r="G665" s="13">
        <v>0.04</v>
      </c>
      <c r="H665" s="13">
        <v>0</v>
      </c>
      <c r="I665" s="10" t="s">
        <v>28</v>
      </c>
    </row>
    <row r="666" spans="1:9">
      <c r="A666" s="10" t="s">
        <v>12</v>
      </c>
      <c r="B666" s="11">
        <v>39974</v>
      </c>
      <c r="C666" s="10">
        <v>13</v>
      </c>
      <c r="D666" s="13" t="s">
        <v>23</v>
      </c>
      <c r="E666">
        <v>518</v>
      </c>
      <c r="F666" s="74">
        <v>4</v>
      </c>
      <c r="G666" s="13">
        <v>0.06</v>
      </c>
      <c r="H666" s="23">
        <v>0</v>
      </c>
      <c r="I666" s="10" t="s">
        <v>28</v>
      </c>
    </row>
    <row r="667" spans="1:9">
      <c r="A667" s="10" t="s">
        <v>12</v>
      </c>
      <c r="B667" s="11">
        <v>39974</v>
      </c>
      <c r="C667" s="10">
        <v>13</v>
      </c>
      <c r="D667" s="13" t="s">
        <v>23</v>
      </c>
      <c r="E667">
        <v>519</v>
      </c>
      <c r="F667" s="74">
        <v>4</v>
      </c>
      <c r="G667" s="13">
        <v>0.13</v>
      </c>
      <c r="H667" s="13">
        <v>0.01</v>
      </c>
      <c r="I667" s="10" t="s">
        <v>28</v>
      </c>
    </row>
    <row r="668" spans="1:9">
      <c r="A668" s="10" t="s">
        <v>12</v>
      </c>
      <c r="B668" s="11">
        <v>39974</v>
      </c>
      <c r="C668" s="10">
        <v>13</v>
      </c>
      <c r="D668" s="13" t="s">
        <v>23</v>
      </c>
      <c r="E668">
        <v>520</v>
      </c>
      <c r="F668" s="74">
        <v>4</v>
      </c>
      <c r="G668" s="13">
        <v>0.26</v>
      </c>
      <c r="H668" s="13">
        <v>0.13</v>
      </c>
      <c r="I668" s="10" t="s">
        <v>28</v>
      </c>
    </row>
    <row r="669" spans="1:9">
      <c r="A669" s="10" t="s">
        <v>12</v>
      </c>
      <c r="B669" s="11">
        <v>39974</v>
      </c>
      <c r="C669" s="10">
        <v>13</v>
      </c>
      <c r="D669" s="13" t="s">
        <v>23</v>
      </c>
      <c r="E669">
        <v>521</v>
      </c>
      <c r="F669" s="74">
        <v>4</v>
      </c>
      <c r="G669" s="13">
        <v>0.7</v>
      </c>
      <c r="H669" s="13">
        <v>0.7</v>
      </c>
      <c r="I669" s="10" t="s">
        <v>28</v>
      </c>
    </row>
    <row r="670" spans="1:9">
      <c r="A670" s="10" t="s">
        <v>12</v>
      </c>
      <c r="B670" s="11">
        <v>39974</v>
      </c>
      <c r="C670" s="10">
        <v>13</v>
      </c>
      <c r="D670" s="13" t="s">
        <v>23</v>
      </c>
      <c r="E670">
        <v>522</v>
      </c>
      <c r="F670" s="74">
        <v>4</v>
      </c>
      <c r="G670" s="13">
        <v>0.74</v>
      </c>
      <c r="H670" s="13">
        <v>0.74</v>
      </c>
      <c r="I670" s="10" t="s">
        <v>28</v>
      </c>
    </row>
    <row r="671" spans="1:9">
      <c r="A671" s="10" t="s">
        <v>12</v>
      </c>
      <c r="B671" s="11">
        <v>39974</v>
      </c>
      <c r="C671" s="10">
        <v>13</v>
      </c>
      <c r="D671" s="13" t="s">
        <v>23</v>
      </c>
      <c r="E671">
        <v>523</v>
      </c>
      <c r="F671" s="74">
        <v>5</v>
      </c>
      <c r="G671" s="13">
        <v>0.16</v>
      </c>
      <c r="H671" s="13">
        <v>0.53</v>
      </c>
      <c r="I671" s="10" t="s">
        <v>28</v>
      </c>
    </row>
    <row r="672" spans="1:9">
      <c r="A672" s="10" t="s">
        <v>12</v>
      </c>
      <c r="B672" s="11">
        <v>39974</v>
      </c>
      <c r="C672" s="10">
        <v>13</v>
      </c>
      <c r="D672" s="13" t="s">
        <v>23</v>
      </c>
      <c r="E672">
        <v>524</v>
      </c>
      <c r="F672" s="74">
        <v>5</v>
      </c>
      <c r="G672" s="13">
        <v>0.2</v>
      </c>
      <c r="H672" s="13">
        <v>0.14000000000000001</v>
      </c>
      <c r="I672" s="10" t="s">
        <v>28</v>
      </c>
    </row>
    <row r="673" spans="1:9">
      <c r="A673" s="10" t="s">
        <v>12</v>
      </c>
      <c r="B673" s="11">
        <v>39974</v>
      </c>
      <c r="C673" s="10">
        <v>13</v>
      </c>
      <c r="D673" s="13" t="s">
        <v>23</v>
      </c>
      <c r="E673">
        <v>525</v>
      </c>
      <c r="F673" s="74">
        <v>5</v>
      </c>
      <c r="G673" s="13">
        <v>0.2</v>
      </c>
      <c r="H673" s="13">
        <v>0.03</v>
      </c>
      <c r="I673" s="10" t="s">
        <v>28</v>
      </c>
    </row>
    <row r="674" spans="1:9">
      <c r="A674" s="10" t="s">
        <v>12</v>
      </c>
      <c r="B674" s="11">
        <v>39974</v>
      </c>
      <c r="C674" s="10">
        <v>13</v>
      </c>
      <c r="D674" s="13" t="s">
        <v>23</v>
      </c>
      <c r="E674">
        <v>526</v>
      </c>
      <c r="F674" s="74">
        <v>5</v>
      </c>
      <c r="G674" s="13">
        <v>0.52</v>
      </c>
      <c r="H674" s="13">
        <v>0.93</v>
      </c>
      <c r="I674" s="10" t="s">
        <v>28</v>
      </c>
    </row>
    <row r="675" spans="1:9">
      <c r="A675" s="10" t="s">
        <v>12</v>
      </c>
      <c r="B675" s="11">
        <v>39974</v>
      </c>
      <c r="C675" s="10">
        <v>13</v>
      </c>
      <c r="D675" s="13" t="s">
        <v>23</v>
      </c>
      <c r="E675">
        <v>527</v>
      </c>
      <c r="F675" s="74">
        <v>5</v>
      </c>
      <c r="G675" s="13">
        <v>0.52</v>
      </c>
      <c r="H675" s="13">
        <v>1.01</v>
      </c>
      <c r="I675" s="10" t="s">
        <v>28</v>
      </c>
    </row>
    <row r="676" spans="1:9">
      <c r="A676" s="10" t="s">
        <v>12</v>
      </c>
      <c r="B676" s="11">
        <v>39974</v>
      </c>
      <c r="C676" s="10">
        <v>13</v>
      </c>
      <c r="D676" s="13" t="s">
        <v>23</v>
      </c>
      <c r="E676">
        <v>528</v>
      </c>
      <c r="F676" s="74">
        <v>5</v>
      </c>
      <c r="G676" s="13">
        <v>0.66</v>
      </c>
      <c r="H676" s="13">
        <v>1.05</v>
      </c>
      <c r="I676" s="10" t="s">
        <v>28</v>
      </c>
    </row>
    <row r="677" spans="1:9">
      <c r="A677" s="10" t="s">
        <v>12</v>
      </c>
      <c r="B677" s="11">
        <v>39974</v>
      </c>
      <c r="C677" s="10">
        <v>13</v>
      </c>
      <c r="D677" s="13" t="s">
        <v>23</v>
      </c>
      <c r="E677">
        <v>529</v>
      </c>
      <c r="F677" s="74">
        <v>5</v>
      </c>
      <c r="G677" s="13">
        <v>0.84</v>
      </c>
      <c r="H677" s="13">
        <v>1.3</v>
      </c>
      <c r="I677" s="10" t="s">
        <v>28</v>
      </c>
    </row>
    <row r="678" spans="1:9">
      <c r="A678" s="10" t="s">
        <v>12</v>
      </c>
      <c r="B678" s="11">
        <v>39974</v>
      </c>
      <c r="C678" s="10">
        <v>13</v>
      </c>
      <c r="D678" s="13" t="s">
        <v>23</v>
      </c>
      <c r="E678">
        <v>530</v>
      </c>
      <c r="F678" s="74">
        <v>6</v>
      </c>
      <c r="G678" s="13">
        <v>0.3</v>
      </c>
      <c r="H678" s="13">
        <v>0.77</v>
      </c>
      <c r="I678" s="10" t="s">
        <v>28</v>
      </c>
    </row>
    <row r="679" spans="1:9">
      <c r="A679" s="10" t="s">
        <v>12</v>
      </c>
      <c r="B679" s="11">
        <v>39974</v>
      </c>
      <c r="C679" s="10">
        <v>13</v>
      </c>
      <c r="D679" s="13" t="s">
        <v>23</v>
      </c>
      <c r="E679">
        <v>531</v>
      </c>
      <c r="F679" s="74">
        <v>6</v>
      </c>
      <c r="G679" s="13">
        <v>0.46</v>
      </c>
      <c r="H679" s="13">
        <v>1.01</v>
      </c>
      <c r="I679" s="10" t="s">
        <v>28</v>
      </c>
    </row>
    <row r="680" spans="1:9">
      <c r="A680" s="10" t="s">
        <v>12</v>
      </c>
      <c r="B680" s="11">
        <v>39974</v>
      </c>
      <c r="C680" s="10">
        <v>13</v>
      </c>
      <c r="D680" s="13" t="s">
        <v>23</v>
      </c>
      <c r="E680">
        <v>532</v>
      </c>
      <c r="F680" s="74">
        <v>6</v>
      </c>
      <c r="G680" s="13">
        <v>0.48</v>
      </c>
      <c r="H680" s="13">
        <v>0.64</v>
      </c>
      <c r="I680" s="10" t="s">
        <v>28</v>
      </c>
    </row>
    <row r="681" spans="1:9">
      <c r="A681" s="10" t="s">
        <v>12</v>
      </c>
      <c r="B681" s="11">
        <v>39974</v>
      </c>
      <c r="C681" s="10">
        <v>13</v>
      </c>
      <c r="D681" s="13" t="s">
        <v>23</v>
      </c>
      <c r="E681">
        <v>533</v>
      </c>
      <c r="F681" s="74">
        <v>6</v>
      </c>
      <c r="G681" s="13">
        <v>0.5</v>
      </c>
      <c r="H681" s="13">
        <v>0.97</v>
      </c>
      <c r="I681" s="10" t="s">
        <v>28</v>
      </c>
    </row>
    <row r="682" spans="1:9">
      <c r="A682" s="10" t="s">
        <v>12</v>
      </c>
      <c r="B682" s="11">
        <v>39974</v>
      </c>
      <c r="C682" s="10">
        <v>13</v>
      </c>
      <c r="D682" s="13" t="s">
        <v>23</v>
      </c>
      <c r="E682">
        <v>534</v>
      </c>
      <c r="F682" s="74">
        <v>6</v>
      </c>
      <c r="G682" s="13">
        <v>0.54</v>
      </c>
      <c r="H682" s="13">
        <v>1.1499999999999999</v>
      </c>
      <c r="I682" s="10" t="s">
        <v>28</v>
      </c>
    </row>
    <row r="683" spans="1:9">
      <c r="A683" s="10" t="s">
        <v>12</v>
      </c>
      <c r="B683" s="11">
        <v>39974</v>
      </c>
      <c r="C683" s="10">
        <v>13</v>
      </c>
      <c r="D683" s="13" t="s">
        <v>23</v>
      </c>
      <c r="E683">
        <v>535</v>
      </c>
      <c r="F683" s="74">
        <v>6</v>
      </c>
      <c r="G683" s="13">
        <v>0.66</v>
      </c>
      <c r="H683" s="13">
        <v>1.04</v>
      </c>
      <c r="I683" s="10" t="s">
        <v>28</v>
      </c>
    </row>
    <row r="684" spans="1:9">
      <c r="A684" s="10" t="s">
        <v>12</v>
      </c>
      <c r="B684" s="11">
        <v>39974</v>
      </c>
      <c r="C684" s="10">
        <v>13</v>
      </c>
      <c r="D684" s="13" t="s">
        <v>23</v>
      </c>
      <c r="E684">
        <v>536</v>
      </c>
      <c r="F684" s="74">
        <v>7</v>
      </c>
      <c r="G684" s="13">
        <v>0.54</v>
      </c>
      <c r="H684" s="13">
        <v>0.84</v>
      </c>
      <c r="I684" s="10" t="s">
        <v>28</v>
      </c>
    </row>
    <row r="685" spans="1:9">
      <c r="A685" s="10" t="s">
        <v>10</v>
      </c>
      <c r="B685" s="11">
        <v>39966</v>
      </c>
      <c r="C685" s="10">
        <v>1</v>
      </c>
      <c r="D685" s="10" t="s">
        <v>23</v>
      </c>
      <c r="E685">
        <v>537</v>
      </c>
      <c r="F685" s="72">
        <v>3</v>
      </c>
      <c r="G685" s="13">
        <v>0.01</v>
      </c>
      <c r="H685" s="13">
        <v>0</v>
      </c>
      <c r="I685" s="10" t="s">
        <v>28</v>
      </c>
    </row>
    <row r="686" spans="1:9">
      <c r="A686" s="10" t="s">
        <v>10</v>
      </c>
      <c r="B686" s="11">
        <v>39966</v>
      </c>
      <c r="C686" s="10">
        <v>1</v>
      </c>
      <c r="D686" s="10" t="s">
        <v>23</v>
      </c>
      <c r="E686">
        <v>538</v>
      </c>
      <c r="F686" s="72">
        <v>4</v>
      </c>
      <c r="G686" s="13">
        <v>0.06</v>
      </c>
      <c r="H686" s="13">
        <v>0.01</v>
      </c>
      <c r="I686" s="10" t="s">
        <v>28</v>
      </c>
    </row>
    <row r="687" spans="1:9">
      <c r="A687" s="10" t="s">
        <v>10</v>
      </c>
      <c r="B687" s="11">
        <v>39966</v>
      </c>
      <c r="C687" s="10">
        <v>1</v>
      </c>
      <c r="D687" s="10" t="s">
        <v>23</v>
      </c>
      <c r="E687">
        <v>539</v>
      </c>
      <c r="F687" s="72">
        <v>4</v>
      </c>
      <c r="G687" s="13">
        <v>0.21</v>
      </c>
      <c r="H687" s="13">
        <v>0.01</v>
      </c>
      <c r="I687" s="10" t="s">
        <v>28</v>
      </c>
    </row>
    <row r="688" spans="1:9">
      <c r="A688" s="10" t="s">
        <v>10</v>
      </c>
      <c r="B688" s="11">
        <v>39966</v>
      </c>
      <c r="C688" s="10">
        <v>1</v>
      </c>
      <c r="D688" s="10" t="s">
        <v>23</v>
      </c>
      <c r="E688">
        <v>540</v>
      </c>
      <c r="F688" s="72">
        <v>4</v>
      </c>
      <c r="G688" s="13">
        <v>0.22</v>
      </c>
      <c r="H688" s="13">
        <v>0.44</v>
      </c>
      <c r="I688" s="10" t="s">
        <v>28</v>
      </c>
    </row>
    <row r="689" spans="1:9">
      <c r="A689" s="10" t="s">
        <v>10</v>
      </c>
      <c r="B689" s="11">
        <v>39966</v>
      </c>
      <c r="C689" s="10">
        <v>1</v>
      </c>
      <c r="D689" s="10" t="s">
        <v>23</v>
      </c>
      <c r="E689">
        <v>541</v>
      </c>
      <c r="F689" s="72">
        <v>4</v>
      </c>
      <c r="G689" s="13">
        <v>0.42</v>
      </c>
      <c r="H689" s="13">
        <v>0.02</v>
      </c>
      <c r="I689" s="10" t="s">
        <v>28</v>
      </c>
    </row>
    <row r="690" spans="1:9">
      <c r="A690" s="10" t="s">
        <v>10</v>
      </c>
      <c r="B690" s="11">
        <v>39966</v>
      </c>
      <c r="C690" s="10">
        <v>1</v>
      </c>
      <c r="D690" s="10" t="s">
        <v>23</v>
      </c>
      <c r="E690">
        <v>542</v>
      </c>
      <c r="F690" s="72">
        <v>5</v>
      </c>
      <c r="G690" s="13">
        <v>0.09</v>
      </c>
      <c r="H690" s="13">
        <v>0.01</v>
      </c>
      <c r="I690" s="10" t="s">
        <v>28</v>
      </c>
    </row>
    <row r="691" spans="1:9">
      <c r="A691" s="10" t="s">
        <v>10</v>
      </c>
      <c r="B691" s="11">
        <v>39966</v>
      </c>
      <c r="C691" s="10">
        <v>1</v>
      </c>
      <c r="D691" s="10" t="s">
        <v>23</v>
      </c>
      <c r="E691">
        <v>543</v>
      </c>
      <c r="F691" s="72">
        <v>5</v>
      </c>
      <c r="G691" s="13">
        <v>0.49</v>
      </c>
      <c r="H691" s="13">
        <v>0.33</v>
      </c>
      <c r="I691" s="10" t="s">
        <v>28</v>
      </c>
    </row>
    <row r="692" spans="1:9">
      <c r="A692" s="10" t="s">
        <v>10</v>
      </c>
      <c r="B692" s="11">
        <v>39966</v>
      </c>
      <c r="C692" s="10">
        <v>1</v>
      </c>
      <c r="D692" s="10" t="s">
        <v>23</v>
      </c>
      <c r="E692">
        <v>544</v>
      </c>
      <c r="F692" s="72">
        <v>5</v>
      </c>
      <c r="G692" s="13">
        <v>0.96</v>
      </c>
      <c r="H692" s="13">
        <v>0.38</v>
      </c>
      <c r="I692" s="10" t="s">
        <v>28</v>
      </c>
    </row>
    <row r="693" spans="1:9">
      <c r="A693" s="10" t="s">
        <v>10</v>
      </c>
      <c r="B693" s="11">
        <v>39966</v>
      </c>
      <c r="C693" s="10">
        <v>1</v>
      </c>
      <c r="D693" s="10" t="s">
        <v>23</v>
      </c>
      <c r="E693">
        <v>545</v>
      </c>
      <c r="F693" s="72">
        <v>7</v>
      </c>
      <c r="G693" s="13">
        <v>0.66</v>
      </c>
      <c r="H693" s="13">
        <v>0.28999999999999998</v>
      </c>
      <c r="I693" s="10" t="s">
        <v>28</v>
      </c>
    </row>
    <row r="694" spans="1:9">
      <c r="A694" s="10" t="s">
        <v>10</v>
      </c>
      <c r="B694" s="11">
        <v>39966</v>
      </c>
      <c r="C694" s="10">
        <v>1</v>
      </c>
      <c r="D694" s="10" t="s">
        <v>23</v>
      </c>
      <c r="E694">
        <v>546</v>
      </c>
      <c r="F694" s="72">
        <v>7</v>
      </c>
      <c r="G694" s="13">
        <v>0.89</v>
      </c>
      <c r="H694" s="13">
        <v>0.13</v>
      </c>
      <c r="I694" s="10" t="s">
        <v>28</v>
      </c>
    </row>
    <row r="695" spans="1:9">
      <c r="A695" s="10" t="s">
        <v>10</v>
      </c>
      <c r="B695" s="11">
        <v>39966</v>
      </c>
      <c r="C695" s="10">
        <v>1</v>
      </c>
      <c r="D695" s="10" t="s">
        <v>23</v>
      </c>
      <c r="E695">
        <v>547</v>
      </c>
      <c r="F695" s="72">
        <v>7</v>
      </c>
      <c r="G695" s="13">
        <v>0.94</v>
      </c>
      <c r="H695" s="13">
        <v>0</v>
      </c>
      <c r="I695" s="10" t="s">
        <v>28</v>
      </c>
    </row>
    <row r="696" spans="1:9">
      <c r="A696" s="10" t="s">
        <v>10</v>
      </c>
      <c r="B696" s="11">
        <v>39966</v>
      </c>
      <c r="C696" s="10">
        <v>3</v>
      </c>
      <c r="D696" s="10" t="s">
        <v>26</v>
      </c>
      <c r="E696">
        <v>548</v>
      </c>
      <c r="F696" s="72">
        <v>4</v>
      </c>
      <c r="G696" s="13">
        <v>0.24</v>
      </c>
      <c r="H696" s="13">
        <v>0.2</v>
      </c>
      <c r="I696" s="10" t="s">
        <v>28</v>
      </c>
    </row>
    <row r="697" spans="1:9">
      <c r="A697" s="10" t="s">
        <v>10</v>
      </c>
      <c r="B697" s="11">
        <v>39966</v>
      </c>
      <c r="C697" s="10">
        <v>3</v>
      </c>
      <c r="D697" s="10" t="s">
        <v>26</v>
      </c>
      <c r="E697">
        <v>549</v>
      </c>
      <c r="F697" s="72">
        <v>5</v>
      </c>
      <c r="G697" s="13">
        <v>0.11</v>
      </c>
      <c r="H697" s="13">
        <v>0.01</v>
      </c>
      <c r="I697" s="10" t="s">
        <v>28</v>
      </c>
    </row>
    <row r="698" spans="1:9">
      <c r="A698" s="10" t="s">
        <v>10</v>
      </c>
      <c r="B698" s="11">
        <v>39966</v>
      </c>
      <c r="C698" s="10">
        <v>3</v>
      </c>
      <c r="D698" s="10" t="s">
        <v>26</v>
      </c>
      <c r="E698">
        <v>550</v>
      </c>
      <c r="F698" s="72">
        <v>5</v>
      </c>
      <c r="G698" s="13">
        <v>0.38</v>
      </c>
      <c r="H698" s="13">
        <v>0.11</v>
      </c>
      <c r="I698" s="10" t="s">
        <v>28</v>
      </c>
    </row>
    <row r="699" spans="1:9">
      <c r="A699" s="10" t="s">
        <v>10</v>
      </c>
      <c r="B699" s="11">
        <v>39966</v>
      </c>
      <c r="C699" s="10">
        <v>3</v>
      </c>
      <c r="D699" s="10" t="s">
        <v>26</v>
      </c>
      <c r="E699">
        <v>551</v>
      </c>
      <c r="F699" s="72">
        <v>6</v>
      </c>
      <c r="G699" s="13">
        <v>0.13</v>
      </c>
      <c r="H699" s="13">
        <v>0.28999999999999998</v>
      </c>
      <c r="I699" s="10" t="s">
        <v>28</v>
      </c>
    </row>
    <row r="700" spans="1:9">
      <c r="A700" s="10" t="s">
        <v>10</v>
      </c>
      <c r="B700" s="11">
        <v>39966</v>
      </c>
      <c r="C700" s="10">
        <v>3</v>
      </c>
      <c r="D700" s="10" t="s">
        <v>26</v>
      </c>
      <c r="E700">
        <v>552</v>
      </c>
      <c r="F700" s="72">
        <v>6</v>
      </c>
      <c r="G700" s="13">
        <v>0.14000000000000001</v>
      </c>
      <c r="H700" s="13">
        <v>0.08</v>
      </c>
      <c r="I700" s="10" t="s">
        <v>28</v>
      </c>
    </row>
    <row r="701" spans="1:9">
      <c r="A701" s="10" t="s">
        <v>10</v>
      </c>
      <c r="B701" s="11">
        <v>39966</v>
      </c>
      <c r="C701" s="10">
        <v>3</v>
      </c>
      <c r="D701" s="10" t="s">
        <v>26</v>
      </c>
      <c r="E701">
        <v>553</v>
      </c>
      <c r="F701" s="72">
        <v>6</v>
      </c>
      <c r="G701" s="13">
        <v>0.21</v>
      </c>
      <c r="H701" s="13">
        <v>0.11</v>
      </c>
      <c r="I701" s="10" t="s">
        <v>28</v>
      </c>
    </row>
    <row r="702" spans="1:9">
      <c r="A702" s="10" t="s">
        <v>10</v>
      </c>
      <c r="B702" s="11">
        <v>39966</v>
      </c>
      <c r="C702" s="10">
        <v>3</v>
      </c>
      <c r="D702" s="10" t="s">
        <v>26</v>
      </c>
      <c r="E702">
        <v>554</v>
      </c>
      <c r="F702" s="72">
        <v>6</v>
      </c>
      <c r="G702" s="13">
        <v>0.31</v>
      </c>
      <c r="H702" s="13">
        <v>0.48</v>
      </c>
      <c r="I702" s="10" t="s">
        <v>28</v>
      </c>
    </row>
    <row r="703" spans="1:9">
      <c r="A703" s="10" t="s">
        <v>10</v>
      </c>
      <c r="B703" s="11">
        <v>39966</v>
      </c>
      <c r="C703" s="10">
        <v>3</v>
      </c>
      <c r="D703" s="10" t="s">
        <v>26</v>
      </c>
      <c r="E703">
        <v>555</v>
      </c>
      <c r="F703" s="72">
        <v>6</v>
      </c>
      <c r="G703" s="13">
        <v>0.48</v>
      </c>
      <c r="H703" s="13">
        <v>1.23</v>
      </c>
      <c r="I703" s="10" t="s">
        <v>28</v>
      </c>
    </row>
    <row r="704" spans="1:9">
      <c r="A704" s="10" t="s">
        <v>10</v>
      </c>
      <c r="B704" s="11">
        <v>39966</v>
      </c>
      <c r="C704" s="10">
        <v>3</v>
      </c>
      <c r="D704" s="10" t="s">
        <v>26</v>
      </c>
      <c r="E704">
        <v>556</v>
      </c>
      <c r="F704" s="72">
        <v>6</v>
      </c>
      <c r="G704" s="13">
        <v>0.56000000000000005</v>
      </c>
      <c r="H704" s="13">
        <v>0.56999999999999995</v>
      </c>
      <c r="I704" s="10" t="s">
        <v>28</v>
      </c>
    </row>
    <row r="705" spans="1:9">
      <c r="A705" s="10" t="s">
        <v>10</v>
      </c>
      <c r="B705" s="11">
        <v>39966</v>
      </c>
      <c r="C705" s="10">
        <v>3</v>
      </c>
      <c r="D705" s="10" t="s">
        <v>26</v>
      </c>
      <c r="E705">
        <v>557</v>
      </c>
      <c r="F705" s="72">
        <v>6</v>
      </c>
      <c r="G705" s="13">
        <v>0.57999999999999996</v>
      </c>
      <c r="H705" s="13">
        <v>7.0000000000000007E-2</v>
      </c>
      <c r="I705" s="10" t="s">
        <v>28</v>
      </c>
    </row>
    <row r="706" spans="1:9">
      <c r="A706" s="10" t="s">
        <v>10</v>
      </c>
      <c r="B706" s="11">
        <v>39966</v>
      </c>
      <c r="C706" s="10">
        <v>3</v>
      </c>
      <c r="D706" s="10" t="s">
        <v>26</v>
      </c>
      <c r="E706">
        <v>558</v>
      </c>
      <c r="F706" s="72">
        <v>7</v>
      </c>
      <c r="G706" s="13">
        <v>0.48</v>
      </c>
      <c r="H706" s="13">
        <v>0.06</v>
      </c>
      <c r="I706" s="10" t="s">
        <v>28</v>
      </c>
    </row>
    <row r="707" spans="1:9">
      <c r="A707" s="10" t="s">
        <v>10</v>
      </c>
      <c r="B707" s="11">
        <v>39966</v>
      </c>
      <c r="C707" s="10">
        <v>3</v>
      </c>
      <c r="D707" s="10" t="s">
        <v>26</v>
      </c>
      <c r="E707">
        <v>559</v>
      </c>
      <c r="F707" s="72">
        <v>7</v>
      </c>
      <c r="G707" s="13">
        <v>0.49</v>
      </c>
      <c r="H707" s="13">
        <v>0.34</v>
      </c>
      <c r="I707" s="10" t="s">
        <v>28</v>
      </c>
    </row>
    <row r="708" spans="1:9">
      <c r="A708" s="10" t="s">
        <v>10</v>
      </c>
      <c r="B708" s="11">
        <v>39966</v>
      </c>
      <c r="C708" s="10">
        <v>3</v>
      </c>
      <c r="D708" s="10" t="s">
        <v>26</v>
      </c>
      <c r="E708">
        <v>560</v>
      </c>
      <c r="F708" s="72">
        <v>7</v>
      </c>
      <c r="G708" s="13">
        <v>0.89</v>
      </c>
      <c r="H708" s="13">
        <v>0.51</v>
      </c>
      <c r="I708" s="10" t="s">
        <v>28</v>
      </c>
    </row>
    <row r="709" spans="1:9">
      <c r="A709" s="10" t="s">
        <v>10</v>
      </c>
      <c r="B709" s="11">
        <v>39966</v>
      </c>
      <c r="C709" s="10">
        <v>3</v>
      </c>
      <c r="D709" s="10" t="s">
        <v>26</v>
      </c>
      <c r="E709">
        <v>561</v>
      </c>
      <c r="F709" s="72">
        <v>7</v>
      </c>
      <c r="G709" s="13">
        <v>1.06</v>
      </c>
      <c r="H709" s="13">
        <v>0.37</v>
      </c>
      <c r="I709" s="10" t="s">
        <v>28</v>
      </c>
    </row>
    <row r="710" spans="1:9">
      <c r="A710" s="10" t="s">
        <v>10</v>
      </c>
      <c r="B710" s="11">
        <v>39966</v>
      </c>
      <c r="C710" s="10">
        <v>5</v>
      </c>
      <c r="D710" s="10" t="s">
        <v>23</v>
      </c>
      <c r="E710">
        <v>562</v>
      </c>
      <c r="F710" s="72">
        <v>3</v>
      </c>
      <c r="G710" s="13">
        <v>0.12</v>
      </c>
      <c r="H710" s="13">
        <v>0</v>
      </c>
      <c r="I710" s="10" t="s">
        <v>28</v>
      </c>
    </row>
    <row r="711" spans="1:9">
      <c r="A711" s="10" t="s">
        <v>10</v>
      </c>
      <c r="B711" s="11">
        <v>39966</v>
      </c>
      <c r="C711" s="10">
        <v>5</v>
      </c>
      <c r="D711" s="10" t="s">
        <v>23</v>
      </c>
      <c r="E711">
        <v>563</v>
      </c>
      <c r="F711" s="72">
        <v>5</v>
      </c>
      <c r="G711" s="13">
        <v>0.3</v>
      </c>
      <c r="H711" s="13">
        <v>0.01</v>
      </c>
      <c r="I711" s="10" t="s">
        <v>28</v>
      </c>
    </row>
    <row r="712" spans="1:9">
      <c r="A712" s="10" t="s">
        <v>10</v>
      </c>
      <c r="B712" s="11">
        <v>39966</v>
      </c>
      <c r="C712" s="10">
        <v>5</v>
      </c>
      <c r="D712" s="10" t="s">
        <v>23</v>
      </c>
      <c r="E712">
        <v>564</v>
      </c>
      <c r="F712" s="72">
        <v>5</v>
      </c>
      <c r="G712" s="13">
        <v>0.37</v>
      </c>
      <c r="H712" s="13">
        <v>0.02</v>
      </c>
      <c r="I712" s="10" t="s">
        <v>28</v>
      </c>
    </row>
    <row r="713" spans="1:9">
      <c r="A713" s="10" t="s">
        <v>10</v>
      </c>
      <c r="B713" s="11">
        <v>39966</v>
      </c>
      <c r="C713" s="10">
        <v>5</v>
      </c>
      <c r="D713" s="10" t="s">
        <v>23</v>
      </c>
      <c r="E713">
        <v>565</v>
      </c>
      <c r="F713" s="72">
        <v>5</v>
      </c>
      <c r="G713" s="13">
        <v>0.38</v>
      </c>
      <c r="H713" s="13">
        <v>0.13</v>
      </c>
      <c r="I713" s="10" t="s">
        <v>28</v>
      </c>
    </row>
    <row r="714" spans="1:9">
      <c r="A714" s="10" t="s">
        <v>10</v>
      </c>
      <c r="B714" s="11">
        <v>39966</v>
      </c>
      <c r="C714" s="10">
        <v>5</v>
      </c>
      <c r="D714" s="10" t="s">
        <v>23</v>
      </c>
      <c r="E714">
        <v>566</v>
      </c>
      <c r="F714" s="72">
        <v>5</v>
      </c>
      <c r="G714" s="13">
        <v>0.38</v>
      </c>
      <c r="H714" s="13">
        <v>0.03</v>
      </c>
      <c r="I714" s="10" t="s">
        <v>28</v>
      </c>
    </row>
    <row r="715" spans="1:9">
      <c r="A715" s="10" t="s">
        <v>10</v>
      </c>
      <c r="B715" s="11">
        <v>39966</v>
      </c>
      <c r="C715" s="10">
        <v>5</v>
      </c>
      <c r="D715" s="10" t="s">
        <v>23</v>
      </c>
      <c r="E715">
        <v>567</v>
      </c>
      <c r="F715" s="72">
        <v>5</v>
      </c>
      <c r="G715" s="13">
        <v>0.55000000000000004</v>
      </c>
      <c r="H715" s="13">
        <v>0.09</v>
      </c>
      <c r="I715" s="10" t="s">
        <v>28</v>
      </c>
    </row>
    <row r="716" spans="1:9">
      <c r="A716" s="10" t="s">
        <v>10</v>
      </c>
      <c r="B716" s="11">
        <v>39966</v>
      </c>
      <c r="C716" s="10">
        <v>5</v>
      </c>
      <c r="D716" s="10" t="s">
        <v>23</v>
      </c>
      <c r="E716">
        <v>568</v>
      </c>
      <c r="F716" s="72">
        <v>5</v>
      </c>
      <c r="G716" s="13">
        <v>0.59</v>
      </c>
      <c r="H716" s="13">
        <v>0.17</v>
      </c>
      <c r="I716" s="10" t="s">
        <v>28</v>
      </c>
    </row>
    <row r="717" spans="1:9">
      <c r="A717" s="10" t="s">
        <v>10</v>
      </c>
      <c r="B717" s="11">
        <v>39966</v>
      </c>
      <c r="C717" s="10">
        <v>5</v>
      </c>
      <c r="D717" s="10" t="s">
        <v>23</v>
      </c>
      <c r="E717">
        <v>569</v>
      </c>
      <c r="F717" s="72">
        <v>5</v>
      </c>
      <c r="G717" s="13">
        <v>0.74</v>
      </c>
      <c r="H717" s="13">
        <v>0.33</v>
      </c>
      <c r="I717" s="10" t="s">
        <v>28</v>
      </c>
    </row>
    <row r="718" spans="1:9">
      <c r="A718" s="10" t="s">
        <v>10</v>
      </c>
      <c r="B718" s="11">
        <v>39966</v>
      </c>
      <c r="C718" s="10">
        <v>5</v>
      </c>
      <c r="D718" s="10" t="s">
        <v>23</v>
      </c>
      <c r="E718">
        <v>570</v>
      </c>
      <c r="F718" s="72">
        <v>5</v>
      </c>
      <c r="G718" s="13">
        <v>0.76</v>
      </c>
      <c r="H718" s="13">
        <v>0.27</v>
      </c>
      <c r="I718" s="10" t="s">
        <v>28</v>
      </c>
    </row>
    <row r="719" spans="1:9">
      <c r="A719" s="10" t="s">
        <v>10</v>
      </c>
      <c r="B719" s="11">
        <v>39966</v>
      </c>
      <c r="C719" s="10">
        <v>5</v>
      </c>
      <c r="D719" s="10" t="s">
        <v>23</v>
      </c>
      <c r="E719">
        <v>571</v>
      </c>
      <c r="F719" s="72">
        <v>5</v>
      </c>
      <c r="G719" s="13">
        <v>0.8</v>
      </c>
      <c r="H719" s="13">
        <v>0.33</v>
      </c>
      <c r="I719" s="10" t="s">
        <v>28</v>
      </c>
    </row>
    <row r="720" spans="1:9">
      <c r="A720" s="10" t="s">
        <v>10</v>
      </c>
      <c r="B720" s="11">
        <v>39966</v>
      </c>
      <c r="C720" s="10">
        <v>5</v>
      </c>
      <c r="D720" s="10" t="s">
        <v>23</v>
      </c>
      <c r="E720">
        <v>572</v>
      </c>
      <c r="F720" s="72">
        <v>5</v>
      </c>
      <c r="G720" s="13">
        <v>0.87</v>
      </c>
      <c r="H720" s="13">
        <v>0.21</v>
      </c>
      <c r="I720" s="10" t="s">
        <v>28</v>
      </c>
    </row>
    <row r="721" spans="1:9">
      <c r="A721" s="10" t="s">
        <v>10</v>
      </c>
      <c r="B721" s="11">
        <v>39966</v>
      </c>
      <c r="C721" s="10">
        <v>5</v>
      </c>
      <c r="D721" s="10" t="s">
        <v>23</v>
      </c>
      <c r="E721">
        <v>573</v>
      </c>
      <c r="F721" s="72">
        <v>6</v>
      </c>
      <c r="G721" s="13">
        <v>0.71</v>
      </c>
      <c r="H721" s="13">
        <v>0.28999999999999998</v>
      </c>
      <c r="I721" s="10" t="s">
        <v>28</v>
      </c>
    </row>
    <row r="722" spans="1:9">
      <c r="A722" s="10" t="s">
        <v>10</v>
      </c>
      <c r="B722" s="11">
        <v>39966</v>
      </c>
      <c r="C722" s="10">
        <v>5</v>
      </c>
      <c r="D722" s="10" t="s">
        <v>23</v>
      </c>
      <c r="E722">
        <v>574</v>
      </c>
      <c r="F722" s="72">
        <v>6</v>
      </c>
      <c r="G722" s="13">
        <v>0.94</v>
      </c>
      <c r="H722" s="13">
        <v>0.28999999999999998</v>
      </c>
      <c r="I722" s="10" t="s">
        <v>28</v>
      </c>
    </row>
    <row r="723" spans="1:9">
      <c r="A723" s="10" t="s">
        <v>10</v>
      </c>
      <c r="B723" s="11">
        <v>39966</v>
      </c>
      <c r="C723" s="10">
        <v>5</v>
      </c>
      <c r="D723" s="10" t="s">
        <v>23</v>
      </c>
      <c r="E723">
        <v>575</v>
      </c>
      <c r="F723" s="72">
        <v>6</v>
      </c>
      <c r="G723" s="13">
        <v>1.02</v>
      </c>
      <c r="H723" s="13">
        <v>0.33</v>
      </c>
      <c r="I723" s="10" t="s">
        <v>28</v>
      </c>
    </row>
    <row r="724" spans="1:9">
      <c r="A724" s="10" t="s">
        <v>10</v>
      </c>
      <c r="B724" s="11">
        <v>39966</v>
      </c>
      <c r="C724" s="10">
        <v>7</v>
      </c>
      <c r="D724" s="10" t="s">
        <v>23</v>
      </c>
      <c r="E724">
        <v>576</v>
      </c>
      <c r="F724" s="72">
        <v>2</v>
      </c>
      <c r="G724" s="13">
        <v>0.09</v>
      </c>
      <c r="H724" s="13">
        <v>0.04</v>
      </c>
      <c r="I724" s="10" t="s">
        <v>28</v>
      </c>
    </row>
    <row r="725" spans="1:9">
      <c r="A725" s="10" t="s">
        <v>10</v>
      </c>
      <c r="B725" s="11">
        <v>39966</v>
      </c>
      <c r="C725" s="10">
        <v>7</v>
      </c>
      <c r="D725" s="10" t="s">
        <v>23</v>
      </c>
      <c r="E725">
        <v>577</v>
      </c>
      <c r="F725" s="72">
        <v>2</v>
      </c>
      <c r="G725" s="13">
        <v>0.26</v>
      </c>
      <c r="H725" s="13">
        <v>0.01</v>
      </c>
      <c r="I725" s="10" t="s">
        <v>28</v>
      </c>
    </row>
    <row r="726" spans="1:9">
      <c r="A726" s="10" t="s">
        <v>10</v>
      </c>
      <c r="B726" s="11">
        <v>39966</v>
      </c>
      <c r="C726" s="10">
        <v>7</v>
      </c>
      <c r="D726" s="10" t="s">
        <v>23</v>
      </c>
      <c r="E726">
        <v>578</v>
      </c>
      <c r="F726" s="72">
        <v>5</v>
      </c>
      <c r="G726" s="13">
        <v>7.0000000000000007E-2</v>
      </c>
      <c r="H726" s="13">
        <v>0.01</v>
      </c>
      <c r="I726" s="10" t="s">
        <v>28</v>
      </c>
    </row>
    <row r="727" spans="1:9">
      <c r="A727" s="10" t="s">
        <v>10</v>
      </c>
      <c r="B727" s="11">
        <v>39966</v>
      </c>
      <c r="C727" s="10">
        <v>7</v>
      </c>
      <c r="D727" s="10" t="s">
        <v>23</v>
      </c>
      <c r="E727">
        <v>579</v>
      </c>
      <c r="F727" s="72">
        <v>5</v>
      </c>
      <c r="G727" s="13">
        <v>0.09</v>
      </c>
      <c r="H727" s="13">
        <v>0.02</v>
      </c>
      <c r="I727" s="10" t="s">
        <v>28</v>
      </c>
    </row>
    <row r="728" spans="1:9">
      <c r="A728" s="10" t="s">
        <v>10</v>
      </c>
      <c r="B728" s="11">
        <v>39966</v>
      </c>
      <c r="C728" s="10">
        <v>7</v>
      </c>
      <c r="D728" s="10" t="s">
        <v>23</v>
      </c>
      <c r="E728">
        <v>580</v>
      </c>
      <c r="F728" s="72">
        <v>5</v>
      </c>
      <c r="G728" s="13">
        <v>0.46</v>
      </c>
      <c r="H728" s="13">
        <v>7.0000000000000007E-2</v>
      </c>
      <c r="I728" s="10" t="s">
        <v>28</v>
      </c>
    </row>
    <row r="729" spans="1:9">
      <c r="A729" s="10" t="s">
        <v>10</v>
      </c>
      <c r="B729" s="11">
        <v>39966</v>
      </c>
      <c r="C729" s="10">
        <v>7</v>
      </c>
      <c r="D729" s="10" t="s">
        <v>23</v>
      </c>
      <c r="E729">
        <v>581</v>
      </c>
      <c r="F729" s="72">
        <v>6</v>
      </c>
      <c r="G729" s="13">
        <v>0.02</v>
      </c>
      <c r="H729" s="13">
        <v>0.02</v>
      </c>
      <c r="I729" s="10" t="s">
        <v>28</v>
      </c>
    </row>
    <row r="730" spans="1:9">
      <c r="A730" s="10" t="s">
        <v>10</v>
      </c>
      <c r="B730" s="11">
        <v>39966</v>
      </c>
      <c r="C730" s="10">
        <v>7</v>
      </c>
      <c r="D730" s="10" t="s">
        <v>23</v>
      </c>
      <c r="E730">
        <v>582</v>
      </c>
      <c r="F730" s="72">
        <v>6</v>
      </c>
      <c r="G730" s="13">
        <v>0.08</v>
      </c>
      <c r="H730" s="13">
        <v>0</v>
      </c>
      <c r="I730" s="10" t="s">
        <v>28</v>
      </c>
    </row>
    <row r="731" spans="1:9">
      <c r="A731" s="10" t="s">
        <v>10</v>
      </c>
      <c r="B731" s="11">
        <v>39966</v>
      </c>
      <c r="C731" s="10">
        <v>7</v>
      </c>
      <c r="D731" s="10" t="s">
        <v>23</v>
      </c>
      <c r="E731">
        <v>583</v>
      </c>
      <c r="F731" s="72">
        <v>6</v>
      </c>
      <c r="G731" s="13">
        <v>0.11</v>
      </c>
      <c r="H731" s="13">
        <v>0</v>
      </c>
      <c r="I731" s="10" t="s">
        <v>28</v>
      </c>
    </row>
    <row r="732" spans="1:9">
      <c r="A732" s="10" t="s">
        <v>10</v>
      </c>
      <c r="B732" s="11">
        <v>39966</v>
      </c>
      <c r="C732" s="10">
        <v>7</v>
      </c>
      <c r="D732" s="10" t="s">
        <v>23</v>
      </c>
      <c r="E732">
        <v>584</v>
      </c>
      <c r="F732" s="72">
        <v>6</v>
      </c>
      <c r="G732" s="13">
        <v>0.11</v>
      </c>
      <c r="H732" s="13">
        <v>0.01</v>
      </c>
      <c r="I732" s="10" t="s">
        <v>28</v>
      </c>
    </row>
    <row r="733" spans="1:9">
      <c r="A733" s="10" t="s">
        <v>10</v>
      </c>
      <c r="B733" s="11">
        <v>39966</v>
      </c>
      <c r="C733" s="10">
        <v>7</v>
      </c>
      <c r="D733" s="10" t="s">
        <v>23</v>
      </c>
      <c r="E733">
        <v>585</v>
      </c>
      <c r="F733" s="72">
        <v>6</v>
      </c>
      <c r="G733" s="13">
        <v>0.44</v>
      </c>
      <c r="H733" s="13">
        <v>0.59</v>
      </c>
      <c r="I733" s="10" t="s">
        <v>28</v>
      </c>
    </row>
    <row r="734" spans="1:9">
      <c r="A734" s="10" t="s">
        <v>10</v>
      </c>
      <c r="B734" s="11">
        <v>39966</v>
      </c>
      <c r="C734" s="10">
        <v>7</v>
      </c>
      <c r="D734" s="10" t="s">
        <v>23</v>
      </c>
      <c r="E734">
        <v>586</v>
      </c>
      <c r="F734" s="72">
        <v>6</v>
      </c>
      <c r="G734" s="13">
        <v>0.52</v>
      </c>
      <c r="H734" s="13">
        <v>0.01</v>
      </c>
      <c r="I734" s="10" t="s">
        <v>28</v>
      </c>
    </row>
    <row r="735" spans="1:9">
      <c r="A735" s="10" t="s">
        <v>10</v>
      </c>
      <c r="B735" s="11">
        <v>39966</v>
      </c>
      <c r="C735" s="10">
        <v>7</v>
      </c>
      <c r="D735" s="10" t="s">
        <v>23</v>
      </c>
      <c r="E735">
        <v>587</v>
      </c>
      <c r="F735" s="72">
        <v>6</v>
      </c>
      <c r="G735" s="13">
        <v>0.57999999999999996</v>
      </c>
      <c r="H735" s="13">
        <v>0.51</v>
      </c>
      <c r="I735" s="10" t="s">
        <v>28</v>
      </c>
    </row>
    <row r="736" spans="1:9">
      <c r="A736" s="10" t="s">
        <v>10</v>
      </c>
      <c r="B736" s="11">
        <v>39966</v>
      </c>
      <c r="C736" s="10">
        <v>7</v>
      </c>
      <c r="D736" s="10" t="s">
        <v>23</v>
      </c>
      <c r="E736">
        <v>588</v>
      </c>
      <c r="F736" s="72">
        <v>6</v>
      </c>
      <c r="G736" s="13">
        <v>0.61</v>
      </c>
      <c r="H736" s="13">
        <v>0.35</v>
      </c>
      <c r="I736" s="10" t="s">
        <v>28</v>
      </c>
    </row>
    <row r="737" spans="1:9">
      <c r="A737" s="10" t="s">
        <v>10</v>
      </c>
      <c r="B737" s="11">
        <v>39966</v>
      </c>
      <c r="C737" s="10">
        <v>7</v>
      </c>
      <c r="D737" s="10" t="s">
        <v>23</v>
      </c>
      <c r="E737">
        <v>589</v>
      </c>
      <c r="F737" s="72">
        <v>6</v>
      </c>
      <c r="G737" s="13">
        <v>0.72</v>
      </c>
      <c r="H737" s="13">
        <v>0.15</v>
      </c>
      <c r="I737" s="10" t="s">
        <v>28</v>
      </c>
    </row>
    <row r="738" spans="1:9">
      <c r="A738" s="10" t="s">
        <v>10</v>
      </c>
      <c r="B738" s="11">
        <v>39966</v>
      </c>
      <c r="C738" s="10">
        <v>7</v>
      </c>
      <c r="D738" s="10" t="s">
        <v>23</v>
      </c>
      <c r="E738">
        <v>590</v>
      </c>
      <c r="F738" s="72">
        <v>6</v>
      </c>
      <c r="G738" s="13">
        <v>0.82</v>
      </c>
      <c r="H738" s="13">
        <v>0.18</v>
      </c>
      <c r="I738" s="10" t="s">
        <v>28</v>
      </c>
    </row>
    <row r="739" spans="1:9">
      <c r="A739" s="10" t="s">
        <v>10</v>
      </c>
      <c r="B739" s="11">
        <v>39966</v>
      </c>
      <c r="C739" s="10">
        <v>7</v>
      </c>
      <c r="D739" s="10" t="s">
        <v>23</v>
      </c>
      <c r="E739">
        <v>591</v>
      </c>
      <c r="F739" s="72">
        <v>6</v>
      </c>
      <c r="G739" s="13">
        <v>0.97</v>
      </c>
      <c r="H739" s="13">
        <v>0.09</v>
      </c>
      <c r="I739" s="10" t="s">
        <v>28</v>
      </c>
    </row>
    <row r="740" spans="1:9">
      <c r="A740" s="10" t="s">
        <v>10</v>
      </c>
      <c r="B740" s="11">
        <v>39966</v>
      </c>
      <c r="C740" s="10">
        <v>7</v>
      </c>
      <c r="D740" s="10" t="s">
        <v>23</v>
      </c>
      <c r="E740">
        <v>592</v>
      </c>
      <c r="F740" s="72">
        <v>6</v>
      </c>
      <c r="G740" s="13">
        <v>1.03</v>
      </c>
      <c r="H740" s="13">
        <v>0.28999999999999998</v>
      </c>
      <c r="I740" s="10" t="s">
        <v>28</v>
      </c>
    </row>
    <row r="741" spans="1:9">
      <c r="A741" s="10" t="s">
        <v>10</v>
      </c>
      <c r="B741" s="11">
        <v>39966</v>
      </c>
      <c r="C741" s="10">
        <v>7</v>
      </c>
      <c r="D741" s="10" t="s">
        <v>23</v>
      </c>
      <c r="E741">
        <v>593</v>
      </c>
      <c r="F741" s="72">
        <v>6</v>
      </c>
      <c r="G741" s="13">
        <v>1.03</v>
      </c>
      <c r="H741" s="13">
        <v>0.25</v>
      </c>
      <c r="I741" s="10" t="s">
        <v>28</v>
      </c>
    </row>
    <row r="742" spans="1:9">
      <c r="A742" s="10" t="s">
        <v>10</v>
      </c>
      <c r="B742" s="11">
        <v>39966</v>
      </c>
      <c r="C742" s="10">
        <v>7</v>
      </c>
      <c r="D742" s="10" t="s">
        <v>23</v>
      </c>
      <c r="E742">
        <v>594</v>
      </c>
      <c r="F742" s="72">
        <v>6</v>
      </c>
      <c r="G742" s="13">
        <v>1.04</v>
      </c>
      <c r="H742" s="13">
        <v>0.56000000000000005</v>
      </c>
      <c r="I742" s="10" t="s">
        <v>28</v>
      </c>
    </row>
    <row r="743" spans="1:9">
      <c r="A743" s="10" t="s">
        <v>10</v>
      </c>
      <c r="B743" s="11">
        <v>39966</v>
      </c>
      <c r="C743" s="10">
        <v>9</v>
      </c>
      <c r="D743" s="10" t="s">
        <v>23</v>
      </c>
      <c r="E743">
        <v>595</v>
      </c>
      <c r="F743" s="72">
        <v>3</v>
      </c>
      <c r="G743" s="13">
        <v>0.7</v>
      </c>
      <c r="H743" s="13">
        <v>0.03</v>
      </c>
      <c r="I743" s="10" t="s">
        <v>28</v>
      </c>
    </row>
    <row r="744" spans="1:9">
      <c r="A744" s="10" t="s">
        <v>10</v>
      </c>
      <c r="B744" s="11">
        <v>39966</v>
      </c>
      <c r="C744" s="10">
        <v>9</v>
      </c>
      <c r="D744" s="10" t="s">
        <v>23</v>
      </c>
      <c r="E744">
        <v>596</v>
      </c>
      <c r="F744" s="72">
        <v>4</v>
      </c>
      <c r="G744" s="13">
        <v>0.56999999999999995</v>
      </c>
      <c r="H744" s="13">
        <v>0.01</v>
      </c>
      <c r="I744" s="10" t="s">
        <v>28</v>
      </c>
    </row>
    <row r="745" spans="1:9">
      <c r="A745" s="10" t="s">
        <v>10</v>
      </c>
      <c r="B745" s="11">
        <v>39966</v>
      </c>
      <c r="C745" s="10">
        <v>9</v>
      </c>
      <c r="D745" s="10" t="s">
        <v>23</v>
      </c>
      <c r="E745">
        <v>597</v>
      </c>
      <c r="F745" s="72">
        <v>5</v>
      </c>
      <c r="G745" s="13">
        <v>0.17</v>
      </c>
      <c r="H745" s="13">
        <v>7.0000000000000007E-2</v>
      </c>
      <c r="I745" s="10" t="s">
        <v>28</v>
      </c>
    </row>
    <row r="746" spans="1:9">
      <c r="A746" s="10" t="s">
        <v>10</v>
      </c>
      <c r="B746" s="11">
        <v>39966</v>
      </c>
      <c r="C746" s="10">
        <v>9</v>
      </c>
      <c r="D746" s="10" t="s">
        <v>23</v>
      </c>
      <c r="E746">
        <v>598</v>
      </c>
      <c r="F746" s="72">
        <v>5</v>
      </c>
      <c r="G746" s="13">
        <v>0.34</v>
      </c>
      <c r="H746" s="13">
        <v>0.01</v>
      </c>
      <c r="I746" s="10" t="s">
        <v>28</v>
      </c>
    </row>
    <row r="747" spans="1:9">
      <c r="A747" s="10" t="s">
        <v>10</v>
      </c>
      <c r="B747" s="11">
        <v>39966</v>
      </c>
      <c r="C747" s="10">
        <v>9</v>
      </c>
      <c r="D747" s="10" t="s">
        <v>23</v>
      </c>
      <c r="E747">
        <v>599</v>
      </c>
      <c r="F747" s="72">
        <v>5</v>
      </c>
      <c r="G747" s="13">
        <v>0.44</v>
      </c>
      <c r="H747" s="13">
        <v>0.11</v>
      </c>
      <c r="I747" s="10" t="s">
        <v>28</v>
      </c>
    </row>
    <row r="748" spans="1:9">
      <c r="A748" s="10" t="s">
        <v>10</v>
      </c>
      <c r="B748" s="11">
        <v>39966</v>
      </c>
      <c r="C748" s="10">
        <v>9</v>
      </c>
      <c r="D748" s="10" t="s">
        <v>23</v>
      </c>
      <c r="E748">
        <v>600</v>
      </c>
      <c r="F748" s="72">
        <v>5</v>
      </c>
      <c r="G748" s="13">
        <v>0.65</v>
      </c>
      <c r="H748" s="13">
        <v>0.61</v>
      </c>
      <c r="I748" s="10" t="s">
        <v>28</v>
      </c>
    </row>
    <row r="749" spans="1:9">
      <c r="A749" s="10" t="s">
        <v>10</v>
      </c>
      <c r="B749" s="11">
        <v>39966</v>
      </c>
      <c r="C749" s="10">
        <v>9</v>
      </c>
      <c r="D749" s="10" t="s">
        <v>23</v>
      </c>
      <c r="E749">
        <v>601</v>
      </c>
      <c r="F749" s="72">
        <v>6</v>
      </c>
      <c r="G749" s="13">
        <v>0.36</v>
      </c>
      <c r="H749" s="13">
        <v>0.11</v>
      </c>
      <c r="I749" s="10" t="s">
        <v>28</v>
      </c>
    </row>
    <row r="750" spans="1:9">
      <c r="A750" s="10" t="s">
        <v>10</v>
      </c>
      <c r="B750" s="11">
        <v>39966</v>
      </c>
      <c r="C750" s="10">
        <v>9</v>
      </c>
      <c r="D750" s="10" t="s">
        <v>23</v>
      </c>
      <c r="E750">
        <v>602</v>
      </c>
      <c r="F750" s="72">
        <v>6</v>
      </c>
      <c r="G750" s="13">
        <v>0.44</v>
      </c>
      <c r="H750" s="13">
        <v>0.15</v>
      </c>
      <c r="I750" s="10" t="s">
        <v>28</v>
      </c>
    </row>
    <row r="751" spans="1:9">
      <c r="A751" s="10" t="s">
        <v>10</v>
      </c>
      <c r="B751" s="11">
        <v>39966</v>
      </c>
      <c r="C751" s="10">
        <v>9</v>
      </c>
      <c r="D751" s="10" t="s">
        <v>23</v>
      </c>
      <c r="E751">
        <v>603</v>
      </c>
      <c r="F751" s="72">
        <v>6</v>
      </c>
      <c r="G751" s="13">
        <v>0.52</v>
      </c>
      <c r="H751" s="13">
        <v>0.45</v>
      </c>
      <c r="I751" s="10" t="s">
        <v>28</v>
      </c>
    </row>
    <row r="752" spans="1:9">
      <c r="A752" s="10" t="s">
        <v>10</v>
      </c>
      <c r="B752" s="11">
        <v>39966</v>
      </c>
      <c r="C752" s="10">
        <v>9</v>
      </c>
      <c r="D752" s="10" t="s">
        <v>23</v>
      </c>
      <c r="E752">
        <v>604</v>
      </c>
      <c r="F752" s="72">
        <v>7</v>
      </c>
      <c r="G752" s="13">
        <v>0.2</v>
      </c>
      <c r="H752" s="13">
        <v>0.23</v>
      </c>
      <c r="I752" s="10" t="s">
        <v>28</v>
      </c>
    </row>
    <row r="753" spans="1:9">
      <c r="A753" s="10" t="s">
        <v>10</v>
      </c>
      <c r="B753" s="11">
        <v>39966</v>
      </c>
      <c r="C753" s="10">
        <v>9</v>
      </c>
      <c r="D753" s="10" t="s">
        <v>23</v>
      </c>
      <c r="E753">
        <v>605</v>
      </c>
      <c r="F753" s="72">
        <v>7</v>
      </c>
      <c r="G753" s="13">
        <v>0.25</v>
      </c>
      <c r="H753" s="13">
        <v>0.19</v>
      </c>
      <c r="I753" s="10" t="s">
        <v>28</v>
      </c>
    </row>
    <row r="754" spans="1:9">
      <c r="A754" s="10" t="s">
        <v>10</v>
      </c>
      <c r="B754" s="11">
        <v>39966</v>
      </c>
      <c r="C754" s="10">
        <v>9</v>
      </c>
      <c r="D754" s="10" t="s">
        <v>23</v>
      </c>
      <c r="E754">
        <v>606</v>
      </c>
      <c r="F754" s="72">
        <v>7</v>
      </c>
      <c r="G754" s="13">
        <v>0.5</v>
      </c>
      <c r="H754" s="13">
        <v>0.08</v>
      </c>
      <c r="I754" s="10" t="s">
        <v>28</v>
      </c>
    </row>
    <row r="755" spans="1:9">
      <c r="A755" s="10" t="s">
        <v>10</v>
      </c>
      <c r="B755" s="11">
        <v>39966</v>
      </c>
      <c r="C755" s="10">
        <v>9</v>
      </c>
      <c r="D755" s="10" t="s">
        <v>23</v>
      </c>
      <c r="E755">
        <v>607</v>
      </c>
      <c r="F755" s="72">
        <v>7</v>
      </c>
      <c r="G755" s="13">
        <v>0.5</v>
      </c>
      <c r="H755" s="13">
        <v>0.37</v>
      </c>
      <c r="I755" s="10" t="s">
        <v>28</v>
      </c>
    </row>
    <row r="756" spans="1:9">
      <c r="A756" s="10" t="s">
        <v>10</v>
      </c>
      <c r="B756" s="11">
        <v>39966</v>
      </c>
      <c r="C756" s="10">
        <v>9</v>
      </c>
      <c r="D756" s="10" t="s">
        <v>23</v>
      </c>
      <c r="E756">
        <v>608</v>
      </c>
      <c r="F756" s="72">
        <v>7</v>
      </c>
      <c r="G756" s="13">
        <v>0.57999999999999996</v>
      </c>
      <c r="H756" s="13">
        <v>0.62</v>
      </c>
      <c r="I756" s="10" t="s">
        <v>28</v>
      </c>
    </row>
    <row r="757" spans="1:9">
      <c r="A757" s="10" t="s">
        <v>10</v>
      </c>
      <c r="B757" s="11">
        <v>39966</v>
      </c>
      <c r="C757" s="10">
        <v>9</v>
      </c>
      <c r="D757" s="10" t="s">
        <v>23</v>
      </c>
      <c r="E757">
        <v>609</v>
      </c>
      <c r="F757" s="72">
        <v>7</v>
      </c>
      <c r="G757" s="13">
        <v>0.59</v>
      </c>
      <c r="H757" s="13">
        <v>0.5</v>
      </c>
      <c r="I757" s="10" t="s">
        <v>28</v>
      </c>
    </row>
    <row r="758" spans="1:9">
      <c r="A758" s="10" t="s">
        <v>10</v>
      </c>
      <c r="B758" s="11">
        <v>39966</v>
      </c>
      <c r="C758" s="10">
        <v>9</v>
      </c>
      <c r="D758" s="10" t="s">
        <v>23</v>
      </c>
      <c r="E758">
        <v>610</v>
      </c>
      <c r="F758" s="72">
        <v>7</v>
      </c>
      <c r="G758" s="13">
        <v>0.62</v>
      </c>
      <c r="H758" s="13">
        <v>0.62</v>
      </c>
      <c r="I758" s="10" t="s">
        <v>28</v>
      </c>
    </row>
    <row r="759" spans="1:9">
      <c r="A759" s="10" t="s">
        <v>10</v>
      </c>
      <c r="B759" s="11">
        <v>39966</v>
      </c>
      <c r="C759" s="10">
        <v>9</v>
      </c>
      <c r="D759" s="10" t="s">
        <v>23</v>
      </c>
      <c r="E759">
        <v>611</v>
      </c>
      <c r="F759" s="72">
        <v>7</v>
      </c>
      <c r="G759" s="13">
        <v>0.74</v>
      </c>
      <c r="H759" s="13">
        <v>0.28999999999999998</v>
      </c>
      <c r="I759" s="10" t="s">
        <v>28</v>
      </c>
    </row>
    <row r="760" spans="1:9">
      <c r="A760" s="10" t="s">
        <v>10</v>
      </c>
      <c r="B760" s="11">
        <v>39966</v>
      </c>
      <c r="C760" s="10">
        <v>11</v>
      </c>
      <c r="D760" s="10" t="s">
        <v>23</v>
      </c>
      <c r="E760">
        <v>612</v>
      </c>
      <c r="F760" s="72">
        <v>3</v>
      </c>
      <c r="G760" s="13">
        <v>0.6</v>
      </c>
      <c r="H760" s="13">
        <v>0</v>
      </c>
      <c r="I760" s="10" t="s">
        <v>28</v>
      </c>
    </row>
    <row r="761" spans="1:9">
      <c r="A761" s="10" t="s">
        <v>10</v>
      </c>
      <c r="B761" s="11">
        <v>39966</v>
      </c>
      <c r="C761" s="10">
        <v>11</v>
      </c>
      <c r="D761" s="10" t="s">
        <v>23</v>
      </c>
      <c r="E761">
        <v>613</v>
      </c>
      <c r="F761" s="72">
        <v>5</v>
      </c>
      <c r="G761" s="13">
        <v>0.2</v>
      </c>
      <c r="H761" s="13">
        <v>0</v>
      </c>
      <c r="I761" s="10" t="s">
        <v>28</v>
      </c>
    </row>
    <row r="762" spans="1:9">
      <c r="A762" s="10" t="s">
        <v>10</v>
      </c>
      <c r="B762" s="11">
        <v>39966</v>
      </c>
      <c r="C762" s="10">
        <v>11</v>
      </c>
      <c r="D762" s="10" t="s">
        <v>23</v>
      </c>
      <c r="E762">
        <v>614</v>
      </c>
      <c r="F762" s="72">
        <v>5</v>
      </c>
      <c r="G762" s="13">
        <v>0.98</v>
      </c>
      <c r="H762" s="13">
        <v>0.71</v>
      </c>
      <c r="I762" s="10" t="s">
        <v>28</v>
      </c>
    </row>
    <row r="763" spans="1:9">
      <c r="A763" s="10" t="s">
        <v>10</v>
      </c>
      <c r="B763" s="11">
        <v>39966</v>
      </c>
      <c r="C763" s="10">
        <v>11</v>
      </c>
      <c r="D763" s="10" t="s">
        <v>23</v>
      </c>
      <c r="E763">
        <v>615</v>
      </c>
      <c r="F763" s="72">
        <v>6</v>
      </c>
      <c r="G763" s="13">
        <v>0.8</v>
      </c>
      <c r="H763" s="13">
        <v>0.33</v>
      </c>
      <c r="I763" s="10" t="s">
        <v>28</v>
      </c>
    </row>
    <row r="764" spans="1:9">
      <c r="A764" s="10" t="s">
        <v>10</v>
      </c>
      <c r="B764" s="11">
        <v>39966</v>
      </c>
      <c r="C764" s="10">
        <v>11</v>
      </c>
      <c r="D764" s="10" t="s">
        <v>23</v>
      </c>
      <c r="E764">
        <v>616</v>
      </c>
      <c r="F764" s="72">
        <v>6</v>
      </c>
      <c r="G764" s="13">
        <v>1</v>
      </c>
      <c r="H764" s="13">
        <v>0.68</v>
      </c>
      <c r="I764" s="10" t="s">
        <v>28</v>
      </c>
    </row>
    <row r="765" spans="1:9">
      <c r="A765" s="10" t="s">
        <v>10</v>
      </c>
      <c r="B765" s="11">
        <v>39966</v>
      </c>
      <c r="C765" s="10">
        <v>11</v>
      </c>
      <c r="D765" s="10" t="s">
        <v>23</v>
      </c>
      <c r="E765">
        <v>617</v>
      </c>
      <c r="F765" s="72">
        <v>7</v>
      </c>
      <c r="G765" s="13">
        <v>0.28000000000000003</v>
      </c>
      <c r="H765" s="13">
        <v>0</v>
      </c>
      <c r="I765" s="10" t="s">
        <v>28</v>
      </c>
    </row>
    <row r="766" spans="1:9">
      <c r="A766" s="10" t="s">
        <v>10</v>
      </c>
      <c r="B766" s="11">
        <v>39966</v>
      </c>
      <c r="C766" s="10">
        <v>11</v>
      </c>
      <c r="D766" s="10" t="s">
        <v>23</v>
      </c>
      <c r="E766">
        <v>618</v>
      </c>
      <c r="F766" s="72">
        <v>7</v>
      </c>
      <c r="G766" s="13">
        <v>0.5</v>
      </c>
      <c r="H766" s="13">
        <v>0.1</v>
      </c>
      <c r="I766" s="10" t="s">
        <v>28</v>
      </c>
    </row>
    <row r="767" spans="1:9">
      <c r="A767" s="10" t="s">
        <v>10</v>
      </c>
      <c r="B767" s="11">
        <v>39966</v>
      </c>
      <c r="C767" s="10">
        <v>11</v>
      </c>
      <c r="D767" s="10" t="s">
        <v>23</v>
      </c>
      <c r="E767">
        <v>619</v>
      </c>
      <c r="F767" s="72">
        <v>7</v>
      </c>
      <c r="G767" s="13">
        <v>0.6</v>
      </c>
      <c r="H767" s="13">
        <v>0.01</v>
      </c>
      <c r="I767" s="10" t="s">
        <v>28</v>
      </c>
    </row>
    <row r="768" spans="1:9">
      <c r="A768" s="10" t="s">
        <v>10</v>
      </c>
      <c r="B768" s="11">
        <v>39966</v>
      </c>
      <c r="C768" s="10">
        <v>11</v>
      </c>
      <c r="D768" s="10" t="s">
        <v>23</v>
      </c>
      <c r="E768">
        <v>620</v>
      </c>
      <c r="F768" s="72">
        <v>7</v>
      </c>
      <c r="G768" s="13">
        <v>0.63</v>
      </c>
      <c r="H768" s="13">
        <v>0.31</v>
      </c>
      <c r="I768" s="10" t="s">
        <v>28</v>
      </c>
    </row>
    <row r="769" spans="1:9">
      <c r="A769" s="10" t="s">
        <v>10</v>
      </c>
      <c r="B769" s="11">
        <v>39966</v>
      </c>
      <c r="C769" s="10">
        <v>11</v>
      </c>
      <c r="D769" s="10" t="s">
        <v>23</v>
      </c>
      <c r="E769">
        <v>621</v>
      </c>
      <c r="F769" s="72">
        <v>7</v>
      </c>
      <c r="G769" s="13">
        <v>0.83</v>
      </c>
      <c r="H769" s="13">
        <v>0.44</v>
      </c>
      <c r="I769" s="10" t="s">
        <v>28</v>
      </c>
    </row>
    <row r="770" spans="1:9">
      <c r="A770" s="10" t="s">
        <v>10</v>
      </c>
      <c r="B770" s="11">
        <v>39966</v>
      </c>
      <c r="C770" s="10">
        <v>11</v>
      </c>
      <c r="D770" s="10" t="s">
        <v>23</v>
      </c>
      <c r="E770">
        <v>622</v>
      </c>
      <c r="F770" s="72">
        <v>8</v>
      </c>
      <c r="G770" s="13">
        <v>0.28000000000000003</v>
      </c>
      <c r="H770" s="13">
        <v>0</v>
      </c>
      <c r="I770" s="10" t="s">
        <v>28</v>
      </c>
    </row>
    <row r="771" spans="1:9">
      <c r="A771" s="10" t="s">
        <v>10</v>
      </c>
      <c r="B771" s="11">
        <v>39966</v>
      </c>
      <c r="C771" s="10">
        <v>13</v>
      </c>
      <c r="D771" s="10" t="s">
        <v>23</v>
      </c>
      <c r="E771">
        <v>623</v>
      </c>
      <c r="F771" s="72">
        <v>3</v>
      </c>
      <c r="G771" s="13">
        <v>0.25</v>
      </c>
      <c r="H771" s="13">
        <v>0.05</v>
      </c>
      <c r="I771" s="10" t="s">
        <v>28</v>
      </c>
    </row>
    <row r="772" spans="1:9">
      <c r="A772" s="10" t="s">
        <v>10</v>
      </c>
      <c r="B772" s="11">
        <v>39966</v>
      </c>
      <c r="C772" s="10">
        <v>13</v>
      </c>
      <c r="D772" s="10" t="s">
        <v>23</v>
      </c>
      <c r="E772">
        <v>624</v>
      </c>
      <c r="F772" s="72">
        <v>4</v>
      </c>
      <c r="G772" s="13">
        <v>0.44</v>
      </c>
      <c r="H772" s="13">
        <v>0.1</v>
      </c>
      <c r="I772" s="10" t="s">
        <v>28</v>
      </c>
    </row>
    <row r="773" spans="1:9">
      <c r="A773" s="10" t="s">
        <v>10</v>
      </c>
      <c r="B773" s="11">
        <v>39966</v>
      </c>
      <c r="C773" s="10">
        <v>13</v>
      </c>
      <c r="D773" s="10" t="s">
        <v>23</v>
      </c>
      <c r="E773">
        <v>625</v>
      </c>
      <c r="F773" s="72">
        <v>5</v>
      </c>
      <c r="G773" s="13">
        <v>0.21</v>
      </c>
      <c r="H773" s="13">
        <v>0.01</v>
      </c>
      <c r="I773" s="10" t="s">
        <v>28</v>
      </c>
    </row>
    <row r="774" spans="1:9">
      <c r="A774" s="10" t="s">
        <v>10</v>
      </c>
      <c r="B774" s="11">
        <v>39966</v>
      </c>
      <c r="C774" s="10">
        <v>13</v>
      </c>
      <c r="D774" s="10" t="s">
        <v>23</v>
      </c>
      <c r="E774">
        <v>626</v>
      </c>
      <c r="F774" s="72">
        <v>5</v>
      </c>
      <c r="G774" s="13">
        <v>0.59</v>
      </c>
      <c r="H774" s="13">
        <v>0.21</v>
      </c>
      <c r="I774" s="10" t="s">
        <v>28</v>
      </c>
    </row>
    <row r="775" spans="1:9">
      <c r="A775" s="10" t="s">
        <v>10</v>
      </c>
      <c r="B775" s="11">
        <v>39966</v>
      </c>
      <c r="C775" s="10">
        <v>13</v>
      </c>
      <c r="D775" s="10" t="s">
        <v>23</v>
      </c>
      <c r="E775">
        <v>627</v>
      </c>
      <c r="F775" s="72">
        <v>5</v>
      </c>
      <c r="G775" s="13">
        <v>0.85</v>
      </c>
      <c r="H775" s="13">
        <v>0.53</v>
      </c>
      <c r="I775" s="10" t="s">
        <v>28</v>
      </c>
    </row>
    <row r="776" spans="1:9">
      <c r="A776" s="10" t="s">
        <v>10</v>
      </c>
      <c r="B776" s="11">
        <v>39966</v>
      </c>
      <c r="C776" s="10">
        <v>13</v>
      </c>
      <c r="D776" s="10" t="s">
        <v>23</v>
      </c>
      <c r="E776">
        <v>628</v>
      </c>
      <c r="F776" s="72">
        <v>5</v>
      </c>
      <c r="G776" s="13">
        <v>0.97</v>
      </c>
      <c r="H776" s="13">
        <v>0.47</v>
      </c>
      <c r="I776" s="10" t="s">
        <v>28</v>
      </c>
    </row>
    <row r="777" spans="1:9">
      <c r="A777" s="10" t="s">
        <v>10</v>
      </c>
      <c r="B777" s="11">
        <v>39966</v>
      </c>
      <c r="C777" s="10">
        <v>13</v>
      </c>
      <c r="D777" s="10" t="s">
        <v>23</v>
      </c>
      <c r="E777">
        <v>629</v>
      </c>
      <c r="F777" s="72">
        <v>6</v>
      </c>
      <c r="G777" s="13">
        <v>0.57999999999999996</v>
      </c>
      <c r="H777" s="13">
        <v>0.16</v>
      </c>
      <c r="I777" s="10" t="s">
        <v>28</v>
      </c>
    </row>
    <row r="778" spans="1:9">
      <c r="A778" s="10" t="s">
        <v>10</v>
      </c>
      <c r="B778" s="11">
        <v>39966</v>
      </c>
      <c r="C778" s="10">
        <v>13</v>
      </c>
      <c r="D778" s="10" t="s">
        <v>23</v>
      </c>
      <c r="E778">
        <v>630</v>
      </c>
      <c r="F778" s="72">
        <v>7</v>
      </c>
      <c r="G778" s="13">
        <v>0.12</v>
      </c>
      <c r="H778" s="13">
        <v>0</v>
      </c>
      <c r="I778" s="10" t="s">
        <v>28</v>
      </c>
    </row>
    <row r="779" spans="1:9">
      <c r="A779" s="10" t="s">
        <v>10</v>
      </c>
      <c r="B779" s="11">
        <v>39966</v>
      </c>
      <c r="C779" s="10">
        <v>13</v>
      </c>
      <c r="D779" s="10" t="s">
        <v>23</v>
      </c>
      <c r="E779">
        <v>631</v>
      </c>
      <c r="F779" s="72">
        <v>7</v>
      </c>
      <c r="G779" s="13">
        <v>0.15</v>
      </c>
      <c r="H779" s="13">
        <v>0</v>
      </c>
      <c r="I779" s="10" t="s">
        <v>28</v>
      </c>
    </row>
    <row r="780" spans="1:9">
      <c r="A780" s="10" t="s">
        <v>10</v>
      </c>
      <c r="B780" s="11">
        <v>39966</v>
      </c>
      <c r="C780" s="10">
        <v>13</v>
      </c>
      <c r="D780" s="10" t="s">
        <v>23</v>
      </c>
      <c r="E780">
        <v>632</v>
      </c>
      <c r="F780" s="72">
        <v>7</v>
      </c>
      <c r="G780" s="13">
        <v>0.2</v>
      </c>
      <c r="H780" s="13">
        <v>0.02</v>
      </c>
      <c r="I780" s="10" t="s">
        <v>28</v>
      </c>
    </row>
    <row r="781" spans="1:9">
      <c r="A781" s="10" t="s">
        <v>10</v>
      </c>
      <c r="B781" s="11">
        <v>39966</v>
      </c>
      <c r="C781" s="10">
        <v>13</v>
      </c>
      <c r="D781" s="10" t="s">
        <v>23</v>
      </c>
      <c r="E781">
        <v>633</v>
      </c>
      <c r="F781" s="72">
        <v>7</v>
      </c>
      <c r="G781" s="13">
        <v>0.42</v>
      </c>
      <c r="H781" s="13">
        <v>0.02</v>
      </c>
      <c r="I781" s="10" t="s">
        <v>28</v>
      </c>
    </row>
    <row r="782" spans="1:9">
      <c r="A782" s="10" t="s">
        <v>10</v>
      </c>
      <c r="B782" s="11">
        <v>39966</v>
      </c>
      <c r="C782" s="10">
        <v>13</v>
      </c>
      <c r="D782" s="10" t="s">
        <v>23</v>
      </c>
      <c r="E782">
        <v>634</v>
      </c>
      <c r="F782" s="72">
        <v>7</v>
      </c>
      <c r="G782" s="13">
        <v>0.55000000000000004</v>
      </c>
      <c r="H782" s="13">
        <v>0.27</v>
      </c>
      <c r="I782" s="10" t="s">
        <v>28</v>
      </c>
    </row>
    <row r="783" spans="1:9">
      <c r="A783" s="10" t="s">
        <v>10</v>
      </c>
      <c r="B783" s="11">
        <v>39966</v>
      </c>
      <c r="C783" s="10">
        <v>13</v>
      </c>
      <c r="D783" s="10" t="s">
        <v>23</v>
      </c>
      <c r="E783">
        <v>635</v>
      </c>
      <c r="F783" s="72">
        <v>7</v>
      </c>
      <c r="G783" s="13">
        <v>0.62</v>
      </c>
      <c r="H783" s="13">
        <v>0.14000000000000001</v>
      </c>
      <c r="I783" s="10" t="s">
        <v>28</v>
      </c>
    </row>
    <row r="784" spans="1:9">
      <c r="A784" s="10" t="s">
        <v>10</v>
      </c>
      <c r="B784" s="11">
        <v>39966</v>
      </c>
      <c r="C784" s="10">
        <v>13</v>
      </c>
      <c r="D784" s="10" t="s">
        <v>23</v>
      </c>
      <c r="E784">
        <v>636</v>
      </c>
      <c r="F784" s="72">
        <v>7</v>
      </c>
      <c r="G784" s="13">
        <v>0.64</v>
      </c>
      <c r="H784" s="13">
        <v>0.05</v>
      </c>
      <c r="I784" s="10" t="s">
        <v>28</v>
      </c>
    </row>
    <row r="785" spans="1:9">
      <c r="A785" s="10" t="s">
        <v>10</v>
      </c>
      <c r="B785" s="11">
        <v>39966</v>
      </c>
      <c r="C785" s="10">
        <v>13</v>
      </c>
      <c r="D785" s="10" t="s">
        <v>23</v>
      </c>
      <c r="E785">
        <v>637</v>
      </c>
      <c r="F785" s="72">
        <v>7</v>
      </c>
      <c r="G785" s="13">
        <v>0.65</v>
      </c>
      <c r="H785" s="13">
        <v>0</v>
      </c>
      <c r="I785" s="10" t="s">
        <v>28</v>
      </c>
    </row>
    <row r="786" spans="1:9">
      <c r="A786" s="10" t="s">
        <v>10</v>
      </c>
      <c r="B786" s="11">
        <v>39966</v>
      </c>
      <c r="C786" s="10">
        <v>13</v>
      </c>
      <c r="D786" s="10" t="s">
        <v>23</v>
      </c>
      <c r="E786">
        <v>638</v>
      </c>
      <c r="F786" s="72">
        <v>7</v>
      </c>
      <c r="G786" s="13">
        <v>0.7</v>
      </c>
      <c r="H786" s="13">
        <v>0.08</v>
      </c>
      <c r="I786" s="10" t="s">
        <v>28</v>
      </c>
    </row>
    <row r="787" spans="1:9">
      <c r="A787" s="10" t="s">
        <v>10</v>
      </c>
      <c r="B787" s="11">
        <v>39966</v>
      </c>
      <c r="C787" s="10">
        <v>13</v>
      </c>
      <c r="D787" s="10" t="s">
        <v>23</v>
      </c>
      <c r="E787">
        <v>639</v>
      </c>
      <c r="F787" s="72">
        <v>7</v>
      </c>
      <c r="G787" s="13">
        <v>0.7</v>
      </c>
      <c r="H787" s="13">
        <v>0.18</v>
      </c>
      <c r="I787" s="10" t="s">
        <v>28</v>
      </c>
    </row>
    <row r="788" spans="1:9">
      <c r="A788" s="10" t="s">
        <v>7</v>
      </c>
      <c r="B788" s="11">
        <v>39962</v>
      </c>
      <c r="C788" s="10">
        <v>1</v>
      </c>
      <c r="D788" s="13" t="s">
        <v>25</v>
      </c>
      <c r="E788">
        <v>640</v>
      </c>
      <c r="F788" s="72">
        <v>2</v>
      </c>
      <c r="G788" s="13">
        <v>0.24</v>
      </c>
      <c r="H788" s="13">
        <v>7.0000000000000007E-2</v>
      </c>
      <c r="I788" s="10" t="s">
        <v>28</v>
      </c>
    </row>
    <row r="789" spans="1:9">
      <c r="A789" s="10" t="s">
        <v>7</v>
      </c>
      <c r="B789" s="11">
        <v>39962</v>
      </c>
      <c r="C789" s="10">
        <v>1</v>
      </c>
      <c r="D789" s="13" t="s">
        <v>25</v>
      </c>
      <c r="E789">
        <v>641</v>
      </c>
      <c r="F789" s="72">
        <v>5</v>
      </c>
      <c r="G789" s="13">
        <v>0.19</v>
      </c>
      <c r="H789" s="13">
        <v>0.42</v>
      </c>
      <c r="I789" s="10" t="s">
        <v>28</v>
      </c>
    </row>
    <row r="790" spans="1:9">
      <c r="A790" s="10" t="s">
        <v>7</v>
      </c>
      <c r="B790" s="11">
        <v>39962</v>
      </c>
      <c r="C790" s="10">
        <v>1</v>
      </c>
      <c r="D790" s="13" t="s">
        <v>25</v>
      </c>
      <c r="E790">
        <v>642</v>
      </c>
      <c r="F790" s="72">
        <v>5</v>
      </c>
      <c r="G790" s="13">
        <v>0.21</v>
      </c>
      <c r="H790" s="13">
        <v>0.42</v>
      </c>
      <c r="I790" s="10" t="s">
        <v>28</v>
      </c>
    </row>
    <row r="791" spans="1:9">
      <c r="A791" s="10" t="s">
        <v>7</v>
      </c>
      <c r="B791" s="11">
        <v>39962</v>
      </c>
      <c r="C791" s="10">
        <v>1</v>
      </c>
      <c r="D791" s="13" t="s">
        <v>25</v>
      </c>
      <c r="E791">
        <v>643</v>
      </c>
      <c r="F791" s="72">
        <v>5</v>
      </c>
      <c r="G791" s="13">
        <v>0.25</v>
      </c>
      <c r="H791" s="13">
        <v>0.74</v>
      </c>
      <c r="I791" s="10" t="s">
        <v>28</v>
      </c>
    </row>
    <row r="792" spans="1:9">
      <c r="A792" s="10" t="s">
        <v>7</v>
      </c>
      <c r="B792" s="11">
        <v>39962</v>
      </c>
      <c r="C792" s="10">
        <v>1</v>
      </c>
      <c r="D792" s="13" t="s">
        <v>25</v>
      </c>
      <c r="E792">
        <v>644</v>
      </c>
      <c r="F792" s="72">
        <v>5</v>
      </c>
      <c r="G792" s="13">
        <v>0.25</v>
      </c>
      <c r="H792" s="13">
        <v>0.25</v>
      </c>
      <c r="I792" s="10" t="s">
        <v>28</v>
      </c>
    </row>
    <row r="793" spans="1:9">
      <c r="A793" s="10" t="s">
        <v>7</v>
      </c>
      <c r="B793" s="11">
        <v>39962</v>
      </c>
      <c r="C793" s="10">
        <v>1</v>
      </c>
      <c r="D793" s="13" t="s">
        <v>25</v>
      </c>
      <c r="E793">
        <v>645</v>
      </c>
      <c r="F793" s="72">
        <v>5</v>
      </c>
      <c r="G793" s="13">
        <v>0.26</v>
      </c>
      <c r="H793" s="13">
        <v>0.36</v>
      </c>
      <c r="I793" s="10" t="s">
        <v>28</v>
      </c>
    </row>
    <row r="794" spans="1:9">
      <c r="A794" s="10" t="s">
        <v>7</v>
      </c>
      <c r="B794" s="11">
        <v>39962</v>
      </c>
      <c r="C794" s="10">
        <v>1</v>
      </c>
      <c r="D794" s="13" t="s">
        <v>25</v>
      </c>
      <c r="E794">
        <v>646</v>
      </c>
      <c r="F794" s="72">
        <v>5</v>
      </c>
      <c r="G794" s="13">
        <v>0.36</v>
      </c>
      <c r="H794" s="13">
        <v>1.73</v>
      </c>
      <c r="I794" s="10" t="s">
        <v>28</v>
      </c>
    </row>
    <row r="795" spans="1:9">
      <c r="A795" s="10" t="s">
        <v>7</v>
      </c>
      <c r="B795" s="11">
        <v>39962</v>
      </c>
      <c r="C795" s="10">
        <v>1</v>
      </c>
      <c r="D795" s="13" t="s">
        <v>25</v>
      </c>
      <c r="E795">
        <v>647</v>
      </c>
      <c r="F795" s="72">
        <v>5</v>
      </c>
      <c r="G795" s="13">
        <v>0.38</v>
      </c>
      <c r="H795" s="13">
        <v>0.62</v>
      </c>
      <c r="I795" s="10" t="s">
        <v>28</v>
      </c>
    </row>
    <row r="796" spans="1:9">
      <c r="A796" s="10" t="s">
        <v>7</v>
      </c>
      <c r="B796" s="11">
        <v>39962</v>
      </c>
      <c r="C796" s="10">
        <v>1</v>
      </c>
      <c r="D796" s="13" t="s">
        <v>25</v>
      </c>
      <c r="E796">
        <v>648</v>
      </c>
      <c r="F796" s="72">
        <v>6</v>
      </c>
      <c r="G796" s="13">
        <v>0.2</v>
      </c>
      <c r="H796" s="13">
        <v>1.25</v>
      </c>
      <c r="I796" s="10" t="s">
        <v>28</v>
      </c>
    </row>
    <row r="797" spans="1:9">
      <c r="A797" s="10" t="s">
        <v>7</v>
      </c>
      <c r="B797" s="11">
        <v>39962</v>
      </c>
      <c r="C797" s="10">
        <v>1</v>
      </c>
      <c r="D797" s="13" t="s">
        <v>25</v>
      </c>
      <c r="E797">
        <v>649</v>
      </c>
      <c r="F797" s="72">
        <v>6</v>
      </c>
      <c r="G797" s="13">
        <v>0.22</v>
      </c>
      <c r="H797" s="13">
        <v>7.0000000000000007E-2</v>
      </c>
      <c r="I797" s="10" t="s">
        <v>28</v>
      </c>
    </row>
    <row r="798" spans="1:9">
      <c r="A798" s="10" t="s">
        <v>7</v>
      </c>
      <c r="B798" s="11">
        <v>39962</v>
      </c>
      <c r="C798" s="10">
        <v>1</v>
      </c>
      <c r="D798" s="13" t="s">
        <v>25</v>
      </c>
      <c r="E798">
        <v>650</v>
      </c>
      <c r="F798" s="72">
        <v>6</v>
      </c>
      <c r="G798" s="13">
        <v>0.46</v>
      </c>
      <c r="H798" s="13">
        <v>0.96</v>
      </c>
      <c r="I798" s="10" t="s">
        <v>28</v>
      </c>
    </row>
    <row r="799" spans="1:9">
      <c r="A799" s="10" t="s">
        <v>7</v>
      </c>
      <c r="B799" s="11">
        <v>39962</v>
      </c>
      <c r="C799" s="10">
        <v>1</v>
      </c>
      <c r="D799" s="13" t="s">
        <v>25</v>
      </c>
      <c r="E799">
        <v>651</v>
      </c>
      <c r="F799" s="72">
        <v>6</v>
      </c>
      <c r="G799" s="13">
        <v>0.75</v>
      </c>
      <c r="H799" s="13">
        <v>0.67</v>
      </c>
      <c r="I799" s="10" t="s">
        <v>28</v>
      </c>
    </row>
    <row r="800" spans="1:9">
      <c r="A800" s="10" t="s">
        <v>7</v>
      </c>
      <c r="B800" s="11">
        <v>39962</v>
      </c>
      <c r="C800" s="10">
        <v>1</v>
      </c>
      <c r="D800" s="13" t="s">
        <v>25</v>
      </c>
      <c r="E800">
        <v>652</v>
      </c>
      <c r="F800" s="72">
        <v>6</v>
      </c>
      <c r="G800" s="13">
        <v>0.78</v>
      </c>
      <c r="H800" s="13">
        <v>1.06</v>
      </c>
      <c r="I800" s="10" t="s">
        <v>28</v>
      </c>
    </row>
    <row r="801" spans="1:9">
      <c r="A801" s="10" t="s">
        <v>7</v>
      </c>
      <c r="B801" s="11">
        <v>39962</v>
      </c>
      <c r="C801" s="10">
        <v>1</v>
      </c>
      <c r="D801" s="13" t="s">
        <v>25</v>
      </c>
      <c r="E801">
        <v>653</v>
      </c>
      <c r="F801" s="72">
        <v>7</v>
      </c>
      <c r="G801" s="13">
        <v>0.46</v>
      </c>
      <c r="H801" s="13">
        <v>1.39</v>
      </c>
      <c r="I801" s="10" t="s">
        <v>28</v>
      </c>
    </row>
    <row r="802" spans="1:9">
      <c r="A802" s="10" t="s">
        <v>7</v>
      </c>
      <c r="B802" s="11">
        <v>39962</v>
      </c>
      <c r="C802" s="10">
        <v>1</v>
      </c>
      <c r="D802" s="13" t="s">
        <v>25</v>
      </c>
      <c r="E802">
        <v>654</v>
      </c>
      <c r="F802" s="72">
        <v>7</v>
      </c>
      <c r="G802" s="13">
        <v>0.52</v>
      </c>
      <c r="H802" s="13">
        <v>0.01</v>
      </c>
      <c r="I802" s="10" t="s">
        <v>28</v>
      </c>
    </row>
    <row r="803" spans="1:9">
      <c r="A803" s="10" t="s">
        <v>7</v>
      </c>
      <c r="B803" s="11">
        <v>39962</v>
      </c>
      <c r="C803" s="10">
        <v>1</v>
      </c>
      <c r="D803" s="13" t="s">
        <v>25</v>
      </c>
      <c r="E803">
        <v>655</v>
      </c>
      <c r="F803" s="72">
        <v>7</v>
      </c>
      <c r="G803" s="13">
        <v>0.59</v>
      </c>
      <c r="H803" s="13">
        <v>0.1</v>
      </c>
      <c r="I803" s="10" t="s">
        <v>28</v>
      </c>
    </row>
    <row r="804" spans="1:9">
      <c r="A804" s="10" t="s">
        <v>7</v>
      </c>
      <c r="B804" s="11">
        <v>39962</v>
      </c>
      <c r="C804" s="10">
        <v>1</v>
      </c>
      <c r="D804" s="13" t="s">
        <v>25</v>
      </c>
      <c r="E804">
        <v>656</v>
      </c>
      <c r="F804" s="72">
        <v>7</v>
      </c>
      <c r="G804" s="13">
        <v>0.6</v>
      </c>
      <c r="H804" s="13">
        <v>0.41</v>
      </c>
      <c r="I804" s="10" t="s">
        <v>28</v>
      </c>
    </row>
    <row r="805" spans="1:9">
      <c r="A805" s="10" t="s">
        <v>7</v>
      </c>
      <c r="B805" s="11">
        <v>39962</v>
      </c>
      <c r="C805" s="10">
        <v>2</v>
      </c>
      <c r="D805" s="13" t="s">
        <v>24</v>
      </c>
      <c r="E805">
        <v>657</v>
      </c>
      <c r="F805" s="72">
        <v>3</v>
      </c>
      <c r="G805" s="13">
        <v>0.02</v>
      </c>
      <c r="H805" s="13">
        <v>0</v>
      </c>
      <c r="I805" s="10" t="s">
        <v>28</v>
      </c>
    </row>
    <row r="806" spans="1:9">
      <c r="A806" s="10" t="s">
        <v>7</v>
      </c>
      <c r="B806" s="11">
        <v>39962</v>
      </c>
      <c r="C806" s="10">
        <v>2</v>
      </c>
      <c r="D806" s="13" t="s">
        <v>24</v>
      </c>
      <c r="E806">
        <v>658</v>
      </c>
      <c r="F806" s="72">
        <v>5</v>
      </c>
      <c r="G806" s="13">
        <v>0.08</v>
      </c>
      <c r="H806" s="13">
        <v>0.01</v>
      </c>
      <c r="I806" s="10" t="s">
        <v>28</v>
      </c>
    </row>
    <row r="807" spans="1:9">
      <c r="A807" s="10" t="s">
        <v>7</v>
      </c>
      <c r="B807" s="11">
        <v>39962</v>
      </c>
      <c r="C807" s="10">
        <v>2</v>
      </c>
      <c r="D807" s="13" t="s">
        <v>24</v>
      </c>
      <c r="E807">
        <v>659</v>
      </c>
      <c r="F807" s="72">
        <v>5</v>
      </c>
      <c r="G807" s="13">
        <v>0.12</v>
      </c>
      <c r="H807" s="13">
        <v>0.13</v>
      </c>
      <c r="I807" s="10" t="s">
        <v>28</v>
      </c>
    </row>
    <row r="808" spans="1:9">
      <c r="A808" s="10" t="s">
        <v>7</v>
      </c>
      <c r="B808" s="11">
        <v>39962</v>
      </c>
      <c r="C808" s="10">
        <v>2</v>
      </c>
      <c r="D808" s="13" t="s">
        <v>24</v>
      </c>
      <c r="E808">
        <v>660</v>
      </c>
      <c r="F808" s="72">
        <v>5</v>
      </c>
      <c r="G808" s="13">
        <v>0.18</v>
      </c>
      <c r="H808" s="13">
        <v>0.02</v>
      </c>
      <c r="I808" s="10" t="s">
        <v>28</v>
      </c>
    </row>
    <row r="809" spans="1:9">
      <c r="A809" s="10" t="s">
        <v>7</v>
      </c>
      <c r="B809" s="11">
        <v>39962</v>
      </c>
      <c r="C809" s="10">
        <v>2</v>
      </c>
      <c r="D809" s="13" t="s">
        <v>24</v>
      </c>
      <c r="E809">
        <v>661</v>
      </c>
      <c r="F809" s="72">
        <v>5</v>
      </c>
      <c r="G809" s="13">
        <v>0.28000000000000003</v>
      </c>
      <c r="H809" s="13">
        <v>0.22</v>
      </c>
      <c r="I809" s="10" t="s">
        <v>28</v>
      </c>
    </row>
    <row r="810" spans="1:9">
      <c r="A810" s="10" t="s">
        <v>7</v>
      </c>
      <c r="B810" s="11">
        <v>39962</v>
      </c>
      <c r="C810" s="10">
        <v>2</v>
      </c>
      <c r="D810" s="13" t="s">
        <v>24</v>
      </c>
      <c r="E810">
        <v>662</v>
      </c>
      <c r="F810" s="72">
        <v>5</v>
      </c>
      <c r="G810" s="13">
        <v>0.3</v>
      </c>
      <c r="H810" s="13">
        <v>0.27</v>
      </c>
      <c r="I810" s="10" t="s">
        <v>28</v>
      </c>
    </row>
    <row r="811" spans="1:9">
      <c r="A811" s="10" t="s">
        <v>7</v>
      </c>
      <c r="B811" s="11">
        <v>39962</v>
      </c>
      <c r="C811" s="10">
        <v>2</v>
      </c>
      <c r="D811" s="13" t="s">
        <v>24</v>
      </c>
      <c r="E811">
        <v>663</v>
      </c>
      <c r="F811" s="72">
        <v>5</v>
      </c>
      <c r="G811" s="13">
        <v>0.32</v>
      </c>
      <c r="H811" s="13">
        <v>0.39</v>
      </c>
      <c r="I811" s="10" t="s">
        <v>28</v>
      </c>
    </row>
    <row r="812" spans="1:9">
      <c r="A812" s="10" t="s">
        <v>7</v>
      </c>
      <c r="B812" s="11">
        <v>39962</v>
      </c>
      <c r="C812" s="10">
        <v>2</v>
      </c>
      <c r="D812" s="13" t="s">
        <v>24</v>
      </c>
      <c r="E812">
        <v>664</v>
      </c>
      <c r="F812" s="72">
        <v>5</v>
      </c>
      <c r="G812" s="13">
        <v>0.33</v>
      </c>
      <c r="H812" s="13">
        <v>0.53</v>
      </c>
      <c r="I812" s="10" t="s">
        <v>28</v>
      </c>
    </row>
    <row r="813" spans="1:9">
      <c r="A813" s="10" t="s">
        <v>7</v>
      </c>
      <c r="B813" s="11">
        <v>39962</v>
      </c>
      <c r="C813" s="10">
        <v>2</v>
      </c>
      <c r="D813" s="13" t="s">
        <v>24</v>
      </c>
      <c r="E813">
        <v>665</v>
      </c>
      <c r="F813" s="72">
        <v>5</v>
      </c>
      <c r="G813" s="13">
        <v>0.36</v>
      </c>
      <c r="H813" s="13">
        <v>0.31</v>
      </c>
      <c r="I813" s="10" t="s">
        <v>28</v>
      </c>
    </row>
    <row r="814" spans="1:9">
      <c r="A814" s="10" t="s">
        <v>7</v>
      </c>
      <c r="B814" s="11">
        <v>39962</v>
      </c>
      <c r="C814" s="10">
        <v>2</v>
      </c>
      <c r="D814" s="13" t="s">
        <v>24</v>
      </c>
      <c r="E814">
        <v>666</v>
      </c>
      <c r="F814" s="72">
        <v>5</v>
      </c>
      <c r="G814" s="13">
        <v>0.41</v>
      </c>
      <c r="H814" s="13">
        <v>0.49</v>
      </c>
      <c r="I814" s="10" t="s">
        <v>28</v>
      </c>
    </row>
    <row r="815" spans="1:9">
      <c r="A815" s="10" t="s">
        <v>7</v>
      </c>
      <c r="B815" s="11">
        <v>39962</v>
      </c>
      <c r="C815" s="10">
        <v>2</v>
      </c>
      <c r="D815" s="13" t="s">
        <v>24</v>
      </c>
      <c r="E815">
        <v>667</v>
      </c>
      <c r="F815" s="72">
        <v>5</v>
      </c>
      <c r="G815" s="13">
        <v>0.41</v>
      </c>
      <c r="H815" s="13">
        <v>0.48</v>
      </c>
      <c r="I815" s="10" t="s">
        <v>28</v>
      </c>
    </row>
    <row r="816" spans="1:9">
      <c r="A816" s="10" t="s">
        <v>7</v>
      </c>
      <c r="B816" s="11">
        <v>39962</v>
      </c>
      <c r="C816" s="10">
        <v>2</v>
      </c>
      <c r="D816" s="13" t="s">
        <v>24</v>
      </c>
      <c r="E816">
        <v>668</v>
      </c>
      <c r="F816" s="72">
        <v>5</v>
      </c>
      <c r="G816" s="13">
        <v>0.43</v>
      </c>
      <c r="H816" s="13">
        <v>0.32</v>
      </c>
      <c r="I816" s="10" t="s">
        <v>28</v>
      </c>
    </row>
    <row r="817" spans="1:9">
      <c r="A817" s="10" t="s">
        <v>7</v>
      </c>
      <c r="B817" s="11">
        <v>39962</v>
      </c>
      <c r="C817" s="10">
        <v>2</v>
      </c>
      <c r="D817" s="13" t="s">
        <v>24</v>
      </c>
      <c r="E817">
        <v>669</v>
      </c>
      <c r="F817" s="72">
        <v>5</v>
      </c>
      <c r="G817" s="13">
        <v>0.49</v>
      </c>
      <c r="H817" s="13">
        <v>0.19</v>
      </c>
      <c r="I817" s="10" t="s">
        <v>28</v>
      </c>
    </row>
    <row r="818" spans="1:9">
      <c r="A818" s="10" t="s">
        <v>7</v>
      </c>
      <c r="B818" s="11">
        <v>39962</v>
      </c>
      <c r="C818" s="10">
        <v>2</v>
      </c>
      <c r="D818" s="13" t="s">
        <v>24</v>
      </c>
      <c r="E818">
        <v>670</v>
      </c>
      <c r="F818" s="72">
        <v>5</v>
      </c>
      <c r="G818" s="13">
        <v>0.96</v>
      </c>
      <c r="H818" s="13">
        <v>0.54</v>
      </c>
      <c r="I818" s="10" t="s">
        <v>28</v>
      </c>
    </row>
    <row r="819" spans="1:9">
      <c r="A819" s="10" t="s">
        <v>7</v>
      </c>
      <c r="B819" s="11">
        <v>39962</v>
      </c>
      <c r="C819" s="10">
        <v>2</v>
      </c>
      <c r="D819" s="13" t="s">
        <v>24</v>
      </c>
      <c r="E819">
        <v>671</v>
      </c>
      <c r="F819" s="72">
        <v>6</v>
      </c>
      <c r="G819" s="13">
        <v>0.24</v>
      </c>
      <c r="H819" s="13">
        <v>0.05</v>
      </c>
      <c r="I819" s="10" t="s">
        <v>28</v>
      </c>
    </row>
    <row r="820" spans="1:9">
      <c r="A820" s="10" t="s">
        <v>7</v>
      </c>
      <c r="B820" s="11">
        <v>39962</v>
      </c>
      <c r="C820" s="10">
        <v>2</v>
      </c>
      <c r="D820" s="13" t="s">
        <v>24</v>
      </c>
      <c r="E820">
        <v>672</v>
      </c>
      <c r="F820" s="72">
        <v>6</v>
      </c>
      <c r="G820" s="13">
        <v>0.31</v>
      </c>
      <c r="H820" s="13">
        <v>0.56999999999999995</v>
      </c>
      <c r="I820" s="10" t="s">
        <v>28</v>
      </c>
    </row>
    <row r="821" spans="1:9">
      <c r="A821" s="10" t="s">
        <v>7</v>
      </c>
      <c r="B821" s="11">
        <v>39962</v>
      </c>
      <c r="C821" s="10">
        <v>2</v>
      </c>
      <c r="D821" s="13" t="s">
        <v>24</v>
      </c>
      <c r="E821">
        <v>673</v>
      </c>
      <c r="F821" s="72">
        <v>6</v>
      </c>
      <c r="G821" s="13">
        <v>0.38</v>
      </c>
      <c r="H821" s="13">
        <v>0.68</v>
      </c>
      <c r="I821" s="10" t="s">
        <v>28</v>
      </c>
    </row>
    <row r="822" spans="1:9">
      <c r="A822" s="10" t="s">
        <v>7</v>
      </c>
      <c r="B822" s="11">
        <v>39962</v>
      </c>
      <c r="C822" s="10">
        <v>2</v>
      </c>
      <c r="D822" s="13" t="s">
        <v>24</v>
      </c>
      <c r="E822">
        <v>674</v>
      </c>
      <c r="F822" s="72">
        <v>7</v>
      </c>
      <c r="G822" s="13">
        <v>0.52</v>
      </c>
      <c r="H822" s="13">
        <v>0.37</v>
      </c>
      <c r="I822" s="10" t="s">
        <v>28</v>
      </c>
    </row>
    <row r="823" spans="1:9">
      <c r="A823" s="10" t="s">
        <v>7</v>
      </c>
      <c r="B823" s="11">
        <v>39962</v>
      </c>
      <c r="C823" s="10">
        <v>2</v>
      </c>
      <c r="D823" s="13" t="s">
        <v>24</v>
      </c>
      <c r="E823">
        <v>675</v>
      </c>
      <c r="F823" s="72">
        <v>8</v>
      </c>
      <c r="G823" s="13">
        <v>0.94</v>
      </c>
      <c r="H823" s="13">
        <v>0.5</v>
      </c>
      <c r="I823" s="10" t="s">
        <v>28</v>
      </c>
    </row>
    <row r="824" spans="1:9">
      <c r="A824" s="10" t="s">
        <v>7</v>
      </c>
      <c r="B824" s="11">
        <v>39962</v>
      </c>
      <c r="C824" s="10">
        <v>3</v>
      </c>
      <c r="D824" s="13" t="s">
        <v>24</v>
      </c>
      <c r="E824">
        <v>676</v>
      </c>
      <c r="F824" s="72">
        <v>2</v>
      </c>
      <c r="G824" s="13">
        <v>0.14000000000000001</v>
      </c>
      <c r="H824" s="13">
        <v>0</v>
      </c>
      <c r="I824" s="10" t="s">
        <v>28</v>
      </c>
    </row>
    <row r="825" spans="1:9">
      <c r="A825" s="10" t="s">
        <v>7</v>
      </c>
      <c r="B825" s="11">
        <v>39962</v>
      </c>
      <c r="C825" s="10">
        <v>3</v>
      </c>
      <c r="D825" s="13" t="s">
        <v>24</v>
      </c>
      <c r="E825">
        <v>677</v>
      </c>
      <c r="F825" s="72">
        <v>4</v>
      </c>
      <c r="G825" s="13">
        <v>0.82</v>
      </c>
      <c r="H825" s="13">
        <v>0.21</v>
      </c>
      <c r="I825" s="10" t="s">
        <v>28</v>
      </c>
    </row>
    <row r="826" spans="1:9">
      <c r="A826" s="10" t="s">
        <v>7</v>
      </c>
      <c r="B826" s="11">
        <v>39962</v>
      </c>
      <c r="C826" s="10">
        <v>3</v>
      </c>
      <c r="D826" s="13" t="s">
        <v>24</v>
      </c>
      <c r="E826">
        <v>678</v>
      </c>
      <c r="F826" s="72">
        <v>5</v>
      </c>
      <c r="G826" s="13">
        <v>0.4</v>
      </c>
      <c r="H826" s="13">
        <v>0.01</v>
      </c>
      <c r="I826" s="10" t="s">
        <v>28</v>
      </c>
    </row>
    <row r="827" spans="1:9">
      <c r="A827" s="10" t="s">
        <v>7</v>
      </c>
      <c r="B827" s="11">
        <v>39962</v>
      </c>
      <c r="C827" s="10">
        <v>3</v>
      </c>
      <c r="D827" s="13" t="s">
        <v>24</v>
      </c>
      <c r="E827">
        <v>679</v>
      </c>
      <c r="F827" s="72">
        <v>5</v>
      </c>
      <c r="G827" s="13">
        <v>0.54</v>
      </c>
      <c r="H827" s="13">
        <v>0.19</v>
      </c>
      <c r="I827" s="10" t="s">
        <v>28</v>
      </c>
    </row>
    <row r="828" spans="1:9">
      <c r="A828" s="10" t="s">
        <v>7</v>
      </c>
      <c r="B828" s="11">
        <v>39962</v>
      </c>
      <c r="C828" s="10">
        <v>3</v>
      </c>
      <c r="D828" s="13" t="s">
        <v>24</v>
      </c>
      <c r="E828">
        <v>680</v>
      </c>
      <c r="F828" s="72">
        <v>5</v>
      </c>
      <c r="G828" s="13">
        <v>0.95</v>
      </c>
      <c r="H828" s="13">
        <v>0.34</v>
      </c>
      <c r="I828" s="10" t="s">
        <v>28</v>
      </c>
    </row>
    <row r="829" spans="1:9">
      <c r="A829" s="10" t="s">
        <v>7</v>
      </c>
      <c r="B829" s="11">
        <v>39962</v>
      </c>
      <c r="C829" s="10">
        <v>3</v>
      </c>
      <c r="D829" s="13" t="s">
        <v>24</v>
      </c>
      <c r="E829">
        <v>681</v>
      </c>
      <c r="F829" s="72">
        <v>5</v>
      </c>
      <c r="G829" s="13">
        <v>1.08</v>
      </c>
      <c r="H829" s="13">
        <v>0.31</v>
      </c>
      <c r="I829" s="10" t="s">
        <v>28</v>
      </c>
    </row>
    <row r="830" spans="1:9">
      <c r="A830" s="10" t="s">
        <v>7</v>
      </c>
      <c r="B830" s="11">
        <v>39962</v>
      </c>
      <c r="C830" s="10">
        <v>3</v>
      </c>
      <c r="D830" s="13" t="s">
        <v>24</v>
      </c>
      <c r="E830">
        <v>682</v>
      </c>
      <c r="F830" s="72">
        <v>6</v>
      </c>
      <c r="G830" s="13">
        <v>0.84</v>
      </c>
      <c r="H830" s="13">
        <v>0.25</v>
      </c>
      <c r="I830" s="10" t="s">
        <v>28</v>
      </c>
    </row>
    <row r="831" spans="1:9">
      <c r="A831" s="10" t="s">
        <v>7</v>
      </c>
      <c r="B831" s="11">
        <v>39962</v>
      </c>
      <c r="C831" s="10">
        <v>3</v>
      </c>
      <c r="D831" s="13" t="s">
        <v>24</v>
      </c>
      <c r="E831">
        <v>683</v>
      </c>
      <c r="F831" s="72">
        <v>8</v>
      </c>
      <c r="G831" s="13">
        <v>0.18</v>
      </c>
      <c r="H831" s="13">
        <v>0.04</v>
      </c>
      <c r="I831" s="10" t="s">
        <v>28</v>
      </c>
    </row>
    <row r="832" spans="1:9">
      <c r="A832" s="10" t="s">
        <v>7</v>
      </c>
      <c r="B832" s="11">
        <v>39962</v>
      </c>
      <c r="C832" s="10">
        <v>3</v>
      </c>
      <c r="D832" s="13" t="s">
        <v>24</v>
      </c>
      <c r="E832">
        <v>684</v>
      </c>
      <c r="F832" s="72">
        <v>8</v>
      </c>
      <c r="G832" s="13">
        <v>0.32</v>
      </c>
      <c r="H832" s="13">
        <v>0.15</v>
      </c>
      <c r="I832" s="10" t="s">
        <v>28</v>
      </c>
    </row>
    <row r="833" spans="1:9">
      <c r="A833" s="10" t="s">
        <v>7</v>
      </c>
      <c r="B833" s="11">
        <v>39962</v>
      </c>
      <c r="C833" s="10">
        <v>4</v>
      </c>
      <c r="D833" s="13" t="s">
        <v>25</v>
      </c>
      <c r="E833">
        <v>685</v>
      </c>
      <c r="F833" s="72">
        <v>1</v>
      </c>
      <c r="G833" s="13">
        <v>0.08</v>
      </c>
      <c r="H833" s="13">
        <v>0.09</v>
      </c>
      <c r="I833" s="10" t="s">
        <v>28</v>
      </c>
    </row>
    <row r="834" spans="1:9">
      <c r="A834" s="10" t="s">
        <v>7</v>
      </c>
      <c r="B834" s="11">
        <v>39962</v>
      </c>
      <c r="C834" s="10">
        <v>4</v>
      </c>
      <c r="D834" s="13" t="s">
        <v>25</v>
      </c>
      <c r="E834">
        <v>686</v>
      </c>
      <c r="F834" s="72">
        <v>4</v>
      </c>
      <c r="G834" s="13">
        <v>0.02</v>
      </c>
      <c r="H834" s="13">
        <v>0.01</v>
      </c>
      <c r="I834" s="10" t="s">
        <v>28</v>
      </c>
    </row>
    <row r="835" spans="1:9">
      <c r="A835" s="10" t="s">
        <v>7</v>
      </c>
      <c r="B835" s="11">
        <v>39962</v>
      </c>
      <c r="C835" s="10">
        <v>4</v>
      </c>
      <c r="D835" s="13" t="s">
        <v>25</v>
      </c>
      <c r="E835">
        <v>687</v>
      </c>
      <c r="F835" s="72">
        <v>5</v>
      </c>
      <c r="G835" s="13">
        <v>0.31</v>
      </c>
      <c r="H835" s="13">
        <v>0.25</v>
      </c>
      <c r="I835" s="10" t="s">
        <v>28</v>
      </c>
    </row>
    <row r="836" spans="1:9">
      <c r="A836" s="10" t="s">
        <v>7</v>
      </c>
      <c r="B836" s="11">
        <v>39962</v>
      </c>
      <c r="C836" s="10">
        <v>4</v>
      </c>
      <c r="D836" s="13" t="s">
        <v>25</v>
      </c>
      <c r="E836">
        <v>688</v>
      </c>
      <c r="F836" s="72">
        <v>5</v>
      </c>
      <c r="G836" s="13">
        <v>0.46</v>
      </c>
      <c r="H836" s="13">
        <v>0.55000000000000004</v>
      </c>
      <c r="I836" s="10" t="s">
        <v>28</v>
      </c>
    </row>
    <row r="837" spans="1:9">
      <c r="A837" s="10" t="s">
        <v>7</v>
      </c>
      <c r="B837" s="11">
        <v>39962</v>
      </c>
      <c r="C837" s="10">
        <v>4</v>
      </c>
      <c r="D837" s="13" t="s">
        <v>25</v>
      </c>
      <c r="E837">
        <v>689</v>
      </c>
      <c r="F837" s="72">
        <v>5</v>
      </c>
      <c r="G837" s="13">
        <v>0.54</v>
      </c>
      <c r="H837" s="13">
        <v>0.69</v>
      </c>
      <c r="I837" s="10" t="s">
        <v>28</v>
      </c>
    </row>
    <row r="838" spans="1:9">
      <c r="A838" s="10" t="s">
        <v>7</v>
      </c>
      <c r="B838" s="11">
        <v>39962</v>
      </c>
      <c r="C838" s="10">
        <v>4</v>
      </c>
      <c r="D838" s="13" t="s">
        <v>25</v>
      </c>
      <c r="E838">
        <v>690</v>
      </c>
      <c r="F838" s="72">
        <v>6</v>
      </c>
      <c r="G838" s="13">
        <v>0.37</v>
      </c>
      <c r="H838" s="13">
        <v>0.23</v>
      </c>
      <c r="I838" s="10" t="s">
        <v>28</v>
      </c>
    </row>
    <row r="839" spans="1:9">
      <c r="A839" s="10" t="s">
        <v>7</v>
      </c>
      <c r="B839" s="11">
        <v>39962</v>
      </c>
      <c r="C839" s="10">
        <v>4</v>
      </c>
      <c r="D839" s="13" t="s">
        <v>25</v>
      </c>
      <c r="E839">
        <v>691</v>
      </c>
      <c r="F839" s="72">
        <v>6</v>
      </c>
      <c r="G839" s="13">
        <v>0.54</v>
      </c>
      <c r="H839" s="13">
        <v>0.28999999999999998</v>
      </c>
      <c r="I839" s="10" t="s">
        <v>28</v>
      </c>
    </row>
    <row r="840" spans="1:9">
      <c r="A840" s="10" t="s">
        <v>7</v>
      </c>
      <c r="B840" s="11">
        <v>39962</v>
      </c>
      <c r="C840" s="10">
        <v>4</v>
      </c>
      <c r="D840" s="13" t="s">
        <v>25</v>
      </c>
      <c r="E840">
        <v>692</v>
      </c>
      <c r="F840" s="72">
        <v>6</v>
      </c>
      <c r="G840" s="13">
        <v>0.64</v>
      </c>
      <c r="H840" s="13">
        <v>1.1000000000000001</v>
      </c>
      <c r="I840" s="10" t="s">
        <v>28</v>
      </c>
    </row>
    <row r="841" spans="1:9">
      <c r="A841" s="10" t="s">
        <v>7</v>
      </c>
      <c r="B841" s="11">
        <v>39962</v>
      </c>
      <c r="C841" s="10">
        <v>4</v>
      </c>
      <c r="D841" s="13" t="s">
        <v>25</v>
      </c>
      <c r="E841">
        <v>693</v>
      </c>
      <c r="F841" s="72">
        <v>6</v>
      </c>
      <c r="G841" s="13">
        <v>0.72</v>
      </c>
      <c r="H841" s="13">
        <v>0.83</v>
      </c>
      <c r="I841" s="10" t="s">
        <v>28</v>
      </c>
    </row>
    <row r="842" spans="1:9">
      <c r="A842" s="10" t="s">
        <v>7</v>
      </c>
      <c r="B842" s="11">
        <v>39962</v>
      </c>
      <c r="C842" s="10">
        <v>4</v>
      </c>
      <c r="D842" s="13" t="s">
        <v>25</v>
      </c>
      <c r="E842">
        <v>694</v>
      </c>
      <c r="F842" s="72">
        <v>7</v>
      </c>
      <c r="G842" s="13">
        <v>0.38</v>
      </c>
      <c r="H842" s="13">
        <v>0.6</v>
      </c>
      <c r="I842" s="10" t="s">
        <v>28</v>
      </c>
    </row>
    <row r="843" spans="1:9">
      <c r="A843" s="10" t="s">
        <v>7</v>
      </c>
      <c r="B843" s="11">
        <v>39962</v>
      </c>
      <c r="C843" s="10">
        <v>4</v>
      </c>
      <c r="D843" s="13" t="s">
        <v>25</v>
      </c>
      <c r="E843">
        <v>695</v>
      </c>
      <c r="F843" s="72">
        <v>7</v>
      </c>
      <c r="G843" s="13">
        <v>0.56000000000000005</v>
      </c>
      <c r="H843" s="13">
        <v>1.1200000000000001</v>
      </c>
      <c r="I843" s="10" t="s">
        <v>28</v>
      </c>
    </row>
    <row r="844" spans="1:9">
      <c r="A844" s="10" t="s">
        <v>7</v>
      </c>
      <c r="B844" s="11">
        <v>39962</v>
      </c>
      <c r="C844" s="10">
        <v>4</v>
      </c>
      <c r="D844" s="13" t="s">
        <v>25</v>
      </c>
      <c r="E844">
        <v>696</v>
      </c>
      <c r="F844" s="72">
        <v>7</v>
      </c>
      <c r="G844" s="13">
        <v>0.76</v>
      </c>
      <c r="H844" s="13">
        <v>0.53</v>
      </c>
      <c r="I844" s="10" t="s">
        <v>28</v>
      </c>
    </row>
    <row r="845" spans="1:9">
      <c r="A845" s="10" t="s">
        <v>7</v>
      </c>
      <c r="B845" s="11">
        <v>39962</v>
      </c>
      <c r="C845" s="10">
        <v>4</v>
      </c>
      <c r="D845" s="13" t="s">
        <v>25</v>
      </c>
      <c r="E845">
        <v>697</v>
      </c>
      <c r="F845" s="72">
        <v>7</v>
      </c>
      <c r="G845" s="13">
        <v>0.96</v>
      </c>
      <c r="H845" s="13">
        <v>0.96</v>
      </c>
      <c r="I845" s="10" t="s">
        <v>28</v>
      </c>
    </row>
    <row r="846" spans="1:9">
      <c r="A846" s="10" t="s">
        <v>7</v>
      </c>
      <c r="B846" s="11">
        <v>39962</v>
      </c>
      <c r="C846" s="10">
        <v>4</v>
      </c>
      <c r="D846" s="13" t="s">
        <v>25</v>
      </c>
      <c r="E846">
        <v>698</v>
      </c>
      <c r="F846" s="72">
        <v>8</v>
      </c>
      <c r="G846" s="13">
        <v>0.23</v>
      </c>
      <c r="H846" s="13">
        <v>0.02</v>
      </c>
      <c r="I846" s="10" t="s">
        <v>28</v>
      </c>
    </row>
    <row r="847" spans="1:9">
      <c r="A847" s="10" t="s">
        <v>7</v>
      </c>
      <c r="B847" s="11">
        <v>39962</v>
      </c>
      <c r="C847" s="10">
        <v>5</v>
      </c>
      <c r="D847" s="13" t="s">
        <v>25</v>
      </c>
      <c r="E847">
        <v>699</v>
      </c>
      <c r="F847" s="72">
        <v>4</v>
      </c>
      <c r="G847" s="13">
        <v>0.01</v>
      </c>
      <c r="H847" s="13">
        <v>0</v>
      </c>
      <c r="I847" s="10" t="s">
        <v>28</v>
      </c>
    </row>
    <row r="848" spans="1:9">
      <c r="A848" s="10" t="s">
        <v>7</v>
      </c>
      <c r="B848" s="11">
        <v>39962</v>
      </c>
      <c r="C848" s="10">
        <v>5</v>
      </c>
      <c r="D848" s="13" t="s">
        <v>25</v>
      </c>
      <c r="E848">
        <v>700</v>
      </c>
      <c r="F848" s="72">
        <v>4</v>
      </c>
      <c r="G848" s="13">
        <v>0.03</v>
      </c>
      <c r="H848" s="13">
        <v>0.01</v>
      </c>
      <c r="I848" s="10" t="s">
        <v>28</v>
      </c>
    </row>
    <row r="849" spans="1:9">
      <c r="A849" s="10" t="s">
        <v>7</v>
      </c>
      <c r="B849" s="11">
        <v>39962</v>
      </c>
      <c r="C849" s="10">
        <v>5</v>
      </c>
      <c r="D849" s="13" t="s">
        <v>25</v>
      </c>
      <c r="E849">
        <v>701</v>
      </c>
      <c r="F849" s="72">
        <v>4</v>
      </c>
      <c r="G849" s="13">
        <v>0.06</v>
      </c>
      <c r="H849" s="13">
        <v>0.03</v>
      </c>
      <c r="I849" s="10" t="s">
        <v>28</v>
      </c>
    </row>
    <row r="850" spans="1:9">
      <c r="A850" s="10" t="s">
        <v>7</v>
      </c>
      <c r="B850" s="11">
        <v>39962</v>
      </c>
      <c r="C850" s="10">
        <v>5</v>
      </c>
      <c r="D850" s="13" t="s">
        <v>25</v>
      </c>
      <c r="E850">
        <v>702</v>
      </c>
      <c r="F850" s="72">
        <v>4</v>
      </c>
      <c r="G850" s="13">
        <v>0.09</v>
      </c>
      <c r="H850" s="13">
        <v>0.6</v>
      </c>
      <c r="I850" s="10" t="s">
        <v>28</v>
      </c>
    </row>
    <row r="851" spans="1:9">
      <c r="A851" s="10" t="s">
        <v>7</v>
      </c>
      <c r="B851" s="11">
        <v>39962</v>
      </c>
      <c r="C851" s="10">
        <v>5</v>
      </c>
      <c r="D851" s="13" t="s">
        <v>25</v>
      </c>
      <c r="E851">
        <v>703</v>
      </c>
      <c r="F851" s="72">
        <v>4</v>
      </c>
      <c r="G851" s="13">
        <v>0.14000000000000001</v>
      </c>
      <c r="H851" s="13">
        <v>0.41</v>
      </c>
      <c r="I851" s="10" t="s">
        <v>28</v>
      </c>
    </row>
    <row r="852" spans="1:9">
      <c r="A852" s="10" t="s">
        <v>7</v>
      </c>
      <c r="B852" s="11">
        <v>39962</v>
      </c>
      <c r="C852" s="10">
        <v>5</v>
      </c>
      <c r="D852" s="13" t="s">
        <v>25</v>
      </c>
      <c r="E852">
        <v>704</v>
      </c>
      <c r="F852" s="72">
        <v>4</v>
      </c>
      <c r="G852" s="13">
        <v>0.23</v>
      </c>
      <c r="H852" s="13">
        <v>0.2</v>
      </c>
      <c r="I852" s="10" t="s">
        <v>28</v>
      </c>
    </row>
    <row r="853" spans="1:9">
      <c r="A853" s="10" t="s">
        <v>7</v>
      </c>
      <c r="B853" s="11">
        <v>39962</v>
      </c>
      <c r="C853" s="10">
        <v>5</v>
      </c>
      <c r="D853" s="13" t="s">
        <v>25</v>
      </c>
      <c r="E853">
        <v>705</v>
      </c>
      <c r="F853" s="72">
        <v>4</v>
      </c>
      <c r="G853" s="13">
        <v>0.24</v>
      </c>
      <c r="H853" s="13">
        <v>0.06</v>
      </c>
      <c r="I853" s="10" t="s">
        <v>28</v>
      </c>
    </row>
    <row r="854" spans="1:9">
      <c r="A854" s="10" t="s">
        <v>7</v>
      </c>
      <c r="B854" s="11">
        <v>39962</v>
      </c>
      <c r="C854" s="10">
        <v>5</v>
      </c>
      <c r="D854" s="13" t="s">
        <v>25</v>
      </c>
      <c r="E854">
        <v>706</v>
      </c>
      <c r="F854" s="72">
        <v>4</v>
      </c>
      <c r="G854" s="13">
        <v>0.56999999999999995</v>
      </c>
      <c r="H854" s="13">
        <v>0.9</v>
      </c>
      <c r="I854" s="10" t="s">
        <v>28</v>
      </c>
    </row>
    <row r="855" spans="1:9">
      <c r="A855" s="10" t="s">
        <v>7</v>
      </c>
      <c r="B855" s="11">
        <v>39962</v>
      </c>
      <c r="C855" s="10">
        <v>5</v>
      </c>
      <c r="D855" s="13" t="s">
        <v>25</v>
      </c>
      <c r="E855">
        <v>707</v>
      </c>
      <c r="F855" s="72">
        <v>5</v>
      </c>
      <c r="G855" s="13">
        <v>0.04</v>
      </c>
      <c r="H855" s="13">
        <v>0.08</v>
      </c>
      <c r="I855" s="10" t="s">
        <v>28</v>
      </c>
    </row>
    <row r="856" spans="1:9">
      <c r="A856" s="10" t="s">
        <v>7</v>
      </c>
      <c r="B856" s="11">
        <v>39962</v>
      </c>
      <c r="C856" s="10">
        <v>5</v>
      </c>
      <c r="D856" s="13" t="s">
        <v>25</v>
      </c>
      <c r="E856">
        <v>708</v>
      </c>
      <c r="F856" s="72">
        <v>5</v>
      </c>
      <c r="G856" s="13">
        <v>0.12</v>
      </c>
      <c r="H856" s="13">
        <v>0.17</v>
      </c>
      <c r="I856" s="10" t="s">
        <v>28</v>
      </c>
    </row>
    <row r="857" spans="1:9">
      <c r="A857" s="10" t="s">
        <v>7</v>
      </c>
      <c r="B857" s="11">
        <v>39962</v>
      </c>
      <c r="C857" s="10">
        <v>5</v>
      </c>
      <c r="D857" s="13" t="s">
        <v>25</v>
      </c>
      <c r="E857">
        <v>709</v>
      </c>
      <c r="F857" s="72">
        <v>5</v>
      </c>
      <c r="G857" s="13">
        <v>0.19</v>
      </c>
      <c r="H857" s="13">
        <v>0.18</v>
      </c>
      <c r="I857" s="10" t="s">
        <v>28</v>
      </c>
    </row>
    <row r="858" spans="1:9">
      <c r="A858" s="10" t="s">
        <v>7</v>
      </c>
      <c r="B858" s="11">
        <v>39962</v>
      </c>
      <c r="C858" s="10">
        <v>5</v>
      </c>
      <c r="D858" s="13" t="s">
        <v>25</v>
      </c>
      <c r="E858">
        <v>710</v>
      </c>
      <c r="F858" s="72">
        <v>5</v>
      </c>
      <c r="G858" s="13">
        <v>0.21</v>
      </c>
      <c r="H858" s="13">
        <v>0</v>
      </c>
      <c r="I858" s="10" t="s">
        <v>28</v>
      </c>
    </row>
    <row r="859" spans="1:9">
      <c r="A859" s="10" t="s">
        <v>7</v>
      </c>
      <c r="B859" s="11">
        <v>39962</v>
      </c>
      <c r="C859" s="10">
        <v>5</v>
      </c>
      <c r="D859" s="13" t="s">
        <v>25</v>
      </c>
      <c r="E859">
        <v>711</v>
      </c>
      <c r="F859" s="72">
        <v>5</v>
      </c>
      <c r="G859" s="13">
        <v>0.28999999999999998</v>
      </c>
      <c r="H859" s="13">
        <v>0.5</v>
      </c>
      <c r="I859" s="10" t="s">
        <v>28</v>
      </c>
    </row>
    <row r="860" spans="1:9">
      <c r="A860" s="10" t="s">
        <v>7</v>
      </c>
      <c r="B860" s="11">
        <v>39962</v>
      </c>
      <c r="C860" s="10">
        <v>5</v>
      </c>
      <c r="D860" s="13" t="s">
        <v>25</v>
      </c>
      <c r="E860">
        <v>712</v>
      </c>
      <c r="F860" s="72">
        <v>5</v>
      </c>
      <c r="G860" s="13">
        <v>0.34</v>
      </c>
      <c r="H860" s="13">
        <v>0.22</v>
      </c>
      <c r="I860" s="10" t="s">
        <v>28</v>
      </c>
    </row>
    <row r="861" spans="1:9">
      <c r="A861" s="10" t="s">
        <v>7</v>
      </c>
      <c r="B861" s="11">
        <v>39962</v>
      </c>
      <c r="C861" s="10">
        <v>5</v>
      </c>
      <c r="D861" s="13" t="s">
        <v>25</v>
      </c>
      <c r="E861">
        <v>713</v>
      </c>
      <c r="F861" s="72">
        <v>5</v>
      </c>
      <c r="G861" s="13">
        <v>0.51</v>
      </c>
      <c r="H861" s="13">
        <v>0.48</v>
      </c>
      <c r="I861" s="10" t="s">
        <v>28</v>
      </c>
    </row>
    <row r="862" spans="1:9">
      <c r="A862" s="10" t="s">
        <v>7</v>
      </c>
      <c r="B862" s="11">
        <v>39962</v>
      </c>
      <c r="C862" s="10">
        <v>5</v>
      </c>
      <c r="D862" s="13" t="s">
        <v>25</v>
      </c>
      <c r="E862">
        <v>714</v>
      </c>
      <c r="F862" s="72">
        <v>5</v>
      </c>
      <c r="G862" s="13">
        <v>0.66</v>
      </c>
      <c r="H862" s="13">
        <v>0.14000000000000001</v>
      </c>
      <c r="I862" s="10" t="s">
        <v>28</v>
      </c>
    </row>
    <row r="863" spans="1:9">
      <c r="A863" s="10" t="s">
        <v>7</v>
      </c>
      <c r="B863" s="11">
        <v>39962</v>
      </c>
      <c r="C863" s="10">
        <v>5</v>
      </c>
      <c r="D863" s="13" t="s">
        <v>25</v>
      </c>
      <c r="E863">
        <v>715</v>
      </c>
      <c r="F863" s="72">
        <v>5</v>
      </c>
      <c r="G863" s="13">
        <v>0.74</v>
      </c>
      <c r="H863" s="13">
        <v>0.55000000000000004</v>
      </c>
      <c r="I863" s="10" t="s">
        <v>28</v>
      </c>
    </row>
    <row r="864" spans="1:9">
      <c r="A864" s="10" t="s">
        <v>7</v>
      </c>
      <c r="B864" s="11">
        <v>39962</v>
      </c>
      <c r="C864" s="10">
        <v>5</v>
      </c>
      <c r="D864" s="13" t="s">
        <v>25</v>
      </c>
      <c r="E864">
        <v>716</v>
      </c>
      <c r="F864" s="72">
        <v>5</v>
      </c>
      <c r="G864" s="13">
        <v>0.8</v>
      </c>
      <c r="H864" s="13">
        <v>1.1000000000000001</v>
      </c>
      <c r="I864" s="10" t="s">
        <v>28</v>
      </c>
    </row>
    <row r="865" spans="1:9">
      <c r="A865" s="10" t="s">
        <v>7</v>
      </c>
      <c r="B865" s="11">
        <v>39962</v>
      </c>
      <c r="C865" s="10">
        <v>5</v>
      </c>
      <c r="D865" s="13" t="s">
        <v>25</v>
      </c>
      <c r="E865">
        <v>717</v>
      </c>
      <c r="F865" s="72">
        <v>6</v>
      </c>
      <c r="G865" s="13">
        <v>0.12</v>
      </c>
      <c r="H865" s="13">
        <v>0.37</v>
      </c>
      <c r="I865" s="10" t="s">
        <v>28</v>
      </c>
    </row>
    <row r="866" spans="1:9">
      <c r="A866" s="10" t="s">
        <v>7</v>
      </c>
      <c r="B866" s="11">
        <v>39962</v>
      </c>
      <c r="C866" s="10">
        <v>5</v>
      </c>
      <c r="D866" s="13" t="s">
        <v>25</v>
      </c>
      <c r="E866">
        <v>718</v>
      </c>
      <c r="F866" s="72">
        <v>6</v>
      </c>
      <c r="G866" s="13">
        <v>0.21</v>
      </c>
      <c r="H866" s="13">
        <v>0.02</v>
      </c>
      <c r="I866" s="10" t="s">
        <v>28</v>
      </c>
    </row>
    <row r="867" spans="1:9">
      <c r="A867" s="10" t="s">
        <v>7</v>
      </c>
      <c r="B867" s="11">
        <v>39962</v>
      </c>
      <c r="C867" s="10">
        <v>5</v>
      </c>
      <c r="D867" s="13" t="s">
        <v>25</v>
      </c>
      <c r="E867">
        <v>719</v>
      </c>
      <c r="F867" s="72">
        <v>6</v>
      </c>
      <c r="G867" s="13">
        <v>0.32</v>
      </c>
      <c r="H867" s="13">
        <v>0.37</v>
      </c>
      <c r="I867" s="10" t="s">
        <v>28</v>
      </c>
    </row>
    <row r="868" spans="1:9">
      <c r="A868" s="10" t="s">
        <v>7</v>
      </c>
      <c r="B868" s="11">
        <v>39962</v>
      </c>
      <c r="C868" s="10">
        <v>5</v>
      </c>
      <c r="D868" s="13" t="s">
        <v>25</v>
      </c>
      <c r="E868">
        <v>720</v>
      </c>
      <c r="F868" s="72">
        <v>7</v>
      </c>
      <c r="G868" s="13">
        <v>0.09</v>
      </c>
      <c r="H868" s="13">
        <v>0.64</v>
      </c>
      <c r="I868" s="10" t="s">
        <v>28</v>
      </c>
    </row>
    <row r="869" spans="1:9">
      <c r="A869" s="10" t="s">
        <v>7</v>
      </c>
      <c r="B869" s="11">
        <v>39962</v>
      </c>
      <c r="C869" s="10">
        <v>5</v>
      </c>
      <c r="D869" s="13" t="s">
        <v>25</v>
      </c>
      <c r="E869">
        <v>721</v>
      </c>
      <c r="F869" s="72">
        <v>7</v>
      </c>
      <c r="G869" s="13">
        <v>0.24</v>
      </c>
      <c r="H869" s="13">
        <v>0.12</v>
      </c>
      <c r="I869" s="10" t="s">
        <v>28</v>
      </c>
    </row>
    <row r="870" spans="1:9">
      <c r="A870" s="10" t="s">
        <v>7</v>
      </c>
      <c r="B870" s="11">
        <v>39962</v>
      </c>
      <c r="C870" s="10">
        <v>6</v>
      </c>
      <c r="D870" s="13" t="s">
        <v>24</v>
      </c>
      <c r="E870">
        <v>722</v>
      </c>
      <c r="F870" s="72">
        <v>2</v>
      </c>
      <c r="G870" s="13">
        <v>1</v>
      </c>
      <c r="H870" s="13">
        <v>0.22</v>
      </c>
      <c r="I870" s="10" t="s">
        <v>28</v>
      </c>
    </row>
    <row r="871" spans="1:9">
      <c r="A871" s="10" t="s">
        <v>7</v>
      </c>
      <c r="B871" s="11">
        <v>39962</v>
      </c>
      <c r="C871" s="10">
        <v>6</v>
      </c>
      <c r="D871" s="13" t="s">
        <v>24</v>
      </c>
      <c r="E871">
        <v>723</v>
      </c>
      <c r="F871" s="72">
        <v>2</v>
      </c>
      <c r="G871" s="13">
        <v>1.02</v>
      </c>
      <c r="H871" s="13">
        <v>0.26</v>
      </c>
      <c r="I871" s="10" t="s">
        <v>28</v>
      </c>
    </row>
    <row r="872" spans="1:9">
      <c r="A872" s="10" t="s">
        <v>7</v>
      </c>
      <c r="B872" s="11">
        <v>39962</v>
      </c>
      <c r="C872" s="10">
        <v>6</v>
      </c>
      <c r="D872" s="13" t="s">
        <v>24</v>
      </c>
      <c r="E872">
        <v>724</v>
      </c>
      <c r="F872" s="72">
        <v>4</v>
      </c>
      <c r="G872" s="13">
        <v>0.16</v>
      </c>
      <c r="H872" s="13">
        <v>0.01</v>
      </c>
      <c r="I872" s="10" t="s">
        <v>28</v>
      </c>
    </row>
    <row r="873" spans="1:9">
      <c r="A873" s="10" t="s">
        <v>7</v>
      </c>
      <c r="B873" s="11">
        <v>39962</v>
      </c>
      <c r="C873" s="10">
        <v>6</v>
      </c>
      <c r="D873" s="13" t="s">
        <v>24</v>
      </c>
      <c r="E873">
        <v>725</v>
      </c>
      <c r="F873" s="72">
        <v>4</v>
      </c>
      <c r="G873" s="13">
        <v>0.98</v>
      </c>
      <c r="H873" s="13">
        <v>0.14000000000000001</v>
      </c>
      <c r="I873" s="10" t="s">
        <v>28</v>
      </c>
    </row>
    <row r="874" spans="1:9">
      <c r="A874" s="10" t="s">
        <v>7</v>
      </c>
      <c r="B874" s="11">
        <v>39962</v>
      </c>
      <c r="C874" s="10">
        <v>6</v>
      </c>
      <c r="D874" s="13" t="s">
        <v>24</v>
      </c>
      <c r="E874">
        <v>726</v>
      </c>
      <c r="F874" s="72">
        <v>4</v>
      </c>
      <c r="G874" s="13">
        <v>0.99</v>
      </c>
      <c r="H874" s="13">
        <v>0.28000000000000003</v>
      </c>
      <c r="I874" s="10" t="s">
        <v>28</v>
      </c>
    </row>
    <row r="875" spans="1:9">
      <c r="A875" s="10" t="s">
        <v>7</v>
      </c>
      <c r="B875" s="11">
        <v>39962</v>
      </c>
      <c r="C875" s="10">
        <v>6</v>
      </c>
      <c r="D875" s="13" t="s">
        <v>24</v>
      </c>
      <c r="E875">
        <v>727</v>
      </c>
      <c r="F875" s="72">
        <v>4</v>
      </c>
      <c r="G875" s="13">
        <v>0.99</v>
      </c>
      <c r="H875" s="13">
        <v>0.26</v>
      </c>
      <c r="I875" s="10" t="s">
        <v>28</v>
      </c>
    </row>
    <row r="876" spans="1:9">
      <c r="A876" s="10" t="s">
        <v>7</v>
      </c>
      <c r="B876" s="11">
        <v>39962</v>
      </c>
      <c r="C876" s="10">
        <v>6</v>
      </c>
      <c r="D876" s="13" t="s">
        <v>24</v>
      </c>
      <c r="E876">
        <v>728</v>
      </c>
      <c r="F876" s="72">
        <v>4</v>
      </c>
      <c r="G876" s="13">
        <v>1</v>
      </c>
      <c r="H876" s="13">
        <v>0.26</v>
      </c>
      <c r="I876" s="10" t="s">
        <v>28</v>
      </c>
    </row>
    <row r="877" spans="1:9">
      <c r="A877" s="10" t="s">
        <v>7</v>
      </c>
      <c r="B877" s="11">
        <v>39962</v>
      </c>
      <c r="C877" s="10">
        <v>6</v>
      </c>
      <c r="D877" s="13" t="s">
        <v>24</v>
      </c>
      <c r="E877">
        <v>729</v>
      </c>
      <c r="F877" s="72">
        <v>5</v>
      </c>
      <c r="G877" s="13">
        <v>0.68</v>
      </c>
      <c r="H877" s="13">
        <v>0.19</v>
      </c>
      <c r="I877" s="10" t="s">
        <v>28</v>
      </c>
    </row>
    <row r="878" spans="1:9">
      <c r="A878" s="10" t="s">
        <v>7</v>
      </c>
      <c r="B878" s="11">
        <v>39962</v>
      </c>
      <c r="C878" s="10">
        <v>6</v>
      </c>
      <c r="D878" s="13" t="s">
        <v>24</v>
      </c>
      <c r="E878">
        <v>730</v>
      </c>
      <c r="F878" s="72">
        <v>5</v>
      </c>
      <c r="G878" s="13">
        <v>0.79</v>
      </c>
      <c r="H878" s="13">
        <v>0.19</v>
      </c>
      <c r="I878" s="10" t="s">
        <v>28</v>
      </c>
    </row>
    <row r="879" spans="1:9">
      <c r="A879" s="10" t="s">
        <v>7</v>
      </c>
      <c r="B879" s="11">
        <v>39962</v>
      </c>
      <c r="C879" s="10">
        <v>6</v>
      </c>
      <c r="D879" s="13" t="s">
        <v>24</v>
      </c>
      <c r="E879">
        <v>731</v>
      </c>
      <c r="F879" s="72">
        <v>5</v>
      </c>
      <c r="G879" s="13">
        <v>0.8</v>
      </c>
      <c r="H879" s="13">
        <v>0.19</v>
      </c>
      <c r="I879" s="10" t="s">
        <v>28</v>
      </c>
    </row>
    <row r="880" spans="1:9">
      <c r="A880" s="10" t="s">
        <v>7</v>
      </c>
      <c r="B880" s="11">
        <v>39962</v>
      </c>
      <c r="C880" s="10">
        <v>6</v>
      </c>
      <c r="D880" s="13" t="s">
        <v>24</v>
      </c>
      <c r="E880">
        <v>732</v>
      </c>
      <c r="F880" s="72">
        <v>5</v>
      </c>
      <c r="G880" s="13">
        <v>0.82</v>
      </c>
      <c r="H880" s="13">
        <v>0.11</v>
      </c>
      <c r="I880" s="10" t="s">
        <v>28</v>
      </c>
    </row>
    <row r="881" spans="1:9">
      <c r="A881" s="10" t="s">
        <v>7</v>
      </c>
      <c r="B881" s="11">
        <v>39962</v>
      </c>
      <c r="C881" s="10">
        <v>6</v>
      </c>
      <c r="D881" s="13" t="s">
        <v>24</v>
      </c>
      <c r="E881">
        <v>733</v>
      </c>
      <c r="F881" s="72">
        <v>5</v>
      </c>
      <c r="G881" s="13">
        <v>0.84</v>
      </c>
      <c r="H881" s="13">
        <v>0.23</v>
      </c>
      <c r="I881" s="10" t="s">
        <v>28</v>
      </c>
    </row>
    <row r="882" spans="1:9">
      <c r="A882" s="10" t="s">
        <v>7</v>
      </c>
      <c r="B882" s="11">
        <v>39962</v>
      </c>
      <c r="C882" s="10">
        <v>6</v>
      </c>
      <c r="D882" s="13" t="s">
        <v>24</v>
      </c>
      <c r="E882">
        <v>734</v>
      </c>
      <c r="F882" s="72">
        <v>5</v>
      </c>
      <c r="G882" s="13">
        <v>0.92</v>
      </c>
      <c r="H882" s="13">
        <v>0.2</v>
      </c>
      <c r="I882" s="10" t="s">
        <v>28</v>
      </c>
    </row>
    <row r="883" spans="1:9">
      <c r="A883" s="10" t="s">
        <v>7</v>
      </c>
      <c r="B883" s="11">
        <v>39962</v>
      </c>
      <c r="C883" s="10">
        <v>6</v>
      </c>
      <c r="D883" s="13" t="s">
        <v>24</v>
      </c>
      <c r="E883">
        <v>735</v>
      </c>
      <c r="F883" s="72">
        <v>5</v>
      </c>
      <c r="G883" s="13">
        <v>0.94</v>
      </c>
      <c r="H883" s="13">
        <v>0.23</v>
      </c>
      <c r="I883" s="10" t="s">
        <v>28</v>
      </c>
    </row>
    <row r="884" spans="1:9">
      <c r="A884" s="10" t="s">
        <v>7</v>
      </c>
      <c r="B884" s="11">
        <v>39962</v>
      </c>
      <c r="C884" s="10">
        <v>6</v>
      </c>
      <c r="D884" s="13" t="s">
        <v>24</v>
      </c>
      <c r="E884">
        <v>736</v>
      </c>
      <c r="F884" s="72">
        <v>6</v>
      </c>
      <c r="G884" s="13">
        <v>0.3</v>
      </c>
      <c r="H884" s="13">
        <v>0</v>
      </c>
      <c r="I884" s="10" t="s">
        <v>28</v>
      </c>
    </row>
    <row r="885" spans="1:9">
      <c r="A885" s="10" t="s">
        <v>7</v>
      </c>
      <c r="B885" s="11">
        <v>39962</v>
      </c>
      <c r="C885" s="10">
        <v>6</v>
      </c>
      <c r="D885" s="13" t="s">
        <v>24</v>
      </c>
      <c r="E885">
        <v>737</v>
      </c>
      <c r="F885" s="72">
        <v>6</v>
      </c>
      <c r="G885" s="13">
        <v>0.84</v>
      </c>
      <c r="H885" s="13">
        <v>0.14000000000000001</v>
      </c>
      <c r="I885" s="10" t="s">
        <v>28</v>
      </c>
    </row>
    <row r="886" spans="1:9">
      <c r="A886" s="10" t="s">
        <v>7</v>
      </c>
      <c r="B886" s="11">
        <v>39962</v>
      </c>
      <c r="C886" s="10">
        <v>7</v>
      </c>
      <c r="D886" s="13" t="s">
        <v>24</v>
      </c>
      <c r="E886">
        <v>738</v>
      </c>
      <c r="F886" s="72">
        <v>1</v>
      </c>
      <c r="G886" s="13">
        <v>0.41</v>
      </c>
      <c r="H886" s="13">
        <v>0.03</v>
      </c>
      <c r="I886" s="10" t="s">
        <v>28</v>
      </c>
    </row>
    <row r="887" spans="1:9">
      <c r="A887" s="10" t="s">
        <v>7</v>
      </c>
      <c r="B887" s="11">
        <v>39962</v>
      </c>
      <c r="C887" s="10">
        <v>8</v>
      </c>
      <c r="D887" s="13" t="s">
        <v>24</v>
      </c>
      <c r="E887">
        <v>739</v>
      </c>
      <c r="F887" s="72">
        <v>2</v>
      </c>
      <c r="G887" s="13">
        <v>0.08</v>
      </c>
      <c r="H887" s="13">
        <v>0.02</v>
      </c>
      <c r="I887" s="10" t="s">
        <v>28</v>
      </c>
    </row>
    <row r="888" spans="1:9">
      <c r="A888" s="10" t="s">
        <v>7</v>
      </c>
      <c r="B888" s="11">
        <v>39962</v>
      </c>
      <c r="C888" s="10">
        <v>8</v>
      </c>
      <c r="D888" s="13" t="s">
        <v>24</v>
      </c>
      <c r="E888">
        <v>740</v>
      </c>
      <c r="F888" s="72">
        <v>2</v>
      </c>
      <c r="G888" s="13">
        <v>0.48</v>
      </c>
      <c r="H888" s="13">
        <v>0.01</v>
      </c>
      <c r="I888" s="10" t="s">
        <v>28</v>
      </c>
    </row>
    <row r="889" spans="1:9">
      <c r="A889" s="10" t="s">
        <v>7</v>
      </c>
      <c r="B889" s="11">
        <v>39962</v>
      </c>
      <c r="C889" s="10">
        <v>8</v>
      </c>
      <c r="D889" s="13" t="s">
        <v>24</v>
      </c>
      <c r="E889">
        <v>741</v>
      </c>
      <c r="F889" s="72">
        <v>2</v>
      </c>
      <c r="G889" s="13">
        <v>0.89</v>
      </c>
      <c r="H889" s="13">
        <v>0.02</v>
      </c>
      <c r="I889" s="10" t="s">
        <v>28</v>
      </c>
    </row>
    <row r="890" spans="1:9">
      <c r="A890" s="10" t="s">
        <v>7</v>
      </c>
      <c r="B890" s="11">
        <v>39962</v>
      </c>
      <c r="C890" s="10">
        <v>9</v>
      </c>
      <c r="D890" s="13" t="s">
        <v>25</v>
      </c>
      <c r="E890">
        <v>742</v>
      </c>
      <c r="F890" s="72">
        <v>6</v>
      </c>
      <c r="G890" s="13">
        <v>0.51</v>
      </c>
      <c r="H890" s="13">
        <v>0.63</v>
      </c>
      <c r="I890" s="10" t="s">
        <v>28</v>
      </c>
    </row>
    <row r="891" spans="1:9">
      <c r="A891" s="10" t="s">
        <v>7</v>
      </c>
      <c r="B891" s="11">
        <v>39962</v>
      </c>
      <c r="C891" s="10">
        <v>9</v>
      </c>
      <c r="D891" s="13" t="s">
        <v>25</v>
      </c>
      <c r="E891">
        <v>743</v>
      </c>
      <c r="F891" s="72">
        <v>7</v>
      </c>
      <c r="G891" s="13">
        <v>0.08</v>
      </c>
      <c r="H891" s="13">
        <v>0.09</v>
      </c>
      <c r="I891" s="10" t="s">
        <v>28</v>
      </c>
    </row>
    <row r="892" spans="1:9">
      <c r="A892" s="10" t="s">
        <v>7</v>
      </c>
      <c r="B892" s="11">
        <v>39962</v>
      </c>
      <c r="C892" s="10">
        <v>9</v>
      </c>
      <c r="D892" s="13" t="s">
        <v>25</v>
      </c>
      <c r="E892">
        <v>744</v>
      </c>
      <c r="F892" s="72">
        <v>7</v>
      </c>
      <c r="G892" s="13">
        <v>0.12</v>
      </c>
      <c r="H892" s="13">
        <v>0.06</v>
      </c>
      <c r="I892" s="10" t="s">
        <v>28</v>
      </c>
    </row>
    <row r="893" spans="1:9">
      <c r="A893" s="10" t="s">
        <v>7</v>
      </c>
      <c r="B893" s="11">
        <v>39962</v>
      </c>
      <c r="C893" s="10">
        <v>9</v>
      </c>
      <c r="D893" s="13" t="s">
        <v>25</v>
      </c>
      <c r="E893">
        <v>745</v>
      </c>
      <c r="F893" s="72">
        <v>7</v>
      </c>
      <c r="G893" s="13">
        <v>0.14000000000000001</v>
      </c>
      <c r="H893" s="13">
        <v>1.06</v>
      </c>
      <c r="I893" s="10" t="s">
        <v>28</v>
      </c>
    </row>
    <row r="894" spans="1:9">
      <c r="A894" s="10" t="s">
        <v>7</v>
      </c>
      <c r="B894" s="11">
        <v>39962</v>
      </c>
      <c r="C894" s="10">
        <v>9</v>
      </c>
      <c r="D894" s="13" t="s">
        <v>25</v>
      </c>
      <c r="E894">
        <v>746</v>
      </c>
      <c r="F894" s="72">
        <v>7</v>
      </c>
      <c r="G894" s="13">
        <v>0.22</v>
      </c>
      <c r="H894" s="13">
        <v>0.42</v>
      </c>
      <c r="I894" s="10" t="s">
        <v>28</v>
      </c>
    </row>
    <row r="895" spans="1:9">
      <c r="A895" s="10" t="s">
        <v>7</v>
      </c>
      <c r="B895" s="11">
        <v>39962</v>
      </c>
      <c r="C895" s="10">
        <v>9</v>
      </c>
      <c r="D895" s="13" t="s">
        <v>25</v>
      </c>
      <c r="E895">
        <v>747</v>
      </c>
      <c r="F895" s="72">
        <v>7</v>
      </c>
      <c r="G895" s="13">
        <v>0.28000000000000003</v>
      </c>
      <c r="H895" s="13">
        <v>0.01</v>
      </c>
      <c r="I895" s="10" t="s">
        <v>28</v>
      </c>
    </row>
    <row r="896" spans="1:9">
      <c r="A896" s="10" t="s">
        <v>7</v>
      </c>
      <c r="B896" s="11">
        <v>39962</v>
      </c>
      <c r="C896" s="10">
        <v>9</v>
      </c>
      <c r="D896" s="13" t="s">
        <v>25</v>
      </c>
      <c r="E896">
        <v>748</v>
      </c>
      <c r="F896" s="72">
        <v>7</v>
      </c>
      <c r="G896" s="13">
        <v>0.32</v>
      </c>
      <c r="H896" s="13">
        <v>0.04</v>
      </c>
      <c r="I896" s="10" t="s">
        <v>28</v>
      </c>
    </row>
    <row r="897" spans="1:9">
      <c r="A897" s="10" t="s">
        <v>7</v>
      </c>
      <c r="B897" s="11">
        <v>39962</v>
      </c>
      <c r="C897" s="10">
        <v>9</v>
      </c>
      <c r="D897" s="13" t="s">
        <v>25</v>
      </c>
      <c r="E897">
        <v>749</v>
      </c>
      <c r="F897" s="72">
        <v>7</v>
      </c>
      <c r="G897" s="13">
        <v>0.4</v>
      </c>
      <c r="H897" s="13">
        <v>0.18</v>
      </c>
      <c r="I897" s="10" t="s">
        <v>28</v>
      </c>
    </row>
    <row r="898" spans="1:9">
      <c r="A898" s="10" t="s">
        <v>7</v>
      </c>
      <c r="B898" s="11">
        <v>39962</v>
      </c>
      <c r="C898" s="10">
        <v>9</v>
      </c>
      <c r="D898" s="13" t="s">
        <v>25</v>
      </c>
      <c r="E898">
        <v>750</v>
      </c>
      <c r="F898" s="72">
        <v>7</v>
      </c>
      <c r="G898" s="13">
        <v>0.44</v>
      </c>
      <c r="H898" s="13">
        <v>0.08</v>
      </c>
      <c r="I898" s="10" t="s">
        <v>28</v>
      </c>
    </row>
    <row r="899" spans="1:9">
      <c r="A899" s="10" t="s">
        <v>7</v>
      </c>
      <c r="B899" s="11">
        <v>39962</v>
      </c>
      <c r="C899" s="10">
        <v>9</v>
      </c>
      <c r="D899" s="13" t="s">
        <v>25</v>
      </c>
      <c r="E899">
        <v>751</v>
      </c>
      <c r="F899" s="72">
        <v>7</v>
      </c>
      <c r="G899" s="13">
        <v>0.46</v>
      </c>
      <c r="H899" s="13">
        <v>0.59</v>
      </c>
      <c r="I899" s="10" t="s">
        <v>28</v>
      </c>
    </row>
    <row r="900" spans="1:9">
      <c r="A900" s="10" t="s">
        <v>7</v>
      </c>
      <c r="B900" s="11">
        <v>39962</v>
      </c>
      <c r="C900" s="10">
        <v>9</v>
      </c>
      <c r="D900" s="13" t="s">
        <v>25</v>
      </c>
      <c r="E900">
        <v>752</v>
      </c>
      <c r="F900" s="72">
        <v>7</v>
      </c>
      <c r="G900" s="13">
        <v>0.48</v>
      </c>
      <c r="H900" s="13">
        <v>1.48</v>
      </c>
      <c r="I900" s="10" t="s">
        <v>28</v>
      </c>
    </row>
    <row r="901" spans="1:9">
      <c r="A901" s="10" t="s">
        <v>7</v>
      </c>
      <c r="B901" s="11">
        <v>39962</v>
      </c>
      <c r="C901" s="10">
        <v>9</v>
      </c>
      <c r="D901" s="13" t="s">
        <v>25</v>
      </c>
      <c r="E901">
        <v>753</v>
      </c>
      <c r="F901" s="72">
        <v>7</v>
      </c>
      <c r="G901" s="13">
        <v>0.5</v>
      </c>
      <c r="H901" s="13">
        <v>0.08</v>
      </c>
      <c r="I901" s="10" t="s">
        <v>28</v>
      </c>
    </row>
    <row r="902" spans="1:9">
      <c r="A902" s="10" t="s">
        <v>7</v>
      </c>
      <c r="B902" s="11">
        <v>39962</v>
      </c>
      <c r="C902" s="10">
        <v>9</v>
      </c>
      <c r="D902" s="13" t="s">
        <v>25</v>
      </c>
      <c r="E902">
        <v>754</v>
      </c>
      <c r="F902" s="72">
        <v>7</v>
      </c>
      <c r="G902" s="13">
        <v>0.5</v>
      </c>
      <c r="H902" s="13">
        <v>0.86</v>
      </c>
      <c r="I902" s="10" t="s">
        <v>28</v>
      </c>
    </row>
    <row r="903" spans="1:9">
      <c r="A903" s="10" t="s">
        <v>7</v>
      </c>
      <c r="B903" s="11">
        <v>39962</v>
      </c>
      <c r="C903" s="10">
        <v>9</v>
      </c>
      <c r="D903" s="13" t="s">
        <v>25</v>
      </c>
      <c r="E903">
        <v>755</v>
      </c>
      <c r="F903" s="72">
        <v>7</v>
      </c>
      <c r="G903" s="13">
        <v>0.62</v>
      </c>
      <c r="H903" s="13">
        <v>0.63</v>
      </c>
      <c r="I903" s="10" t="s">
        <v>28</v>
      </c>
    </row>
    <row r="904" spans="1:9">
      <c r="A904" s="10" t="s">
        <v>7</v>
      </c>
      <c r="B904" s="11">
        <v>39962</v>
      </c>
      <c r="C904" s="10">
        <v>10</v>
      </c>
      <c r="D904" s="13" t="s">
        <v>23</v>
      </c>
      <c r="E904">
        <v>756</v>
      </c>
      <c r="F904" s="72">
        <v>4</v>
      </c>
      <c r="G904" s="13">
        <v>0.06</v>
      </c>
      <c r="H904" s="13">
        <v>0</v>
      </c>
      <c r="I904" s="10" t="s">
        <v>28</v>
      </c>
    </row>
    <row r="905" spans="1:9">
      <c r="A905" s="10" t="s">
        <v>7</v>
      </c>
      <c r="B905" s="11">
        <v>39962</v>
      </c>
      <c r="C905" s="10">
        <v>10</v>
      </c>
      <c r="D905" s="13" t="s">
        <v>23</v>
      </c>
      <c r="E905">
        <v>757</v>
      </c>
      <c r="F905" s="72">
        <v>4</v>
      </c>
      <c r="G905" s="13">
        <v>0.13</v>
      </c>
      <c r="H905" s="13">
        <v>0.2</v>
      </c>
      <c r="I905" s="10" t="s">
        <v>28</v>
      </c>
    </row>
    <row r="906" spans="1:9">
      <c r="A906" s="10" t="s">
        <v>7</v>
      </c>
      <c r="B906" s="11">
        <v>39962</v>
      </c>
      <c r="C906" s="10">
        <v>10</v>
      </c>
      <c r="D906" s="13" t="s">
        <v>23</v>
      </c>
      <c r="E906">
        <v>758</v>
      </c>
      <c r="F906" s="72">
        <v>4</v>
      </c>
      <c r="G906" s="13">
        <v>0.43</v>
      </c>
      <c r="H906" s="13">
        <v>0.53</v>
      </c>
      <c r="I906" s="10" t="s">
        <v>28</v>
      </c>
    </row>
    <row r="907" spans="1:9">
      <c r="A907" s="10" t="s">
        <v>7</v>
      </c>
      <c r="B907" s="11">
        <v>39962</v>
      </c>
      <c r="C907" s="10">
        <v>10</v>
      </c>
      <c r="D907" s="13" t="s">
        <v>23</v>
      </c>
      <c r="E907">
        <v>759</v>
      </c>
      <c r="F907" s="72">
        <v>5</v>
      </c>
      <c r="G907" s="13">
        <v>0.26</v>
      </c>
      <c r="H907" s="13">
        <v>0.22</v>
      </c>
      <c r="I907" s="10" t="s">
        <v>28</v>
      </c>
    </row>
    <row r="908" spans="1:9">
      <c r="A908" s="10" t="s">
        <v>7</v>
      </c>
      <c r="B908" s="11">
        <v>39962</v>
      </c>
      <c r="C908" s="10">
        <v>10</v>
      </c>
      <c r="D908" s="13" t="s">
        <v>23</v>
      </c>
      <c r="E908">
        <v>760</v>
      </c>
      <c r="F908" s="72">
        <v>5</v>
      </c>
      <c r="G908" s="13">
        <v>0.28999999999999998</v>
      </c>
      <c r="H908" s="13">
        <v>0.53</v>
      </c>
      <c r="I908" s="10" t="s">
        <v>28</v>
      </c>
    </row>
    <row r="909" spans="1:9">
      <c r="A909" s="10" t="s">
        <v>7</v>
      </c>
      <c r="B909" s="11">
        <v>39962</v>
      </c>
      <c r="C909" s="10">
        <v>10</v>
      </c>
      <c r="D909" s="13" t="s">
        <v>23</v>
      </c>
      <c r="E909">
        <v>761</v>
      </c>
      <c r="F909" s="72">
        <v>5</v>
      </c>
      <c r="G909" s="13">
        <v>0.31</v>
      </c>
      <c r="H909" s="13">
        <v>0.63</v>
      </c>
      <c r="I909" s="10" t="s">
        <v>28</v>
      </c>
    </row>
    <row r="910" spans="1:9">
      <c r="A910" s="10" t="s">
        <v>7</v>
      </c>
      <c r="B910" s="11">
        <v>39962</v>
      </c>
      <c r="C910" s="10">
        <v>10</v>
      </c>
      <c r="D910" s="13" t="s">
        <v>23</v>
      </c>
      <c r="E910">
        <v>762</v>
      </c>
      <c r="F910" s="72">
        <v>5</v>
      </c>
      <c r="G910" s="13">
        <v>0.36</v>
      </c>
      <c r="H910" s="13">
        <v>0.57999999999999996</v>
      </c>
      <c r="I910" s="10" t="s">
        <v>28</v>
      </c>
    </row>
    <row r="911" spans="1:9">
      <c r="A911" s="10" t="s">
        <v>7</v>
      </c>
      <c r="B911" s="11">
        <v>39962</v>
      </c>
      <c r="C911" s="10">
        <v>10</v>
      </c>
      <c r="D911" s="13" t="s">
        <v>23</v>
      </c>
      <c r="E911">
        <v>763</v>
      </c>
      <c r="F911" s="72">
        <v>5</v>
      </c>
      <c r="G911" s="13">
        <v>0.38</v>
      </c>
      <c r="H911" s="13">
        <v>0.77</v>
      </c>
      <c r="I911" s="10" t="s">
        <v>28</v>
      </c>
    </row>
    <row r="912" spans="1:9">
      <c r="A912" s="10" t="s">
        <v>7</v>
      </c>
      <c r="B912" s="11">
        <v>39962</v>
      </c>
      <c r="C912" s="10">
        <v>10</v>
      </c>
      <c r="D912" s="13" t="s">
        <v>23</v>
      </c>
      <c r="E912">
        <v>764</v>
      </c>
      <c r="F912" s="72">
        <v>6</v>
      </c>
      <c r="G912" s="13">
        <v>0.32</v>
      </c>
      <c r="H912" s="13">
        <v>0.36</v>
      </c>
      <c r="I912" s="10" t="s">
        <v>28</v>
      </c>
    </row>
    <row r="913" spans="1:9">
      <c r="A913" s="10" t="s">
        <v>7</v>
      </c>
      <c r="B913" s="11">
        <v>39962</v>
      </c>
      <c r="C913" s="10">
        <v>10</v>
      </c>
      <c r="D913" s="13" t="s">
        <v>23</v>
      </c>
      <c r="E913">
        <v>765</v>
      </c>
      <c r="F913" s="72">
        <v>6</v>
      </c>
      <c r="G913" s="13">
        <v>0.35</v>
      </c>
      <c r="H913" s="13">
        <v>0.13</v>
      </c>
      <c r="I913" s="10" t="s">
        <v>28</v>
      </c>
    </row>
    <row r="914" spans="1:9">
      <c r="A914" s="10" t="s">
        <v>7</v>
      </c>
      <c r="B914" s="11">
        <v>39962</v>
      </c>
      <c r="C914" s="10">
        <v>10</v>
      </c>
      <c r="D914" s="13" t="s">
        <v>23</v>
      </c>
      <c r="E914">
        <v>766</v>
      </c>
      <c r="F914" s="72">
        <v>6</v>
      </c>
      <c r="G914" s="13">
        <v>0.35</v>
      </c>
      <c r="H914" s="13">
        <v>1.0900000000000001</v>
      </c>
      <c r="I914" s="10" t="s">
        <v>28</v>
      </c>
    </row>
    <row r="915" spans="1:9">
      <c r="A915" s="10" t="s">
        <v>7</v>
      </c>
      <c r="B915" s="11">
        <v>39962</v>
      </c>
      <c r="C915" s="10">
        <v>10</v>
      </c>
      <c r="D915" s="13" t="s">
        <v>23</v>
      </c>
      <c r="E915">
        <v>767</v>
      </c>
      <c r="F915" s="72">
        <v>7</v>
      </c>
      <c r="G915" s="13">
        <v>0.3</v>
      </c>
      <c r="H915" s="13">
        <v>1.18</v>
      </c>
      <c r="I915" s="10" t="s">
        <v>28</v>
      </c>
    </row>
    <row r="916" spans="1:9">
      <c r="A916" s="10" t="s">
        <v>7</v>
      </c>
      <c r="B916" s="11">
        <v>39962</v>
      </c>
      <c r="C916" s="10">
        <v>10</v>
      </c>
      <c r="D916" s="13" t="s">
        <v>23</v>
      </c>
      <c r="E916">
        <v>768</v>
      </c>
      <c r="F916" s="72">
        <v>7</v>
      </c>
      <c r="G916" s="13">
        <v>0.32</v>
      </c>
      <c r="H916" s="13">
        <v>0.93</v>
      </c>
      <c r="I916" s="10" t="s">
        <v>28</v>
      </c>
    </row>
    <row r="917" spans="1:9">
      <c r="A917" s="10" t="s">
        <v>7</v>
      </c>
      <c r="B917" s="11">
        <v>39962</v>
      </c>
      <c r="C917" s="10">
        <v>10</v>
      </c>
      <c r="D917" s="13" t="s">
        <v>23</v>
      </c>
      <c r="E917">
        <v>769</v>
      </c>
      <c r="F917" s="72">
        <v>7</v>
      </c>
      <c r="G917" s="13">
        <v>0.38</v>
      </c>
      <c r="H917" s="13">
        <v>0.83</v>
      </c>
      <c r="I917" s="10" t="s">
        <v>28</v>
      </c>
    </row>
    <row r="918" spans="1:9">
      <c r="A918" s="10" t="s">
        <v>7</v>
      </c>
      <c r="B918" s="11">
        <v>39962</v>
      </c>
      <c r="C918" s="10">
        <v>11</v>
      </c>
      <c r="D918" s="13" t="s">
        <v>23</v>
      </c>
      <c r="E918">
        <v>770</v>
      </c>
      <c r="F918" s="72">
        <v>4</v>
      </c>
      <c r="G918" s="13">
        <v>0.22</v>
      </c>
      <c r="H918" s="13">
        <v>0.33</v>
      </c>
      <c r="I918" s="10" t="s">
        <v>28</v>
      </c>
    </row>
    <row r="919" spans="1:9">
      <c r="A919" s="10" t="s">
        <v>7</v>
      </c>
      <c r="B919" s="11">
        <v>39962</v>
      </c>
      <c r="C919" s="10">
        <v>11</v>
      </c>
      <c r="D919" s="13" t="s">
        <v>23</v>
      </c>
      <c r="E919">
        <v>771</v>
      </c>
      <c r="F919" s="72">
        <v>4</v>
      </c>
      <c r="G919" s="13">
        <v>0.26</v>
      </c>
      <c r="H919" s="13">
        <v>0.28999999999999998</v>
      </c>
      <c r="I919" s="10" t="s">
        <v>28</v>
      </c>
    </row>
    <row r="920" spans="1:9">
      <c r="A920" s="10" t="s">
        <v>7</v>
      </c>
      <c r="B920" s="11">
        <v>39962</v>
      </c>
      <c r="C920" s="10">
        <v>11</v>
      </c>
      <c r="D920" s="13" t="s">
        <v>23</v>
      </c>
      <c r="E920">
        <v>772</v>
      </c>
      <c r="F920" s="72">
        <v>4</v>
      </c>
      <c r="G920" s="13">
        <v>0.28999999999999998</v>
      </c>
      <c r="H920" s="13">
        <v>0.27</v>
      </c>
      <c r="I920" s="10" t="s">
        <v>28</v>
      </c>
    </row>
    <row r="921" spans="1:9">
      <c r="A921" s="10" t="s">
        <v>7</v>
      </c>
      <c r="B921" s="11">
        <v>39962</v>
      </c>
      <c r="C921" s="10">
        <v>11</v>
      </c>
      <c r="D921" s="13" t="s">
        <v>23</v>
      </c>
      <c r="E921">
        <v>773</v>
      </c>
      <c r="F921" s="72">
        <v>4</v>
      </c>
      <c r="G921" s="13">
        <v>0.28999999999999998</v>
      </c>
      <c r="H921" s="13">
        <v>0.36</v>
      </c>
      <c r="I921" s="10" t="s">
        <v>28</v>
      </c>
    </row>
    <row r="922" spans="1:9">
      <c r="A922" s="10" t="s">
        <v>7</v>
      </c>
      <c r="B922" s="11">
        <v>39962</v>
      </c>
      <c r="C922" s="10">
        <v>11</v>
      </c>
      <c r="D922" s="13" t="s">
        <v>23</v>
      </c>
      <c r="E922">
        <v>774</v>
      </c>
      <c r="F922" s="72">
        <v>4</v>
      </c>
      <c r="G922" s="13">
        <v>0.3</v>
      </c>
      <c r="H922" s="13">
        <v>0.39</v>
      </c>
      <c r="I922" s="10" t="s">
        <v>28</v>
      </c>
    </row>
    <row r="923" spans="1:9">
      <c r="A923" s="10" t="s">
        <v>7</v>
      </c>
      <c r="B923" s="11">
        <v>39962</v>
      </c>
      <c r="C923" s="10">
        <v>11</v>
      </c>
      <c r="D923" s="13" t="s">
        <v>23</v>
      </c>
      <c r="E923">
        <v>775</v>
      </c>
      <c r="F923" s="72">
        <v>4</v>
      </c>
      <c r="G923" s="13">
        <v>0.41</v>
      </c>
      <c r="H923" s="13">
        <v>0.1</v>
      </c>
      <c r="I923" s="10" t="s">
        <v>28</v>
      </c>
    </row>
    <row r="924" spans="1:9">
      <c r="A924" s="10" t="s">
        <v>7</v>
      </c>
      <c r="B924" s="11">
        <v>39962</v>
      </c>
      <c r="C924" s="10">
        <v>11</v>
      </c>
      <c r="D924" s="13" t="s">
        <v>23</v>
      </c>
      <c r="E924">
        <v>776</v>
      </c>
      <c r="F924" s="72">
        <v>4</v>
      </c>
      <c r="G924" s="13">
        <v>0.43</v>
      </c>
      <c r="H924" s="13">
        <v>0.34</v>
      </c>
      <c r="I924" s="10" t="s">
        <v>28</v>
      </c>
    </row>
    <row r="925" spans="1:9">
      <c r="A925" s="10" t="s">
        <v>7</v>
      </c>
      <c r="B925" s="11">
        <v>39962</v>
      </c>
      <c r="C925" s="10">
        <v>11</v>
      </c>
      <c r="D925" s="13" t="s">
        <v>23</v>
      </c>
      <c r="E925">
        <v>777</v>
      </c>
      <c r="F925" s="72">
        <v>4</v>
      </c>
      <c r="G925" s="13">
        <v>0.46</v>
      </c>
      <c r="H925" s="13">
        <v>0.2</v>
      </c>
      <c r="I925" s="10" t="s">
        <v>28</v>
      </c>
    </row>
    <row r="926" spans="1:9">
      <c r="A926" s="10" t="s">
        <v>7</v>
      </c>
      <c r="B926" s="11">
        <v>39962</v>
      </c>
      <c r="C926" s="10">
        <v>11</v>
      </c>
      <c r="D926" s="13" t="s">
        <v>23</v>
      </c>
      <c r="E926">
        <v>778</v>
      </c>
      <c r="F926" s="72">
        <v>5</v>
      </c>
      <c r="G926" s="13">
        <v>0.26</v>
      </c>
      <c r="H926" s="13">
        <v>0.37</v>
      </c>
      <c r="I926" s="10" t="s">
        <v>28</v>
      </c>
    </row>
    <row r="927" spans="1:9">
      <c r="A927" s="10" t="s">
        <v>7</v>
      </c>
      <c r="B927" s="11">
        <v>39962</v>
      </c>
      <c r="C927" s="10">
        <v>11</v>
      </c>
      <c r="D927" s="13" t="s">
        <v>23</v>
      </c>
      <c r="E927">
        <v>779</v>
      </c>
      <c r="F927" s="72">
        <v>5</v>
      </c>
      <c r="G927" s="13">
        <v>0.27</v>
      </c>
      <c r="H927" s="13">
        <v>0.01</v>
      </c>
      <c r="I927" s="10" t="s">
        <v>28</v>
      </c>
    </row>
    <row r="928" spans="1:9">
      <c r="A928" s="10" t="s">
        <v>7</v>
      </c>
      <c r="B928" s="11">
        <v>39962</v>
      </c>
      <c r="C928" s="10">
        <v>11</v>
      </c>
      <c r="D928" s="13" t="s">
        <v>23</v>
      </c>
      <c r="E928">
        <v>780</v>
      </c>
      <c r="F928" s="72">
        <v>5</v>
      </c>
      <c r="G928" s="13">
        <v>0.39</v>
      </c>
      <c r="H928" s="13">
        <v>0.36</v>
      </c>
      <c r="I928" s="10" t="s">
        <v>28</v>
      </c>
    </row>
    <row r="929" spans="1:9">
      <c r="A929" s="10" t="s">
        <v>7</v>
      </c>
      <c r="B929" s="11">
        <v>39962</v>
      </c>
      <c r="C929" s="10">
        <v>11</v>
      </c>
      <c r="D929" s="13" t="s">
        <v>23</v>
      </c>
      <c r="E929">
        <v>781</v>
      </c>
      <c r="F929" s="72">
        <v>5</v>
      </c>
      <c r="G929" s="13">
        <v>0.4</v>
      </c>
      <c r="H929" s="13">
        <v>0.32</v>
      </c>
      <c r="I929" s="10" t="s">
        <v>28</v>
      </c>
    </row>
    <row r="930" spans="1:9">
      <c r="A930" s="10" t="s">
        <v>7</v>
      </c>
      <c r="B930" s="11">
        <v>39962</v>
      </c>
      <c r="C930" s="10">
        <v>11</v>
      </c>
      <c r="D930" s="13" t="s">
        <v>23</v>
      </c>
      <c r="E930">
        <v>782</v>
      </c>
      <c r="F930" s="72">
        <v>5</v>
      </c>
      <c r="G930" s="13">
        <v>0.52</v>
      </c>
      <c r="H930" s="13">
        <v>0.56000000000000005</v>
      </c>
      <c r="I930" s="10" t="s">
        <v>28</v>
      </c>
    </row>
    <row r="931" spans="1:9">
      <c r="A931" s="10" t="s">
        <v>7</v>
      </c>
      <c r="B931" s="11">
        <v>39962</v>
      </c>
      <c r="C931" s="10">
        <v>11</v>
      </c>
      <c r="D931" s="13" t="s">
        <v>23</v>
      </c>
      <c r="E931">
        <v>783</v>
      </c>
      <c r="F931" s="72">
        <v>5</v>
      </c>
      <c r="G931" s="13">
        <v>0.77</v>
      </c>
      <c r="H931" s="13">
        <v>0.46</v>
      </c>
      <c r="I931" s="10" t="s">
        <v>28</v>
      </c>
    </row>
    <row r="932" spans="1:9">
      <c r="A932" s="10" t="s">
        <v>7</v>
      </c>
      <c r="B932" s="11">
        <v>39962</v>
      </c>
      <c r="C932" s="10">
        <v>12</v>
      </c>
      <c r="D932" s="13" t="s">
        <v>24</v>
      </c>
      <c r="E932">
        <v>784</v>
      </c>
      <c r="F932" s="72">
        <v>2</v>
      </c>
      <c r="G932" s="13">
        <v>0.66</v>
      </c>
      <c r="H932" s="13">
        <v>0.01</v>
      </c>
      <c r="I932" s="10" t="s">
        <v>28</v>
      </c>
    </row>
  </sheetData>
  <sortState ref="A2:I932">
    <sortCondition descending="1" ref="I2:I932"/>
    <sortCondition ref="A2:A932"/>
    <sortCondition ref="C2:C932"/>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L68"/>
  <sheetViews>
    <sheetView tabSelected="1" topLeftCell="F52" workbookViewId="0">
      <selection activeCell="N70" sqref="N70"/>
    </sheetView>
  </sheetViews>
  <sheetFormatPr defaultRowHeight="15"/>
  <cols>
    <col min="3" max="3" width="10.28515625" customWidth="1"/>
    <col min="4" max="4" width="11.28515625" customWidth="1"/>
    <col min="5" max="6" width="9.140625" style="6"/>
  </cols>
  <sheetData>
    <row r="1" spans="1:11">
      <c r="A1" s="155" t="s">
        <v>142</v>
      </c>
      <c r="B1" s="155"/>
      <c r="C1" s="155"/>
      <c r="D1" s="155"/>
      <c r="E1" s="155"/>
      <c r="F1" s="155"/>
      <c r="G1" s="155"/>
      <c r="H1" s="155"/>
      <c r="I1" s="155"/>
      <c r="J1" s="155"/>
      <c r="K1" s="155"/>
    </row>
    <row r="2" spans="1:11" ht="31.5" customHeight="1">
      <c r="A2" s="155"/>
      <c r="B2" s="155"/>
      <c r="C2" s="155"/>
      <c r="D2" s="155"/>
      <c r="E2" s="155"/>
      <c r="F2" s="155"/>
      <c r="G2" s="155"/>
      <c r="H2" s="155"/>
      <c r="I2" s="155"/>
      <c r="J2" s="155"/>
      <c r="K2" s="155"/>
    </row>
    <row r="3" spans="1:11" ht="15.75" thickBot="1"/>
    <row r="4" spans="1:11" ht="46.5" customHeight="1" thickTop="1" thickBot="1">
      <c r="A4" s="156" t="s">
        <v>141</v>
      </c>
      <c r="B4" s="157"/>
      <c r="C4" s="115" t="s">
        <v>143</v>
      </c>
      <c r="D4" s="115" t="s">
        <v>144</v>
      </c>
      <c r="E4" s="116" t="s">
        <v>122</v>
      </c>
      <c r="F4" s="117" t="s">
        <v>145</v>
      </c>
    </row>
    <row r="5" spans="1:11" ht="15.75" thickTop="1">
      <c r="A5" s="113" t="s">
        <v>140</v>
      </c>
      <c r="B5" s="53">
        <v>0.1</v>
      </c>
      <c r="C5" s="29">
        <v>1</v>
      </c>
      <c r="D5" s="29">
        <v>84</v>
      </c>
      <c r="E5" s="93">
        <f>C5/147</f>
        <v>6.8027210884353739E-3</v>
      </c>
      <c r="F5" s="114">
        <f>D5/784</f>
        <v>0.10714285714285714</v>
      </c>
    </row>
    <row r="6" spans="1:11">
      <c r="A6" s="113" t="s">
        <v>140</v>
      </c>
      <c r="B6" s="53">
        <v>0.2</v>
      </c>
      <c r="C6" s="29">
        <v>13</v>
      </c>
      <c r="D6" s="29">
        <v>104</v>
      </c>
      <c r="E6" s="93">
        <f t="shared" ref="E6:E16" si="0">C6/147</f>
        <v>8.8435374149659865E-2</v>
      </c>
      <c r="F6" s="114">
        <f t="shared" ref="F6:F16" si="1">D6/784</f>
        <v>0.1326530612244898</v>
      </c>
    </row>
    <row r="7" spans="1:11">
      <c r="A7" s="113" t="s">
        <v>140</v>
      </c>
      <c r="B7" s="53">
        <v>0.3</v>
      </c>
      <c r="C7" s="29">
        <v>39</v>
      </c>
      <c r="D7" s="29">
        <v>97</v>
      </c>
      <c r="E7" s="93">
        <f t="shared" si="0"/>
        <v>0.26530612244897961</v>
      </c>
      <c r="F7" s="114">
        <f t="shared" si="1"/>
        <v>0.12372448979591837</v>
      </c>
    </row>
    <row r="8" spans="1:11">
      <c r="A8" s="113" t="s">
        <v>140</v>
      </c>
      <c r="B8" s="53">
        <v>0.4</v>
      </c>
      <c r="C8" s="29">
        <v>38</v>
      </c>
      <c r="D8" s="29">
        <v>91</v>
      </c>
      <c r="E8" s="93">
        <f t="shared" si="0"/>
        <v>0.25850340136054423</v>
      </c>
      <c r="F8" s="114">
        <f t="shared" si="1"/>
        <v>0.11607142857142858</v>
      </c>
    </row>
    <row r="9" spans="1:11">
      <c r="A9" s="113" t="s">
        <v>140</v>
      </c>
      <c r="B9" s="53">
        <v>0.5</v>
      </c>
      <c r="C9" s="29">
        <v>33</v>
      </c>
      <c r="D9" s="29">
        <v>98</v>
      </c>
      <c r="E9" s="93">
        <f t="shared" si="0"/>
        <v>0.22448979591836735</v>
      </c>
      <c r="F9" s="114">
        <f t="shared" si="1"/>
        <v>0.125</v>
      </c>
    </row>
    <row r="10" spans="1:11">
      <c r="A10" s="113" t="s">
        <v>140</v>
      </c>
      <c r="B10" s="53">
        <v>0.6</v>
      </c>
      <c r="C10" s="29">
        <v>8</v>
      </c>
      <c r="D10" s="29">
        <v>94</v>
      </c>
      <c r="E10" s="93">
        <f t="shared" si="0"/>
        <v>5.4421768707482991E-2</v>
      </c>
      <c r="F10" s="114">
        <f t="shared" si="1"/>
        <v>0.11989795918367346</v>
      </c>
    </row>
    <row r="11" spans="1:11">
      <c r="A11" s="113" t="s">
        <v>140</v>
      </c>
      <c r="B11" s="53">
        <v>0.7</v>
      </c>
      <c r="C11" s="29">
        <v>9</v>
      </c>
      <c r="D11" s="29">
        <v>69</v>
      </c>
      <c r="E11" s="93">
        <f t="shared" si="0"/>
        <v>6.1224489795918366E-2</v>
      </c>
      <c r="F11" s="114">
        <f t="shared" si="1"/>
        <v>8.8010204081632654E-2</v>
      </c>
    </row>
    <row r="12" spans="1:11">
      <c r="A12" s="113" t="s">
        <v>140</v>
      </c>
      <c r="B12" s="53">
        <v>0.8</v>
      </c>
      <c r="C12" s="29">
        <v>1</v>
      </c>
      <c r="D12" s="29">
        <v>49</v>
      </c>
      <c r="E12" s="93">
        <f t="shared" si="0"/>
        <v>6.8027210884353739E-3</v>
      </c>
      <c r="F12" s="114">
        <f t="shared" si="1"/>
        <v>6.25E-2</v>
      </c>
    </row>
    <row r="13" spans="1:11">
      <c r="A13" s="113" t="s">
        <v>140</v>
      </c>
      <c r="B13" s="53">
        <v>0.9</v>
      </c>
      <c r="C13" s="29">
        <v>5</v>
      </c>
      <c r="D13" s="29">
        <v>40</v>
      </c>
      <c r="E13" s="93">
        <f t="shared" si="0"/>
        <v>3.4013605442176874E-2</v>
      </c>
      <c r="F13" s="114">
        <f t="shared" si="1"/>
        <v>5.1020408163265307E-2</v>
      </c>
    </row>
    <row r="14" spans="1:11">
      <c r="A14" s="113" t="s">
        <v>140</v>
      </c>
      <c r="B14" s="53">
        <v>1</v>
      </c>
      <c r="C14" s="29">
        <v>0</v>
      </c>
      <c r="D14" s="29">
        <v>36</v>
      </c>
      <c r="E14" s="93">
        <f t="shared" si="0"/>
        <v>0</v>
      </c>
      <c r="F14" s="114">
        <f t="shared" si="1"/>
        <v>4.5918367346938778E-2</v>
      </c>
    </row>
    <row r="15" spans="1:11">
      <c r="A15" s="113" t="s">
        <v>140</v>
      </c>
      <c r="B15" s="53">
        <v>1.1000000000000001</v>
      </c>
      <c r="C15" s="29">
        <v>0</v>
      </c>
      <c r="D15" s="29">
        <v>22</v>
      </c>
      <c r="E15" s="93">
        <f t="shared" si="0"/>
        <v>0</v>
      </c>
      <c r="F15" s="114">
        <f t="shared" si="1"/>
        <v>2.8061224489795918E-2</v>
      </c>
    </row>
    <row r="16" spans="1:11" ht="15.75" thickBot="1">
      <c r="A16" s="113"/>
      <c r="B16" s="53"/>
      <c r="C16" s="29">
        <f>SUM(C5:C15)</f>
        <v>147</v>
      </c>
      <c r="D16" s="29">
        <f>SUM(D5:D15)</f>
        <v>784</v>
      </c>
      <c r="E16" s="93">
        <f t="shared" si="0"/>
        <v>1</v>
      </c>
      <c r="F16" s="114">
        <f t="shared" si="1"/>
        <v>1</v>
      </c>
    </row>
    <row r="17" spans="1:6" ht="46.5" thickTop="1" thickBot="1">
      <c r="A17" s="158" t="s">
        <v>147</v>
      </c>
      <c r="B17" s="159"/>
      <c r="C17" s="115" t="s">
        <v>143</v>
      </c>
      <c r="D17" s="115" t="s">
        <v>144</v>
      </c>
      <c r="E17" s="116" t="s">
        <v>122</v>
      </c>
      <c r="F17" s="117" t="s">
        <v>145</v>
      </c>
    </row>
    <row r="18" spans="1:6" ht="15.75" thickTop="1">
      <c r="A18" s="113" t="s">
        <v>140</v>
      </c>
      <c r="B18">
        <v>0.05</v>
      </c>
      <c r="C18" s="29">
        <v>105</v>
      </c>
      <c r="D18" s="29">
        <v>214</v>
      </c>
      <c r="E18" s="118">
        <f>C18/147</f>
        <v>0.7142857142857143</v>
      </c>
      <c r="F18" s="119">
        <f>D18/782</f>
        <v>0.27365728900255754</v>
      </c>
    </row>
    <row r="19" spans="1:6">
      <c r="A19" s="113" t="s">
        <v>140</v>
      </c>
      <c r="B19">
        <v>0.1</v>
      </c>
      <c r="C19" s="29">
        <v>13</v>
      </c>
      <c r="D19" s="29">
        <v>73</v>
      </c>
      <c r="E19" s="118">
        <f>C19/147</f>
        <v>8.8435374149659865E-2</v>
      </c>
      <c r="F19" s="119">
        <f t="shared" ref="F19:F56" si="2">D19/782</f>
        <v>9.3350383631713552E-2</v>
      </c>
    </row>
    <row r="20" spans="1:6">
      <c r="A20" s="113" t="s">
        <v>140</v>
      </c>
      <c r="B20">
        <v>0.15</v>
      </c>
      <c r="C20" s="29">
        <v>15</v>
      </c>
      <c r="D20" s="29">
        <v>52</v>
      </c>
      <c r="E20" s="118">
        <f t="shared" ref="E20:E56" si="3">C20/147</f>
        <v>0.10204081632653061</v>
      </c>
      <c r="F20" s="119">
        <f t="shared" si="2"/>
        <v>6.6496163682864456E-2</v>
      </c>
    </row>
    <row r="21" spans="1:6">
      <c r="A21" s="113" t="s">
        <v>140</v>
      </c>
      <c r="B21">
        <v>0.2</v>
      </c>
      <c r="C21" s="29">
        <v>9</v>
      </c>
      <c r="D21" s="29">
        <v>40</v>
      </c>
      <c r="E21" s="118">
        <f t="shared" si="3"/>
        <v>6.1224489795918366E-2</v>
      </c>
      <c r="F21" s="119">
        <f t="shared" si="2"/>
        <v>5.1150895140664961E-2</v>
      </c>
    </row>
    <row r="22" spans="1:6">
      <c r="A22" s="113" t="s">
        <v>140</v>
      </c>
      <c r="B22">
        <v>0.25</v>
      </c>
      <c r="C22" s="29">
        <v>4</v>
      </c>
      <c r="D22" s="29">
        <v>38</v>
      </c>
      <c r="E22" s="118">
        <f t="shared" si="3"/>
        <v>2.7210884353741496E-2</v>
      </c>
      <c r="F22" s="119">
        <f t="shared" si="2"/>
        <v>4.859335038363171E-2</v>
      </c>
    </row>
    <row r="23" spans="1:6">
      <c r="A23" s="113" t="s">
        <v>140</v>
      </c>
      <c r="B23">
        <v>0.3</v>
      </c>
      <c r="C23" s="29">
        <v>1</v>
      </c>
      <c r="D23" s="29">
        <v>55</v>
      </c>
      <c r="E23" s="118">
        <f t="shared" si="3"/>
        <v>6.8027210884353739E-3</v>
      </c>
      <c r="F23" s="119">
        <f t="shared" si="2"/>
        <v>7.0332480818414325E-2</v>
      </c>
    </row>
    <row r="24" spans="1:6">
      <c r="A24" s="113" t="s">
        <v>140</v>
      </c>
      <c r="B24">
        <v>0.35</v>
      </c>
      <c r="C24" s="29">
        <v>0</v>
      </c>
      <c r="D24" s="29">
        <v>37</v>
      </c>
      <c r="E24" s="118">
        <f t="shared" si="3"/>
        <v>0</v>
      </c>
      <c r="F24" s="119">
        <f t="shared" si="2"/>
        <v>4.7314578005115092E-2</v>
      </c>
    </row>
    <row r="25" spans="1:6">
      <c r="A25" s="113" t="s">
        <v>140</v>
      </c>
      <c r="B25">
        <v>0.4</v>
      </c>
      <c r="C25" s="29">
        <v>0</v>
      </c>
      <c r="D25" s="29">
        <v>24</v>
      </c>
      <c r="E25" s="118">
        <f t="shared" si="3"/>
        <v>0</v>
      </c>
      <c r="F25" s="119">
        <f t="shared" si="2"/>
        <v>3.0690537084398978E-2</v>
      </c>
    </row>
    <row r="26" spans="1:6">
      <c r="A26" s="113" t="s">
        <v>140</v>
      </c>
      <c r="B26">
        <v>0.45</v>
      </c>
      <c r="C26" s="29">
        <v>0</v>
      </c>
      <c r="D26" s="29">
        <v>17</v>
      </c>
      <c r="E26" s="118">
        <f t="shared" si="3"/>
        <v>0</v>
      </c>
      <c r="F26" s="119">
        <f t="shared" si="2"/>
        <v>2.1739130434782608E-2</v>
      </c>
    </row>
    <row r="27" spans="1:6">
      <c r="A27" s="113" t="s">
        <v>140</v>
      </c>
      <c r="B27">
        <v>0.5</v>
      </c>
      <c r="C27" s="29">
        <v>0</v>
      </c>
      <c r="D27" s="29">
        <v>19</v>
      </c>
      <c r="E27" s="118">
        <f t="shared" si="3"/>
        <v>0</v>
      </c>
      <c r="F27" s="119">
        <f t="shared" si="2"/>
        <v>2.4296675191815855E-2</v>
      </c>
    </row>
    <row r="28" spans="1:6">
      <c r="A28" s="113" t="s">
        <v>140</v>
      </c>
      <c r="B28">
        <v>0.55000000000000004</v>
      </c>
      <c r="C28" s="29">
        <v>0</v>
      </c>
      <c r="D28" s="29">
        <v>28</v>
      </c>
      <c r="E28" s="118">
        <f t="shared" si="3"/>
        <v>0</v>
      </c>
      <c r="F28" s="119">
        <f t="shared" si="2"/>
        <v>3.5805626598465472E-2</v>
      </c>
    </row>
    <row r="29" spans="1:6">
      <c r="A29" s="113" t="s">
        <v>140</v>
      </c>
      <c r="B29">
        <v>0.6</v>
      </c>
      <c r="C29" s="29">
        <v>0</v>
      </c>
      <c r="D29" s="29">
        <v>19</v>
      </c>
      <c r="E29" s="118">
        <f t="shared" si="3"/>
        <v>0</v>
      </c>
      <c r="F29" s="119">
        <f t="shared" si="2"/>
        <v>2.4296675191815855E-2</v>
      </c>
    </row>
    <row r="30" spans="1:6">
      <c r="A30" s="113" t="s">
        <v>140</v>
      </c>
      <c r="B30">
        <v>0.65</v>
      </c>
      <c r="C30" s="29">
        <v>0</v>
      </c>
      <c r="D30" s="29">
        <v>27</v>
      </c>
      <c r="E30" s="118">
        <f t="shared" si="3"/>
        <v>0</v>
      </c>
      <c r="F30" s="119">
        <f t="shared" si="2"/>
        <v>3.4526854219948847E-2</v>
      </c>
    </row>
    <row r="31" spans="1:6">
      <c r="A31" s="113" t="s">
        <v>140</v>
      </c>
      <c r="B31">
        <v>0.7</v>
      </c>
      <c r="C31" s="29">
        <v>0</v>
      </c>
      <c r="D31" s="29">
        <v>18</v>
      </c>
      <c r="E31" s="118">
        <f t="shared" si="3"/>
        <v>0</v>
      </c>
      <c r="F31" s="119">
        <f t="shared" si="2"/>
        <v>2.3017902813299233E-2</v>
      </c>
    </row>
    <row r="32" spans="1:6">
      <c r="A32" s="113" t="s">
        <v>140</v>
      </c>
      <c r="B32">
        <v>0.75</v>
      </c>
      <c r="C32" s="29">
        <v>0</v>
      </c>
      <c r="D32" s="29">
        <v>11</v>
      </c>
      <c r="E32" s="118">
        <f t="shared" si="3"/>
        <v>0</v>
      </c>
      <c r="F32" s="119">
        <f t="shared" si="2"/>
        <v>1.4066496163682864E-2</v>
      </c>
    </row>
    <row r="33" spans="1:6">
      <c r="A33" s="113" t="s">
        <v>140</v>
      </c>
      <c r="B33">
        <v>0.8</v>
      </c>
      <c r="C33" s="29">
        <v>0</v>
      </c>
      <c r="D33" s="29">
        <v>9</v>
      </c>
      <c r="E33" s="118">
        <f t="shared" si="3"/>
        <v>0</v>
      </c>
      <c r="F33" s="119">
        <f t="shared" si="2"/>
        <v>1.1508951406649617E-2</v>
      </c>
    </row>
    <row r="34" spans="1:6">
      <c r="A34" s="113" t="s">
        <v>140</v>
      </c>
      <c r="B34">
        <v>0.85</v>
      </c>
      <c r="C34" s="29">
        <v>0</v>
      </c>
      <c r="D34" s="29">
        <v>9</v>
      </c>
      <c r="E34" s="118">
        <f t="shared" si="3"/>
        <v>0</v>
      </c>
      <c r="F34" s="119">
        <f t="shared" si="2"/>
        <v>1.1508951406649617E-2</v>
      </c>
    </row>
    <row r="35" spans="1:6">
      <c r="A35" s="113" t="s">
        <v>140</v>
      </c>
      <c r="B35">
        <v>0.9</v>
      </c>
      <c r="C35" s="29">
        <v>0</v>
      </c>
      <c r="D35" s="29">
        <v>8</v>
      </c>
      <c r="E35" s="118">
        <f t="shared" si="3"/>
        <v>0</v>
      </c>
      <c r="F35" s="119">
        <f t="shared" si="2"/>
        <v>1.0230179028132993E-2</v>
      </c>
    </row>
    <row r="36" spans="1:6">
      <c r="A36" s="113" t="s">
        <v>140</v>
      </c>
      <c r="B36">
        <v>0.95</v>
      </c>
      <c r="C36" s="29">
        <v>0</v>
      </c>
      <c r="D36" s="29">
        <v>16</v>
      </c>
      <c r="E36" s="118">
        <f t="shared" si="3"/>
        <v>0</v>
      </c>
      <c r="F36" s="119">
        <f t="shared" si="2"/>
        <v>2.0460358056265986E-2</v>
      </c>
    </row>
    <row r="37" spans="1:6">
      <c r="A37" s="113" t="s">
        <v>140</v>
      </c>
      <c r="B37">
        <v>1</v>
      </c>
      <c r="C37" s="29">
        <v>0</v>
      </c>
      <c r="D37" s="29">
        <v>12</v>
      </c>
      <c r="E37" s="118">
        <f t="shared" si="3"/>
        <v>0</v>
      </c>
      <c r="F37" s="119">
        <f t="shared" si="2"/>
        <v>1.5345268542199489E-2</v>
      </c>
    </row>
    <row r="38" spans="1:6">
      <c r="A38" s="113" t="s">
        <v>140</v>
      </c>
      <c r="B38">
        <v>1.05</v>
      </c>
      <c r="C38" s="29">
        <v>0</v>
      </c>
      <c r="D38" s="29">
        <v>13</v>
      </c>
      <c r="E38" s="118">
        <f t="shared" si="3"/>
        <v>0</v>
      </c>
      <c r="F38" s="119">
        <f t="shared" si="2"/>
        <v>1.6624040920716114E-2</v>
      </c>
    </row>
    <row r="39" spans="1:6">
      <c r="A39" s="113" t="s">
        <v>140</v>
      </c>
      <c r="B39">
        <v>1.1000000000000001</v>
      </c>
      <c r="C39" s="29">
        <v>0</v>
      </c>
      <c r="D39" s="29">
        <v>10</v>
      </c>
      <c r="E39" s="118">
        <f t="shared" si="3"/>
        <v>0</v>
      </c>
      <c r="F39" s="119">
        <f t="shared" si="2"/>
        <v>1.278772378516624E-2</v>
      </c>
    </row>
    <row r="40" spans="1:6">
      <c r="A40" s="113" t="s">
        <v>140</v>
      </c>
      <c r="B40">
        <v>1.1499999999999999</v>
      </c>
      <c r="C40" s="29">
        <v>0</v>
      </c>
      <c r="D40" s="29">
        <v>8</v>
      </c>
      <c r="E40" s="118">
        <f t="shared" si="3"/>
        <v>0</v>
      </c>
      <c r="F40" s="119">
        <f t="shared" si="2"/>
        <v>1.0230179028132993E-2</v>
      </c>
    </row>
    <row r="41" spans="1:6">
      <c r="A41" s="113" t="s">
        <v>140</v>
      </c>
      <c r="B41">
        <v>1.2</v>
      </c>
      <c r="C41" s="29">
        <v>0</v>
      </c>
      <c r="D41" s="29">
        <v>5</v>
      </c>
      <c r="E41" s="118">
        <f t="shared" si="3"/>
        <v>0</v>
      </c>
      <c r="F41" s="119">
        <f t="shared" si="2"/>
        <v>6.3938618925831201E-3</v>
      </c>
    </row>
    <row r="42" spans="1:6">
      <c r="A42" s="113" t="s">
        <v>140</v>
      </c>
      <c r="B42">
        <v>1.25</v>
      </c>
      <c r="C42" s="29">
        <v>0</v>
      </c>
      <c r="D42" s="29">
        <v>6</v>
      </c>
      <c r="E42" s="118">
        <f t="shared" si="3"/>
        <v>0</v>
      </c>
      <c r="F42" s="119">
        <f t="shared" si="2"/>
        <v>7.6726342710997444E-3</v>
      </c>
    </row>
    <row r="43" spans="1:6">
      <c r="A43" s="113" t="s">
        <v>140</v>
      </c>
      <c r="B43">
        <v>1.3</v>
      </c>
      <c r="C43" s="29">
        <v>0</v>
      </c>
      <c r="D43" s="29">
        <v>3</v>
      </c>
      <c r="E43" s="118">
        <f t="shared" si="3"/>
        <v>0</v>
      </c>
      <c r="F43" s="119">
        <f t="shared" si="2"/>
        <v>3.8363171355498722E-3</v>
      </c>
    </row>
    <row r="44" spans="1:6">
      <c r="A44" s="113" t="s">
        <v>140</v>
      </c>
      <c r="B44">
        <v>1.35</v>
      </c>
      <c r="C44" s="29">
        <v>0</v>
      </c>
      <c r="D44" s="29">
        <v>1</v>
      </c>
      <c r="E44" s="118">
        <f t="shared" si="3"/>
        <v>0</v>
      </c>
      <c r="F44" s="119">
        <f t="shared" si="2"/>
        <v>1.2787723785166241E-3</v>
      </c>
    </row>
    <row r="45" spans="1:6">
      <c r="A45" s="113" t="s">
        <v>140</v>
      </c>
      <c r="B45">
        <v>1.4</v>
      </c>
      <c r="C45" s="29">
        <v>0</v>
      </c>
      <c r="D45" s="29">
        <v>3</v>
      </c>
      <c r="E45" s="118">
        <f t="shared" si="3"/>
        <v>0</v>
      </c>
      <c r="F45" s="119">
        <f t="shared" si="2"/>
        <v>3.8363171355498722E-3</v>
      </c>
    </row>
    <row r="46" spans="1:6">
      <c r="A46" s="113" t="s">
        <v>140</v>
      </c>
      <c r="B46">
        <v>1.45</v>
      </c>
      <c r="C46" s="29">
        <v>0</v>
      </c>
      <c r="D46" s="29">
        <v>1</v>
      </c>
      <c r="E46" s="118">
        <f t="shared" si="3"/>
        <v>0</v>
      </c>
      <c r="F46" s="119">
        <f t="shared" si="2"/>
        <v>1.2787723785166241E-3</v>
      </c>
    </row>
    <row r="47" spans="1:6">
      <c r="A47" s="113" t="s">
        <v>140</v>
      </c>
      <c r="B47">
        <v>1.5</v>
      </c>
      <c r="C47" s="29">
        <v>0</v>
      </c>
      <c r="D47" s="29">
        <v>3</v>
      </c>
      <c r="E47" s="118">
        <f t="shared" si="3"/>
        <v>0</v>
      </c>
      <c r="F47" s="119">
        <f t="shared" si="2"/>
        <v>3.8363171355498722E-3</v>
      </c>
    </row>
    <row r="48" spans="1:6">
      <c r="A48" s="113" t="s">
        <v>140</v>
      </c>
      <c r="B48">
        <v>1.55</v>
      </c>
      <c r="C48" s="29">
        <v>0</v>
      </c>
      <c r="D48" s="29">
        <v>0</v>
      </c>
      <c r="E48" s="118">
        <f t="shared" si="3"/>
        <v>0</v>
      </c>
      <c r="F48" s="119">
        <f t="shared" si="2"/>
        <v>0</v>
      </c>
    </row>
    <row r="49" spans="1:12">
      <c r="A49" s="113" t="s">
        <v>140</v>
      </c>
      <c r="B49">
        <v>1.6</v>
      </c>
      <c r="C49" s="29">
        <v>0</v>
      </c>
      <c r="D49" s="29">
        <v>0</v>
      </c>
      <c r="E49" s="118">
        <f t="shared" si="3"/>
        <v>0</v>
      </c>
      <c r="F49" s="119">
        <f t="shared" si="2"/>
        <v>0</v>
      </c>
    </row>
    <row r="50" spans="1:12">
      <c r="A50" s="113" t="s">
        <v>140</v>
      </c>
      <c r="B50">
        <v>1.65</v>
      </c>
      <c r="C50" s="29">
        <v>0</v>
      </c>
      <c r="D50" s="29">
        <v>0</v>
      </c>
      <c r="E50" s="118">
        <f t="shared" si="3"/>
        <v>0</v>
      </c>
      <c r="F50" s="119">
        <f t="shared" si="2"/>
        <v>0</v>
      </c>
    </row>
    <row r="51" spans="1:12">
      <c r="A51" s="113" t="s">
        <v>140</v>
      </c>
      <c r="B51">
        <v>1.7</v>
      </c>
      <c r="C51" s="29">
        <v>0</v>
      </c>
      <c r="D51" s="29">
        <v>0</v>
      </c>
      <c r="E51" s="118">
        <f t="shared" si="3"/>
        <v>0</v>
      </c>
      <c r="F51" s="119">
        <f t="shared" si="2"/>
        <v>0</v>
      </c>
    </row>
    <row r="52" spans="1:12">
      <c r="A52" s="113" t="s">
        <v>140</v>
      </c>
      <c r="B52">
        <v>1.75</v>
      </c>
      <c r="C52" s="29">
        <v>0</v>
      </c>
      <c r="D52" s="29">
        <v>2</v>
      </c>
      <c r="E52" s="118">
        <f t="shared" si="3"/>
        <v>0</v>
      </c>
      <c r="F52" s="119">
        <f t="shared" si="2"/>
        <v>2.5575447570332483E-3</v>
      </c>
    </row>
    <row r="53" spans="1:12">
      <c r="A53" s="113" t="s">
        <v>140</v>
      </c>
      <c r="B53">
        <v>1.8</v>
      </c>
      <c r="C53" s="29">
        <v>0</v>
      </c>
      <c r="D53" s="29">
        <v>0</v>
      </c>
      <c r="E53" s="118">
        <f t="shared" si="3"/>
        <v>0</v>
      </c>
      <c r="F53" s="119">
        <f t="shared" si="2"/>
        <v>0</v>
      </c>
    </row>
    <row r="54" spans="1:12">
      <c r="A54" s="113" t="s">
        <v>140</v>
      </c>
      <c r="B54">
        <v>1.85</v>
      </c>
      <c r="C54" s="29">
        <v>0</v>
      </c>
      <c r="D54" s="29">
        <v>0</v>
      </c>
      <c r="E54" s="118">
        <f t="shared" si="3"/>
        <v>0</v>
      </c>
      <c r="F54" s="119">
        <f t="shared" si="2"/>
        <v>0</v>
      </c>
    </row>
    <row r="55" spans="1:12">
      <c r="A55" s="113" t="s">
        <v>140</v>
      </c>
      <c r="B55">
        <v>1.9</v>
      </c>
      <c r="C55" s="29">
        <v>0</v>
      </c>
      <c r="D55" s="29">
        <v>1</v>
      </c>
      <c r="E55" s="118">
        <f t="shared" si="3"/>
        <v>0</v>
      </c>
      <c r="F55" s="119">
        <f t="shared" si="2"/>
        <v>1.2787723785166241E-3</v>
      </c>
    </row>
    <row r="56" spans="1:12" ht="15.75" thickBot="1">
      <c r="A56" s="39"/>
      <c r="B56" s="39"/>
      <c r="C56" s="40">
        <f>SUM(C18:C55)</f>
        <v>147</v>
      </c>
      <c r="D56" s="40">
        <f>SUM(D18:D55)</f>
        <v>782</v>
      </c>
      <c r="E56" s="120">
        <f t="shared" si="3"/>
        <v>1</v>
      </c>
      <c r="F56" s="121">
        <f t="shared" si="2"/>
        <v>1</v>
      </c>
    </row>
    <row r="57" spans="1:12" ht="61.5" thickTop="1" thickBot="1">
      <c r="A57" s="158" t="s">
        <v>38</v>
      </c>
      <c r="B57" s="159"/>
      <c r="C57" s="115" t="s">
        <v>143</v>
      </c>
      <c r="D57" s="115" t="s">
        <v>144</v>
      </c>
      <c r="E57" s="116" t="s">
        <v>122</v>
      </c>
      <c r="F57" s="117" t="s">
        <v>145</v>
      </c>
      <c r="G57" s="158" t="s">
        <v>38</v>
      </c>
      <c r="H57" s="159"/>
      <c r="I57" s="139" t="s">
        <v>143</v>
      </c>
      <c r="J57" s="139" t="s">
        <v>144</v>
      </c>
      <c r="K57" s="116" t="s">
        <v>122</v>
      </c>
      <c r="L57" s="117" t="s">
        <v>145</v>
      </c>
    </row>
    <row r="58" spans="1:12" ht="15.75" thickTop="1">
      <c r="A58" t="s">
        <v>140</v>
      </c>
      <c r="B58" t="s">
        <v>93</v>
      </c>
      <c r="C58" s="29">
        <v>0</v>
      </c>
      <c r="D58" s="29">
        <v>2</v>
      </c>
      <c r="E58" s="118">
        <f>C58/142</f>
        <v>0</v>
      </c>
      <c r="F58" s="119">
        <f>D58/784</f>
        <v>2.5510204081632651E-3</v>
      </c>
      <c r="G58" t="s">
        <v>140</v>
      </c>
      <c r="H58" t="s">
        <v>93</v>
      </c>
      <c r="I58" s="29">
        <v>0</v>
      </c>
      <c r="J58" s="29">
        <v>2</v>
      </c>
      <c r="K58" s="118">
        <f>I58/142</f>
        <v>0</v>
      </c>
      <c r="L58" s="119">
        <f>J58/784</f>
        <v>2.5510204081632651E-3</v>
      </c>
    </row>
    <row r="59" spans="1:12">
      <c r="A59" t="s">
        <v>140</v>
      </c>
      <c r="B59" t="s">
        <v>94</v>
      </c>
      <c r="C59" s="29">
        <v>0</v>
      </c>
      <c r="D59" s="29">
        <v>26</v>
      </c>
      <c r="E59" s="118">
        <f t="shared" ref="E59:E65" si="4">C59/142</f>
        <v>0</v>
      </c>
      <c r="F59" s="119">
        <f t="shared" ref="F59:F65" si="5">D59/784</f>
        <v>3.3163265306122451E-2</v>
      </c>
      <c r="G59" t="s">
        <v>140</v>
      </c>
      <c r="H59" t="s">
        <v>94</v>
      </c>
      <c r="I59" s="29">
        <v>0</v>
      </c>
      <c r="J59" s="29">
        <v>26</v>
      </c>
      <c r="K59" s="118">
        <f t="shared" ref="K59:K65" si="6">I59/142</f>
        <v>0</v>
      </c>
      <c r="L59" s="119">
        <f t="shared" ref="L59:L65" si="7">J59/784</f>
        <v>3.3163265306122451E-2</v>
      </c>
    </row>
    <row r="60" spans="1:12">
      <c r="A60" t="s">
        <v>140</v>
      </c>
      <c r="B60" t="s">
        <v>95</v>
      </c>
      <c r="C60" s="29">
        <v>0</v>
      </c>
      <c r="D60" s="29">
        <v>44</v>
      </c>
      <c r="E60" s="118">
        <f t="shared" si="4"/>
        <v>0</v>
      </c>
      <c r="F60" s="119">
        <f t="shared" si="5"/>
        <v>5.6122448979591837E-2</v>
      </c>
      <c r="G60" t="s">
        <v>140</v>
      </c>
      <c r="H60" t="s">
        <v>95</v>
      </c>
      <c r="I60" s="29">
        <v>0</v>
      </c>
      <c r="J60" s="29">
        <v>44</v>
      </c>
      <c r="K60" s="118">
        <f t="shared" si="6"/>
        <v>0</v>
      </c>
      <c r="L60" s="119">
        <f t="shared" si="7"/>
        <v>5.6122448979591837E-2</v>
      </c>
    </row>
    <row r="61" spans="1:12">
      <c r="A61" t="s">
        <v>140</v>
      </c>
      <c r="B61" t="s">
        <v>96</v>
      </c>
      <c r="C61" s="29">
        <v>22</v>
      </c>
      <c r="D61" s="29">
        <v>141</v>
      </c>
      <c r="E61" s="118">
        <f t="shared" si="4"/>
        <v>0.15492957746478872</v>
      </c>
      <c r="F61" s="119">
        <f t="shared" si="5"/>
        <v>0.1798469387755102</v>
      </c>
      <c r="G61" t="s">
        <v>140</v>
      </c>
      <c r="H61" t="s">
        <v>102</v>
      </c>
      <c r="I61" s="29">
        <f>C61+C62</f>
        <v>50</v>
      </c>
      <c r="J61" s="29">
        <f>D61+D62</f>
        <v>315</v>
      </c>
      <c r="K61" s="118">
        <f>I61/I$64</f>
        <v>0.352112676056338</v>
      </c>
      <c r="L61" s="119">
        <f>J61/J$64</f>
        <v>0.4017857142857143</v>
      </c>
    </row>
    <row r="62" spans="1:12">
      <c r="A62" t="s">
        <v>140</v>
      </c>
      <c r="B62" t="s">
        <v>97</v>
      </c>
      <c r="C62" s="29">
        <v>28</v>
      </c>
      <c r="D62" s="29">
        <v>174</v>
      </c>
      <c r="E62" s="118">
        <f t="shared" si="4"/>
        <v>0.19718309859154928</v>
      </c>
      <c r="F62" s="119">
        <f t="shared" si="5"/>
        <v>0.22193877551020408</v>
      </c>
      <c r="G62" t="s">
        <v>140</v>
      </c>
      <c r="H62" t="s">
        <v>103</v>
      </c>
      <c r="I62" s="29">
        <f>C63+C64</f>
        <v>89</v>
      </c>
      <c r="J62" s="29">
        <f>D63+D64</f>
        <v>314</v>
      </c>
      <c r="K62" s="118">
        <f t="shared" ref="K62:K63" si="8">I62/I$64</f>
        <v>0.62676056338028174</v>
      </c>
      <c r="L62" s="119">
        <f t="shared" ref="L62:L63" si="9">J62/J$64</f>
        <v>0.40051020408163263</v>
      </c>
    </row>
    <row r="63" spans="1:12">
      <c r="A63" t="s">
        <v>140</v>
      </c>
      <c r="B63" t="s">
        <v>98</v>
      </c>
      <c r="C63" s="29">
        <v>37</v>
      </c>
      <c r="D63" s="29">
        <v>138</v>
      </c>
      <c r="E63" s="118">
        <f t="shared" si="4"/>
        <v>0.26056338028169013</v>
      </c>
      <c r="F63" s="119">
        <f t="shared" si="5"/>
        <v>0.17602040816326531</v>
      </c>
      <c r="G63" t="s">
        <v>140</v>
      </c>
      <c r="H63" t="s">
        <v>100</v>
      </c>
      <c r="I63" s="29">
        <v>3</v>
      </c>
      <c r="J63" s="29">
        <v>83</v>
      </c>
      <c r="K63" s="118">
        <f t="shared" si="8"/>
        <v>2.1126760563380281E-2</v>
      </c>
      <c r="L63" s="119">
        <f t="shared" si="9"/>
        <v>0.10586734693877552</v>
      </c>
    </row>
    <row r="64" spans="1:12">
      <c r="A64" t="s">
        <v>140</v>
      </c>
      <c r="B64" t="s">
        <v>99</v>
      </c>
      <c r="C64" s="29">
        <v>52</v>
      </c>
      <c r="D64" s="29">
        <v>176</v>
      </c>
      <c r="E64" s="118">
        <f t="shared" si="4"/>
        <v>0.36619718309859156</v>
      </c>
      <c r="F64" s="119">
        <f t="shared" si="5"/>
        <v>0.22448979591836735</v>
      </c>
      <c r="I64" s="29">
        <v>142</v>
      </c>
      <c r="J64" s="29">
        <v>784</v>
      </c>
      <c r="K64" s="118">
        <f>SUM(K58:K63)</f>
        <v>1</v>
      </c>
      <c r="L64" s="118">
        <f>SUM(L58:L63)</f>
        <v>1</v>
      </c>
    </row>
    <row r="65" spans="1:12">
      <c r="A65" t="s">
        <v>140</v>
      </c>
      <c r="B65" t="s">
        <v>100</v>
      </c>
      <c r="C65" s="29">
        <v>3</v>
      </c>
      <c r="D65" s="29">
        <v>83</v>
      </c>
      <c r="E65" s="118">
        <f t="shared" si="4"/>
        <v>2.1126760563380281E-2</v>
      </c>
      <c r="F65" s="119">
        <f t="shared" si="5"/>
        <v>0.10586734693877552</v>
      </c>
      <c r="I65" s="29"/>
      <c r="J65" s="29"/>
      <c r="K65" s="118"/>
      <c r="L65" s="119"/>
    </row>
    <row r="66" spans="1:12" ht="15.75" thickBot="1">
      <c r="C66" s="30">
        <f>SUM(C58:C65)</f>
        <v>142</v>
      </c>
      <c r="D66" s="30">
        <f>SUM(D58:D65)</f>
        <v>784</v>
      </c>
      <c r="E66" s="30">
        <f>SUM(E58:E65)</f>
        <v>1</v>
      </c>
      <c r="F66" s="30">
        <f>SUM(F58:F65)</f>
        <v>1</v>
      </c>
      <c r="I66" s="30"/>
      <c r="J66" s="30"/>
      <c r="K66" s="30"/>
      <c r="L66" s="30"/>
    </row>
    <row r="67" spans="1:12">
      <c r="D67" s="6"/>
      <c r="F67"/>
    </row>
    <row r="68" spans="1:12">
      <c r="D68" s="6"/>
      <c r="F68"/>
    </row>
  </sheetData>
  <mergeCells count="5">
    <mergeCell ref="A1:K2"/>
    <mergeCell ref="A4:B4"/>
    <mergeCell ref="A17:B17"/>
    <mergeCell ref="A57:B57"/>
    <mergeCell ref="G57:H57"/>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A1:I97"/>
  <sheetViews>
    <sheetView topLeftCell="G1" zoomScaleNormal="100" workbookViewId="0">
      <selection activeCell="B2" sqref="B2:B12"/>
    </sheetView>
  </sheetViews>
  <sheetFormatPr defaultRowHeight="15"/>
  <cols>
    <col min="1" max="1" width="18.140625" customWidth="1"/>
    <col min="3" max="3" width="10.85546875" customWidth="1"/>
    <col min="4" max="4" width="11.42578125" customWidth="1"/>
    <col min="5" max="6" width="9.140625" style="6"/>
    <col min="7" max="7" width="10.85546875" style="7" customWidth="1"/>
    <col min="8" max="8" width="11.28515625" style="7" customWidth="1"/>
    <col min="9" max="9" width="10.5703125" style="7" customWidth="1"/>
  </cols>
  <sheetData>
    <row r="1" spans="1:9" ht="77.25">
      <c r="A1" s="1" t="s">
        <v>0</v>
      </c>
      <c r="B1" s="2" t="s">
        <v>1</v>
      </c>
      <c r="C1" s="2" t="s">
        <v>2</v>
      </c>
      <c r="D1" s="2" t="s">
        <v>3</v>
      </c>
      <c r="E1" s="3" t="s">
        <v>4</v>
      </c>
      <c r="F1" s="4" t="s">
        <v>5</v>
      </c>
      <c r="G1" s="5" t="s">
        <v>6</v>
      </c>
      <c r="H1" s="5" t="s">
        <v>34</v>
      </c>
      <c r="I1" s="5" t="s">
        <v>35</v>
      </c>
    </row>
    <row r="2" spans="1:9">
      <c r="A2" t="s">
        <v>7</v>
      </c>
      <c r="B2">
        <v>0.1</v>
      </c>
      <c r="C2" s="29">
        <v>0</v>
      </c>
      <c r="D2" s="29">
        <v>13</v>
      </c>
      <c r="E2" s="6">
        <f>C2/C$13</f>
        <v>0</v>
      </c>
      <c r="F2" s="6">
        <f>D2/D$13</f>
        <v>8.9655172413793102E-2</v>
      </c>
      <c r="G2" s="7">
        <f>IF(F2=0,0,E2/F2)</f>
        <v>0</v>
      </c>
      <c r="H2" s="7">
        <f>G2/G$7</f>
        <v>0</v>
      </c>
      <c r="I2" s="7">
        <f>E2/E$4</f>
        <v>0</v>
      </c>
    </row>
    <row r="3" spans="1:9">
      <c r="A3" t="s">
        <v>7</v>
      </c>
      <c r="B3">
        <v>0.2</v>
      </c>
      <c r="C3" s="29">
        <v>4</v>
      </c>
      <c r="D3" s="29">
        <v>14</v>
      </c>
      <c r="E3" s="6">
        <f t="shared" ref="E3:E12" si="0">C3/C$13</f>
        <v>0.16666666666666666</v>
      </c>
      <c r="F3" s="6">
        <f t="shared" ref="F3:F12" si="1">D3/D$13</f>
        <v>9.6551724137931033E-2</v>
      </c>
      <c r="G3" s="7">
        <f>IF(F3=0,0,E3/F3)</f>
        <v>1.7261904761904761</v>
      </c>
      <c r="H3" s="7">
        <f t="shared" ref="H3:H12" si="2">G3/G$7</f>
        <v>0.8571428571428571</v>
      </c>
      <c r="I3" s="7">
        <f>E3/E$4</f>
        <v>0.5714285714285714</v>
      </c>
    </row>
    <row r="4" spans="1:9">
      <c r="A4" t="s">
        <v>7</v>
      </c>
      <c r="B4">
        <v>0.3</v>
      </c>
      <c r="C4" s="29">
        <v>7</v>
      </c>
      <c r="D4" s="29">
        <v>29</v>
      </c>
      <c r="E4" s="6">
        <f t="shared" si="0"/>
        <v>0.29166666666666669</v>
      </c>
      <c r="F4" s="6">
        <f t="shared" si="1"/>
        <v>0.2</v>
      </c>
      <c r="G4" s="7">
        <f>IF(F4=0,0,E4/F4)</f>
        <v>1.4583333333333333</v>
      </c>
      <c r="H4" s="7">
        <f t="shared" si="2"/>
        <v>0.72413793103448276</v>
      </c>
      <c r="I4" s="7">
        <f t="shared" ref="I4:I12" si="3">E4/E$4</f>
        <v>1</v>
      </c>
    </row>
    <row r="5" spans="1:9">
      <c r="A5" t="s">
        <v>7</v>
      </c>
      <c r="B5">
        <v>0.4</v>
      </c>
      <c r="C5" s="29">
        <v>6</v>
      </c>
      <c r="D5" s="29">
        <v>26</v>
      </c>
      <c r="E5" s="6">
        <f t="shared" si="0"/>
        <v>0.25</v>
      </c>
      <c r="F5" s="6">
        <f t="shared" si="1"/>
        <v>0.1793103448275862</v>
      </c>
      <c r="G5" s="7">
        <f t="shared" ref="G5:G68" si="4">IF(F5=0,0,E5/F5)</f>
        <v>1.3942307692307692</v>
      </c>
      <c r="H5" s="7">
        <f t="shared" si="2"/>
        <v>0.69230769230769229</v>
      </c>
      <c r="I5" s="7">
        <f t="shared" si="3"/>
        <v>0.8571428571428571</v>
      </c>
    </row>
    <row r="6" spans="1:9">
      <c r="A6" t="s">
        <v>7</v>
      </c>
      <c r="B6">
        <v>0.5</v>
      </c>
      <c r="C6" s="29">
        <v>3</v>
      </c>
      <c r="D6" s="29">
        <v>18</v>
      </c>
      <c r="E6" s="6">
        <f t="shared" si="0"/>
        <v>0.125</v>
      </c>
      <c r="F6" s="6">
        <f t="shared" si="1"/>
        <v>0.12413793103448276</v>
      </c>
      <c r="G6" s="7">
        <f t="shared" si="4"/>
        <v>1.0069444444444444</v>
      </c>
      <c r="H6" s="7">
        <f t="shared" si="2"/>
        <v>0.5</v>
      </c>
      <c r="I6" s="7">
        <f t="shared" si="3"/>
        <v>0.42857142857142855</v>
      </c>
    </row>
    <row r="7" spans="1:9">
      <c r="A7" t="s">
        <v>7</v>
      </c>
      <c r="B7">
        <v>0.6</v>
      </c>
      <c r="C7" s="29">
        <v>4</v>
      </c>
      <c r="D7" s="29">
        <v>12</v>
      </c>
      <c r="E7" s="6">
        <f t="shared" si="0"/>
        <v>0.16666666666666666</v>
      </c>
      <c r="F7" s="6">
        <f t="shared" si="1"/>
        <v>8.2758620689655171E-2</v>
      </c>
      <c r="G7" s="7">
        <f t="shared" si="4"/>
        <v>2.0138888888888888</v>
      </c>
      <c r="H7" s="7">
        <f t="shared" si="2"/>
        <v>1</v>
      </c>
      <c r="I7" s="7">
        <f t="shared" si="3"/>
        <v>0.5714285714285714</v>
      </c>
    </row>
    <row r="8" spans="1:9">
      <c r="A8" t="s">
        <v>7</v>
      </c>
      <c r="B8">
        <v>0.7</v>
      </c>
      <c r="C8" s="29">
        <v>0</v>
      </c>
      <c r="D8" s="29">
        <v>5</v>
      </c>
      <c r="E8" s="6">
        <f t="shared" si="0"/>
        <v>0</v>
      </c>
      <c r="F8" s="6">
        <f t="shared" si="1"/>
        <v>3.4482758620689655E-2</v>
      </c>
      <c r="G8" s="7">
        <f t="shared" si="4"/>
        <v>0</v>
      </c>
      <c r="H8" s="7">
        <f t="shared" si="2"/>
        <v>0</v>
      </c>
      <c r="I8" s="7">
        <f t="shared" si="3"/>
        <v>0</v>
      </c>
    </row>
    <row r="9" spans="1:9">
      <c r="A9" t="s">
        <v>7</v>
      </c>
      <c r="B9">
        <v>0.8</v>
      </c>
      <c r="C9" s="29">
        <v>0</v>
      </c>
      <c r="D9" s="29">
        <v>9</v>
      </c>
      <c r="E9" s="6">
        <f t="shared" si="0"/>
        <v>0</v>
      </c>
      <c r="F9" s="6">
        <f t="shared" si="1"/>
        <v>6.2068965517241378E-2</v>
      </c>
      <c r="G9" s="7">
        <f t="shared" si="4"/>
        <v>0</v>
      </c>
      <c r="H9" s="7">
        <f t="shared" si="2"/>
        <v>0</v>
      </c>
      <c r="I9" s="7">
        <f t="shared" si="3"/>
        <v>0</v>
      </c>
    </row>
    <row r="10" spans="1:9">
      <c r="A10" t="s">
        <v>7</v>
      </c>
      <c r="B10">
        <v>0.9</v>
      </c>
      <c r="C10" s="29">
        <v>0</v>
      </c>
      <c r="D10" s="29">
        <v>6</v>
      </c>
      <c r="E10" s="6">
        <f t="shared" si="0"/>
        <v>0</v>
      </c>
      <c r="F10" s="6">
        <f t="shared" si="1"/>
        <v>4.1379310344827586E-2</v>
      </c>
      <c r="G10" s="7">
        <f t="shared" si="4"/>
        <v>0</v>
      </c>
      <c r="H10" s="7">
        <f t="shared" si="2"/>
        <v>0</v>
      </c>
      <c r="I10" s="7">
        <f t="shared" si="3"/>
        <v>0</v>
      </c>
    </row>
    <row r="11" spans="1:9">
      <c r="A11" t="s">
        <v>7</v>
      </c>
      <c r="B11">
        <v>1</v>
      </c>
      <c r="C11" s="29">
        <v>0</v>
      </c>
      <c r="D11" s="29">
        <v>11</v>
      </c>
      <c r="E11" s="6">
        <f t="shared" si="0"/>
        <v>0</v>
      </c>
      <c r="F11" s="6">
        <f t="shared" si="1"/>
        <v>7.586206896551724E-2</v>
      </c>
      <c r="G11" s="7">
        <f t="shared" si="4"/>
        <v>0</v>
      </c>
      <c r="H11" s="7">
        <f t="shared" si="2"/>
        <v>0</v>
      </c>
      <c r="I11" s="7">
        <f t="shared" si="3"/>
        <v>0</v>
      </c>
    </row>
    <row r="12" spans="1:9">
      <c r="A12" t="s">
        <v>7</v>
      </c>
      <c r="B12">
        <v>1.1000000000000001</v>
      </c>
      <c r="C12" s="29">
        <v>0</v>
      </c>
      <c r="D12" s="29">
        <v>2</v>
      </c>
      <c r="E12" s="6">
        <f t="shared" si="0"/>
        <v>0</v>
      </c>
      <c r="F12" s="6">
        <f t="shared" si="1"/>
        <v>1.3793103448275862E-2</v>
      </c>
      <c r="G12" s="7">
        <f t="shared" si="4"/>
        <v>0</v>
      </c>
      <c r="H12" s="7">
        <f t="shared" si="2"/>
        <v>0</v>
      </c>
      <c r="I12" s="7">
        <f t="shared" si="3"/>
        <v>0</v>
      </c>
    </row>
    <row r="13" spans="1:9" s="48" customFormat="1" ht="15.75" thickBot="1">
      <c r="A13" s="48" t="s">
        <v>8</v>
      </c>
      <c r="C13" s="30">
        <f>SUM(C2:C12)</f>
        <v>24</v>
      </c>
      <c r="D13" s="30">
        <f>SUM(D2:D12)</f>
        <v>145</v>
      </c>
      <c r="E13" s="49">
        <f>SUM(E2:E12)</f>
        <v>1</v>
      </c>
      <c r="F13" s="49">
        <f>SUM(F2:F12)</f>
        <v>1</v>
      </c>
      <c r="G13" s="50">
        <f t="shared" si="4"/>
        <v>1</v>
      </c>
      <c r="H13" s="50"/>
      <c r="I13" s="50"/>
    </row>
    <row r="14" spans="1:9">
      <c r="A14" t="s">
        <v>9</v>
      </c>
      <c r="B14">
        <v>0.1</v>
      </c>
      <c r="C14" s="29">
        <v>0</v>
      </c>
      <c r="D14" s="29">
        <v>19</v>
      </c>
      <c r="E14" s="6">
        <f>C14/C$25</f>
        <v>0</v>
      </c>
      <c r="F14" s="6">
        <f>D14/D$25</f>
        <v>0.15573770491803279</v>
      </c>
      <c r="G14" s="7">
        <f>E14/F14</f>
        <v>0</v>
      </c>
      <c r="H14" s="7">
        <f>G14/G$18</f>
        <v>0</v>
      </c>
      <c r="I14" s="7">
        <f>E14/E$18</f>
        <v>0</v>
      </c>
    </row>
    <row r="15" spans="1:9">
      <c r="A15" t="s">
        <v>9</v>
      </c>
      <c r="B15">
        <v>0.2</v>
      </c>
      <c r="C15" s="29">
        <v>1</v>
      </c>
      <c r="D15" s="29">
        <v>20</v>
      </c>
      <c r="E15" s="6">
        <f t="shared" ref="E15:E24" si="5">C15/C$25</f>
        <v>0.1</v>
      </c>
      <c r="F15" s="6">
        <f t="shared" ref="F15:F24" si="6">D15/D$25</f>
        <v>0.16393442622950818</v>
      </c>
      <c r="G15" s="7">
        <f t="shared" ref="G15:G24" si="7">E15/F15</f>
        <v>0.6100000000000001</v>
      </c>
      <c r="H15" s="7">
        <f t="shared" ref="H15:H24" si="8">G15/G$18</f>
        <v>7.4999999999999997E-2</v>
      </c>
      <c r="I15" s="7">
        <f t="shared" ref="I15:I24" si="9">E15/E$18</f>
        <v>0.25</v>
      </c>
    </row>
    <row r="16" spans="1:9">
      <c r="A16" t="s">
        <v>9</v>
      </c>
      <c r="B16">
        <v>0.3</v>
      </c>
      <c r="C16" s="29">
        <v>0</v>
      </c>
      <c r="D16" s="29">
        <v>12</v>
      </c>
      <c r="E16" s="6">
        <f t="shared" si="5"/>
        <v>0</v>
      </c>
      <c r="F16" s="6">
        <f t="shared" si="6"/>
        <v>9.8360655737704916E-2</v>
      </c>
      <c r="G16" s="7">
        <f t="shared" si="7"/>
        <v>0</v>
      </c>
      <c r="H16" s="7">
        <f t="shared" si="8"/>
        <v>0</v>
      </c>
      <c r="I16" s="7">
        <f t="shared" si="9"/>
        <v>0</v>
      </c>
    </row>
    <row r="17" spans="1:9">
      <c r="A17" t="s">
        <v>9</v>
      </c>
      <c r="B17">
        <v>0.4</v>
      </c>
      <c r="C17" s="29">
        <v>0</v>
      </c>
      <c r="D17" s="29">
        <v>15</v>
      </c>
      <c r="E17" s="6">
        <f t="shared" si="5"/>
        <v>0</v>
      </c>
      <c r="F17" s="6">
        <f t="shared" si="6"/>
        <v>0.12295081967213115</v>
      </c>
      <c r="G17" s="7">
        <f t="shared" si="7"/>
        <v>0</v>
      </c>
      <c r="H17" s="7">
        <f t="shared" si="8"/>
        <v>0</v>
      </c>
      <c r="I17" s="7">
        <f t="shared" si="9"/>
        <v>0</v>
      </c>
    </row>
    <row r="18" spans="1:9">
      <c r="A18" t="s">
        <v>9</v>
      </c>
      <c r="B18">
        <v>0.5</v>
      </c>
      <c r="C18" s="29">
        <v>4</v>
      </c>
      <c r="D18" s="29">
        <v>6</v>
      </c>
      <c r="E18" s="6">
        <f t="shared" si="5"/>
        <v>0.4</v>
      </c>
      <c r="F18" s="6">
        <f t="shared" si="6"/>
        <v>4.9180327868852458E-2</v>
      </c>
      <c r="G18" s="7">
        <f t="shared" si="7"/>
        <v>8.1333333333333346</v>
      </c>
      <c r="H18" s="7">
        <f t="shared" si="8"/>
        <v>1</v>
      </c>
      <c r="I18" s="7">
        <f t="shared" si="9"/>
        <v>1</v>
      </c>
    </row>
    <row r="19" spans="1:9">
      <c r="A19" t="s">
        <v>9</v>
      </c>
      <c r="B19">
        <v>0.6</v>
      </c>
      <c r="C19" s="29">
        <v>1</v>
      </c>
      <c r="D19" s="29">
        <v>12</v>
      </c>
      <c r="E19" s="6">
        <f t="shared" si="5"/>
        <v>0.1</v>
      </c>
      <c r="F19" s="6">
        <f t="shared" si="6"/>
        <v>9.8360655737704916E-2</v>
      </c>
      <c r="G19" s="7">
        <f t="shared" si="7"/>
        <v>1.0166666666666668</v>
      </c>
      <c r="H19" s="7">
        <f t="shared" si="8"/>
        <v>0.125</v>
      </c>
      <c r="I19" s="7">
        <f t="shared" si="9"/>
        <v>0.25</v>
      </c>
    </row>
    <row r="20" spans="1:9">
      <c r="A20" t="s">
        <v>9</v>
      </c>
      <c r="B20">
        <v>0.7</v>
      </c>
      <c r="C20" s="29">
        <v>3</v>
      </c>
      <c r="D20" s="29">
        <v>10</v>
      </c>
      <c r="E20" s="6">
        <f t="shared" si="5"/>
        <v>0.3</v>
      </c>
      <c r="F20" s="6">
        <f t="shared" si="6"/>
        <v>8.1967213114754092E-2</v>
      </c>
      <c r="G20" s="7">
        <f t="shared" si="7"/>
        <v>3.66</v>
      </c>
      <c r="H20" s="7">
        <f t="shared" si="8"/>
        <v>0.44999999999999996</v>
      </c>
      <c r="I20" s="7">
        <f t="shared" si="9"/>
        <v>0.74999999999999989</v>
      </c>
    </row>
    <row r="21" spans="1:9">
      <c r="A21" t="s">
        <v>9</v>
      </c>
      <c r="B21">
        <v>0.8</v>
      </c>
      <c r="C21" s="29">
        <v>0</v>
      </c>
      <c r="D21" s="29">
        <v>10</v>
      </c>
      <c r="E21" s="6">
        <f t="shared" si="5"/>
        <v>0</v>
      </c>
      <c r="F21" s="6">
        <f t="shared" si="6"/>
        <v>8.1967213114754092E-2</v>
      </c>
      <c r="G21" s="7">
        <f t="shared" si="7"/>
        <v>0</v>
      </c>
      <c r="H21" s="7">
        <f t="shared" si="8"/>
        <v>0</v>
      </c>
      <c r="I21" s="7">
        <f t="shared" si="9"/>
        <v>0</v>
      </c>
    </row>
    <row r="22" spans="1:9">
      <c r="A22" t="s">
        <v>9</v>
      </c>
      <c r="B22">
        <v>0.9</v>
      </c>
      <c r="C22" s="29">
        <v>1</v>
      </c>
      <c r="D22" s="29">
        <v>8</v>
      </c>
      <c r="E22" s="6">
        <f t="shared" si="5"/>
        <v>0.1</v>
      </c>
      <c r="F22" s="6">
        <f t="shared" si="6"/>
        <v>6.5573770491803282E-2</v>
      </c>
      <c r="G22" s="7">
        <f t="shared" si="7"/>
        <v>1.5249999999999999</v>
      </c>
      <c r="H22" s="7">
        <f t="shared" si="8"/>
        <v>0.18749999999999997</v>
      </c>
      <c r="I22" s="7">
        <f t="shared" si="9"/>
        <v>0.25</v>
      </c>
    </row>
    <row r="23" spans="1:9">
      <c r="A23" t="s">
        <v>9</v>
      </c>
      <c r="B23">
        <v>1</v>
      </c>
      <c r="C23" s="29">
        <v>0</v>
      </c>
      <c r="D23" s="29">
        <v>6</v>
      </c>
      <c r="E23" s="6">
        <f t="shared" si="5"/>
        <v>0</v>
      </c>
      <c r="F23" s="6">
        <f t="shared" si="6"/>
        <v>4.9180327868852458E-2</v>
      </c>
      <c r="G23" s="7">
        <f t="shared" si="7"/>
        <v>0</v>
      </c>
      <c r="H23" s="7">
        <f t="shared" si="8"/>
        <v>0</v>
      </c>
      <c r="I23" s="7">
        <f t="shared" si="9"/>
        <v>0</v>
      </c>
    </row>
    <row r="24" spans="1:9">
      <c r="A24" t="s">
        <v>9</v>
      </c>
      <c r="B24">
        <v>1.1000000000000001</v>
      </c>
      <c r="C24" s="29">
        <v>0</v>
      </c>
      <c r="D24" s="29">
        <v>4</v>
      </c>
      <c r="E24" s="6">
        <f t="shared" si="5"/>
        <v>0</v>
      </c>
      <c r="F24" s="6">
        <f t="shared" si="6"/>
        <v>3.2786885245901641E-2</v>
      </c>
      <c r="G24" s="7">
        <f t="shared" si="7"/>
        <v>0</v>
      </c>
      <c r="H24" s="7">
        <f t="shared" si="8"/>
        <v>0</v>
      </c>
      <c r="I24" s="7">
        <f t="shared" si="9"/>
        <v>0</v>
      </c>
    </row>
    <row r="25" spans="1:9" s="48" customFormat="1" ht="15.75" thickBot="1">
      <c r="A25" s="48" t="s">
        <v>8</v>
      </c>
      <c r="C25" s="30">
        <f>SUM(C14:C24)</f>
        <v>10</v>
      </c>
      <c r="D25" s="30">
        <f>SUM(D14:D24)</f>
        <v>122</v>
      </c>
      <c r="E25" s="49">
        <f>SUM(E14:E24)</f>
        <v>0.99999999999999989</v>
      </c>
      <c r="F25" s="49">
        <f>SUM(F14:F24)</f>
        <v>1</v>
      </c>
      <c r="G25" s="49"/>
      <c r="H25" s="50"/>
      <c r="I25" s="50"/>
    </row>
    <row r="26" spans="1:9">
      <c r="A26" t="s">
        <v>10</v>
      </c>
      <c r="B26">
        <v>0.1</v>
      </c>
      <c r="C26" s="29">
        <v>0</v>
      </c>
      <c r="D26" s="29">
        <v>8</v>
      </c>
      <c r="E26" s="6">
        <f>C26/C$37</f>
        <v>0</v>
      </c>
      <c r="F26" s="6">
        <f>D26/D$37</f>
        <v>7.7669902912621352E-2</v>
      </c>
      <c r="G26" s="7">
        <f>IF(F26=0,0,E26/F26)</f>
        <v>0</v>
      </c>
      <c r="H26" s="7">
        <f>G26/G$29</f>
        <v>0</v>
      </c>
      <c r="I26" s="7">
        <f>E26/E$29</f>
        <v>0</v>
      </c>
    </row>
    <row r="27" spans="1:9">
      <c r="A27" t="s">
        <v>10</v>
      </c>
      <c r="B27">
        <v>0.2</v>
      </c>
      <c r="C27" s="29">
        <v>3</v>
      </c>
      <c r="D27" s="29">
        <v>12</v>
      </c>
      <c r="E27" s="6">
        <f t="shared" ref="E27:E36" si="10">C27/C$37</f>
        <v>0.06</v>
      </c>
      <c r="F27" s="6">
        <f t="shared" ref="F27:F36" si="11">D27/D$37</f>
        <v>0.11650485436893204</v>
      </c>
      <c r="G27" s="7">
        <f t="shared" si="4"/>
        <v>0.51500000000000001</v>
      </c>
      <c r="H27" s="7">
        <f t="shared" ref="H27:H36" si="12">G27/G$29</f>
        <v>8.7499999999999994E-2</v>
      </c>
      <c r="I27" s="7">
        <f t="shared" ref="I27:I36" si="13">E27/E$29</f>
        <v>0.15</v>
      </c>
    </row>
    <row r="28" spans="1:9">
      <c r="A28" t="s">
        <v>10</v>
      </c>
      <c r="B28">
        <v>0.3</v>
      </c>
      <c r="C28" s="29">
        <v>18</v>
      </c>
      <c r="D28" s="29">
        <v>11</v>
      </c>
      <c r="E28" s="6">
        <f t="shared" si="10"/>
        <v>0.36</v>
      </c>
      <c r="F28" s="6">
        <f t="shared" si="11"/>
        <v>0.10679611650485436</v>
      </c>
      <c r="G28" s="7">
        <f t="shared" si="4"/>
        <v>3.3709090909090911</v>
      </c>
      <c r="H28" s="7">
        <f t="shared" si="12"/>
        <v>0.57272727272727275</v>
      </c>
      <c r="I28" s="7">
        <f t="shared" si="13"/>
        <v>0.89999999999999991</v>
      </c>
    </row>
    <row r="29" spans="1:9">
      <c r="A29" t="s">
        <v>10</v>
      </c>
      <c r="B29">
        <v>0.4</v>
      </c>
      <c r="C29" s="29">
        <v>20</v>
      </c>
      <c r="D29" s="29">
        <v>7</v>
      </c>
      <c r="E29" s="6">
        <f t="shared" si="10"/>
        <v>0.4</v>
      </c>
      <c r="F29" s="6">
        <f t="shared" si="11"/>
        <v>6.7961165048543687E-2</v>
      </c>
      <c r="G29" s="7">
        <f t="shared" si="4"/>
        <v>5.8857142857142861</v>
      </c>
      <c r="H29" s="7">
        <f>G29/G$29</f>
        <v>1</v>
      </c>
      <c r="I29" s="7">
        <f t="shared" si="13"/>
        <v>1</v>
      </c>
    </row>
    <row r="30" spans="1:9">
      <c r="A30" t="s">
        <v>10</v>
      </c>
      <c r="B30">
        <v>0.5</v>
      </c>
      <c r="C30" s="29">
        <v>8</v>
      </c>
      <c r="D30" s="29">
        <v>14</v>
      </c>
      <c r="E30" s="6">
        <f t="shared" si="10"/>
        <v>0.16</v>
      </c>
      <c r="F30" s="6">
        <f t="shared" si="11"/>
        <v>0.13592233009708737</v>
      </c>
      <c r="G30" s="7">
        <f t="shared" si="4"/>
        <v>1.1771428571428573</v>
      </c>
      <c r="H30" s="7">
        <f t="shared" si="12"/>
        <v>0.2</v>
      </c>
      <c r="I30" s="7">
        <f t="shared" si="13"/>
        <v>0.39999999999999997</v>
      </c>
    </row>
    <row r="31" spans="1:9">
      <c r="A31" t="s">
        <v>10</v>
      </c>
      <c r="B31">
        <v>0.6</v>
      </c>
      <c r="C31" s="29">
        <v>1</v>
      </c>
      <c r="D31" s="29">
        <v>15</v>
      </c>
      <c r="E31" s="6">
        <f t="shared" si="10"/>
        <v>0.02</v>
      </c>
      <c r="F31" s="6">
        <f t="shared" si="11"/>
        <v>0.14563106796116504</v>
      </c>
      <c r="G31" s="7">
        <f t="shared" si="4"/>
        <v>0.13733333333333334</v>
      </c>
      <c r="H31" s="7">
        <f t="shared" si="12"/>
        <v>2.3333333333333331E-2</v>
      </c>
      <c r="I31" s="7">
        <f t="shared" si="13"/>
        <v>4.9999999999999996E-2</v>
      </c>
    </row>
    <row r="32" spans="1:9">
      <c r="A32" t="s">
        <v>10</v>
      </c>
      <c r="B32">
        <v>0.7</v>
      </c>
      <c r="C32" s="29">
        <v>0</v>
      </c>
      <c r="D32" s="29">
        <v>11</v>
      </c>
      <c r="E32" s="6">
        <f t="shared" si="10"/>
        <v>0</v>
      </c>
      <c r="F32" s="6">
        <f t="shared" si="11"/>
        <v>0.10679611650485436</v>
      </c>
      <c r="G32" s="7">
        <f t="shared" si="4"/>
        <v>0</v>
      </c>
      <c r="H32" s="7">
        <f t="shared" si="12"/>
        <v>0</v>
      </c>
      <c r="I32" s="7">
        <f t="shared" si="13"/>
        <v>0</v>
      </c>
    </row>
    <row r="33" spans="1:9">
      <c r="A33" t="s">
        <v>10</v>
      </c>
      <c r="B33">
        <v>0.8</v>
      </c>
      <c r="C33" s="29">
        <v>0</v>
      </c>
      <c r="D33" s="29">
        <v>7</v>
      </c>
      <c r="E33" s="6">
        <f t="shared" si="10"/>
        <v>0</v>
      </c>
      <c r="F33" s="6">
        <f t="shared" si="11"/>
        <v>6.7961165048543687E-2</v>
      </c>
      <c r="G33" s="7">
        <f t="shared" si="4"/>
        <v>0</v>
      </c>
      <c r="H33" s="7">
        <f t="shared" si="12"/>
        <v>0</v>
      </c>
      <c r="I33" s="7">
        <f t="shared" si="13"/>
        <v>0</v>
      </c>
    </row>
    <row r="34" spans="1:9">
      <c r="A34" t="s">
        <v>10</v>
      </c>
      <c r="B34">
        <v>0.9</v>
      </c>
      <c r="C34" s="29">
        <v>0</v>
      </c>
      <c r="D34" s="29">
        <v>6</v>
      </c>
      <c r="E34" s="6">
        <f t="shared" si="10"/>
        <v>0</v>
      </c>
      <c r="F34" s="6">
        <f t="shared" si="11"/>
        <v>5.8252427184466021E-2</v>
      </c>
      <c r="G34" s="7">
        <f t="shared" si="4"/>
        <v>0</v>
      </c>
      <c r="H34" s="7">
        <f t="shared" si="12"/>
        <v>0</v>
      </c>
      <c r="I34" s="7">
        <f t="shared" si="13"/>
        <v>0</v>
      </c>
    </row>
    <row r="35" spans="1:9">
      <c r="A35" t="s">
        <v>10</v>
      </c>
      <c r="B35">
        <v>1</v>
      </c>
      <c r="C35" s="29">
        <v>0</v>
      </c>
      <c r="D35" s="29">
        <v>7</v>
      </c>
      <c r="E35" s="6">
        <f t="shared" si="10"/>
        <v>0</v>
      </c>
      <c r="F35" s="6">
        <f t="shared" si="11"/>
        <v>6.7961165048543687E-2</v>
      </c>
      <c r="G35" s="7">
        <f t="shared" si="4"/>
        <v>0</v>
      </c>
      <c r="H35" s="7">
        <f t="shared" si="12"/>
        <v>0</v>
      </c>
      <c r="I35" s="7">
        <f t="shared" si="13"/>
        <v>0</v>
      </c>
    </row>
    <row r="36" spans="1:9">
      <c r="A36" t="s">
        <v>10</v>
      </c>
      <c r="B36">
        <v>1.1000000000000001</v>
      </c>
      <c r="C36" s="29">
        <v>0</v>
      </c>
      <c r="D36" s="29">
        <v>5</v>
      </c>
      <c r="E36" s="6">
        <f t="shared" si="10"/>
        <v>0</v>
      </c>
      <c r="F36" s="6">
        <f t="shared" si="11"/>
        <v>4.8543689320388349E-2</v>
      </c>
      <c r="G36" s="7">
        <f t="shared" si="4"/>
        <v>0</v>
      </c>
      <c r="H36" s="7">
        <f t="shared" si="12"/>
        <v>0</v>
      </c>
      <c r="I36" s="7">
        <f t="shared" si="13"/>
        <v>0</v>
      </c>
    </row>
    <row r="37" spans="1:9" s="48" customFormat="1" ht="15.75" thickBot="1">
      <c r="A37" s="48" t="s">
        <v>8</v>
      </c>
      <c r="C37" s="30">
        <f>SUM(C26:C36)</f>
        <v>50</v>
      </c>
      <c r="D37" s="30">
        <f>SUM(D26:D36)</f>
        <v>103</v>
      </c>
      <c r="E37" s="48">
        <f>SUM(E26:E36)</f>
        <v>1</v>
      </c>
      <c r="F37" s="48">
        <f>SUM(F26:F36)</f>
        <v>0.99999999999999978</v>
      </c>
      <c r="H37" s="50"/>
      <c r="I37" s="50"/>
    </row>
    <row r="38" spans="1:9">
      <c r="A38" t="s">
        <v>11</v>
      </c>
      <c r="B38">
        <v>0.1</v>
      </c>
      <c r="C38" s="29">
        <v>0</v>
      </c>
      <c r="D38" s="29">
        <v>18</v>
      </c>
      <c r="E38" s="6">
        <f>C38/C$49</f>
        <v>0</v>
      </c>
      <c r="F38" s="6">
        <f>D38/D$49</f>
        <v>0.12413793103448276</v>
      </c>
      <c r="G38" s="7">
        <f>IF(F38=0,0,E38/F38)</f>
        <v>0</v>
      </c>
      <c r="H38" s="7">
        <f>G38/G$42</f>
        <v>0</v>
      </c>
      <c r="I38" s="7">
        <f>E38/E$42</f>
        <v>0</v>
      </c>
    </row>
    <row r="39" spans="1:9">
      <c r="A39" t="s">
        <v>11</v>
      </c>
      <c r="B39">
        <v>0.2</v>
      </c>
      <c r="C39" s="29">
        <v>1</v>
      </c>
      <c r="D39" s="29">
        <v>19</v>
      </c>
      <c r="E39" s="6">
        <f t="shared" ref="E39:E48" si="14">C39/C$49</f>
        <v>4.1666666666666664E-2</v>
      </c>
      <c r="F39" s="6">
        <f t="shared" ref="F39:F48" si="15">D39/D$49</f>
        <v>0.1310344827586207</v>
      </c>
      <c r="G39" s="7">
        <f t="shared" si="4"/>
        <v>0.31798245614035081</v>
      </c>
      <c r="H39" s="7">
        <f>G39/G$42</f>
        <v>0.11842105263157893</v>
      </c>
      <c r="I39" s="7">
        <f t="shared" ref="I39:I48" si="16">E39/E$42</f>
        <v>0.125</v>
      </c>
    </row>
    <row r="40" spans="1:9">
      <c r="A40" t="s">
        <v>11</v>
      </c>
      <c r="B40">
        <v>0.3</v>
      </c>
      <c r="C40" s="29">
        <v>1</v>
      </c>
      <c r="D40" s="29">
        <v>19</v>
      </c>
      <c r="E40" s="6">
        <f t="shared" si="14"/>
        <v>4.1666666666666664E-2</v>
      </c>
      <c r="F40" s="6">
        <f t="shared" si="15"/>
        <v>0.1310344827586207</v>
      </c>
      <c r="G40" s="7">
        <f t="shared" si="4"/>
        <v>0.31798245614035081</v>
      </c>
      <c r="H40" s="7">
        <f>G40/G$42</f>
        <v>0.11842105263157893</v>
      </c>
      <c r="I40" s="7">
        <f t="shared" si="16"/>
        <v>0.125</v>
      </c>
    </row>
    <row r="41" spans="1:9">
      <c r="A41" t="s">
        <v>11</v>
      </c>
      <c r="B41">
        <v>0.4</v>
      </c>
      <c r="C41" s="29">
        <v>4</v>
      </c>
      <c r="D41" s="29">
        <v>18</v>
      </c>
      <c r="E41" s="6">
        <f t="shared" si="14"/>
        <v>0.16666666666666666</v>
      </c>
      <c r="F41" s="6">
        <f t="shared" si="15"/>
        <v>0.12413793103448276</v>
      </c>
      <c r="G41" s="7">
        <f t="shared" si="4"/>
        <v>1.3425925925925926</v>
      </c>
      <c r="H41" s="7">
        <f>G41/G$42</f>
        <v>0.5</v>
      </c>
      <c r="I41" s="7">
        <f t="shared" si="16"/>
        <v>0.5</v>
      </c>
    </row>
    <row r="42" spans="1:9">
      <c r="A42" t="s">
        <v>11</v>
      </c>
      <c r="B42">
        <v>0.5</v>
      </c>
      <c r="C42" s="29">
        <v>8</v>
      </c>
      <c r="D42" s="29">
        <v>18</v>
      </c>
      <c r="E42" s="6">
        <f t="shared" si="14"/>
        <v>0.33333333333333331</v>
      </c>
      <c r="F42" s="6">
        <f t="shared" si="15"/>
        <v>0.12413793103448276</v>
      </c>
      <c r="G42" s="7">
        <f t="shared" si="4"/>
        <v>2.6851851851851851</v>
      </c>
      <c r="H42" s="7">
        <f>G42/G$42</f>
        <v>1</v>
      </c>
      <c r="I42" s="7">
        <f>E42/E$42</f>
        <v>1</v>
      </c>
    </row>
    <row r="43" spans="1:9">
      <c r="A43" t="s">
        <v>11</v>
      </c>
      <c r="B43">
        <v>0.6</v>
      </c>
      <c r="C43" s="29">
        <v>2</v>
      </c>
      <c r="D43" s="29">
        <v>18</v>
      </c>
      <c r="E43" s="6">
        <f t="shared" si="14"/>
        <v>8.3333333333333329E-2</v>
      </c>
      <c r="F43" s="6">
        <f t="shared" si="15"/>
        <v>0.12413793103448276</v>
      </c>
      <c r="G43" s="7">
        <f t="shared" si="4"/>
        <v>0.67129629629629628</v>
      </c>
      <c r="H43" s="7">
        <f t="shared" ref="H43:H48" si="17">G43/G$42</f>
        <v>0.25</v>
      </c>
      <c r="I43" s="7">
        <f t="shared" si="16"/>
        <v>0.25</v>
      </c>
    </row>
    <row r="44" spans="1:9">
      <c r="A44" t="s">
        <v>11</v>
      </c>
      <c r="B44">
        <v>0.7</v>
      </c>
      <c r="C44" s="29">
        <v>3</v>
      </c>
      <c r="D44" s="29">
        <v>13</v>
      </c>
      <c r="E44" s="6">
        <f t="shared" si="14"/>
        <v>0.125</v>
      </c>
      <c r="F44" s="6">
        <f t="shared" si="15"/>
        <v>8.9655172413793102E-2</v>
      </c>
      <c r="G44" s="7">
        <f t="shared" si="4"/>
        <v>1.3942307692307692</v>
      </c>
      <c r="H44" s="7">
        <f t="shared" si="17"/>
        <v>0.51923076923076927</v>
      </c>
      <c r="I44" s="7">
        <f t="shared" si="16"/>
        <v>0.375</v>
      </c>
    </row>
    <row r="45" spans="1:9">
      <c r="A45" t="s">
        <v>11</v>
      </c>
      <c r="B45">
        <v>0.8</v>
      </c>
      <c r="C45" s="29">
        <v>1</v>
      </c>
      <c r="D45" s="29">
        <v>6</v>
      </c>
      <c r="E45" s="6">
        <f t="shared" si="14"/>
        <v>4.1666666666666664E-2</v>
      </c>
      <c r="F45" s="6">
        <f t="shared" si="15"/>
        <v>4.1379310344827586E-2</v>
      </c>
      <c r="G45" s="7">
        <f t="shared" si="4"/>
        <v>1.0069444444444444</v>
      </c>
      <c r="H45" s="7">
        <f t="shared" si="17"/>
        <v>0.375</v>
      </c>
      <c r="I45" s="7">
        <f t="shared" si="16"/>
        <v>0.125</v>
      </c>
    </row>
    <row r="46" spans="1:9">
      <c r="A46" t="s">
        <v>11</v>
      </c>
      <c r="B46">
        <v>0.9</v>
      </c>
      <c r="C46" s="29">
        <v>4</v>
      </c>
      <c r="D46" s="29">
        <v>10</v>
      </c>
      <c r="E46" s="6">
        <f t="shared" si="14"/>
        <v>0.16666666666666666</v>
      </c>
      <c r="F46" s="6">
        <f t="shared" si="15"/>
        <v>6.8965517241379309E-2</v>
      </c>
      <c r="G46" s="7">
        <f t="shared" si="4"/>
        <v>2.4166666666666665</v>
      </c>
      <c r="H46" s="7">
        <f t="shared" si="17"/>
        <v>0.9</v>
      </c>
      <c r="I46" s="7">
        <f t="shared" si="16"/>
        <v>0.5</v>
      </c>
    </row>
    <row r="47" spans="1:9">
      <c r="A47" t="s">
        <v>11</v>
      </c>
      <c r="B47">
        <v>1</v>
      </c>
      <c r="C47" s="29">
        <v>0</v>
      </c>
      <c r="D47" s="29">
        <v>4</v>
      </c>
      <c r="E47" s="6">
        <f t="shared" si="14"/>
        <v>0</v>
      </c>
      <c r="F47" s="6">
        <f t="shared" si="15"/>
        <v>2.7586206896551724E-2</v>
      </c>
      <c r="G47" s="7">
        <f t="shared" si="4"/>
        <v>0</v>
      </c>
      <c r="H47" s="7">
        <f t="shared" si="17"/>
        <v>0</v>
      </c>
      <c r="I47" s="7">
        <f t="shared" si="16"/>
        <v>0</v>
      </c>
    </row>
    <row r="48" spans="1:9">
      <c r="A48" t="s">
        <v>11</v>
      </c>
      <c r="B48">
        <v>1.1000000000000001</v>
      </c>
      <c r="C48" s="29">
        <v>0</v>
      </c>
      <c r="D48" s="29">
        <v>2</v>
      </c>
      <c r="E48" s="6">
        <f t="shared" si="14"/>
        <v>0</v>
      </c>
      <c r="F48" s="6">
        <f t="shared" si="15"/>
        <v>1.3793103448275862E-2</v>
      </c>
      <c r="G48" s="7">
        <f t="shared" si="4"/>
        <v>0</v>
      </c>
      <c r="H48" s="7">
        <f t="shared" si="17"/>
        <v>0</v>
      </c>
      <c r="I48" s="7">
        <f t="shared" si="16"/>
        <v>0</v>
      </c>
    </row>
    <row r="49" spans="1:9" s="48" customFormat="1" ht="15.75" thickBot="1">
      <c r="A49" s="48" t="s">
        <v>8</v>
      </c>
      <c r="C49" s="30">
        <f>SUM(C38:C48)</f>
        <v>24</v>
      </c>
      <c r="D49" s="30">
        <f>SUM(D38:D48)</f>
        <v>145</v>
      </c>
      <c r="E49" s="48">
        <f>SUM(E38:E48)</f>
        <v>0.99999999999999989</v>
      </c>
      <c r="F49" s="48">
        <f>SUM(F38:F48)</f>
        <v>1</v>
      </c>
      <c r="G49" s="50">
        <f t="shared" si="4"/>
        <v>0.99999999999999989</v>
      </c>
      <c r="H49" s="50"/>
      <c r="I49" s="50"/>
    </row>
    <row r="50" spans="1:9">
      <c r="A50" t="s">
        <v>12</v>
      </c>
      <c r="B50">
        <v>0.1</v>
      </c>
      <c r="C50" s="29">
        <v>1</v>
      </c>
      <c r="D50" s="29">
        <v>17</v>
      </c>
      <c r="E50" s="6">
        <f>C50/C$61</f>
        <v>7.1428571428571425E-2</v>
      </c>
      <c r="F50" s="6">
        <f>D50/D$61</f>
        <v>0.10759493670886076</v>
      </c>
      <c r="G50" s="7">
        <f>IF(F50=0,0,E50/F50)</f>
        <v>0.66386554621848737</v>
      </c>
      <c r="H50" s="7">
        <f>G50/G$52</f>
        <v>0.10294117647058823</v>
      </c>
      <c r="I50" s="7">
        <f>E50/E$52</f>
        <v>0.125</v>
      </c>
    </row>
    <row r="51" spans="1:9">
      <c r="A51" t="s">
        <v>12</v>
      </c>
      <c r="B51">
        <v>0.2</v>
      </c>
      <c r="C51" s="29">
        <v>1</v>
      </c>
      <c r="D51" s="29">
        <v>25</v>
      </c>
      <c r="E51" s="6">
        <f t="shared" ref="E51:E60" si="18">C51/C$61</f>
        <v>7.1428571428571425E-2</v>
      </c>
      <c r="F51" s="6">
        <f t="shared" ref="F51:F60" si="19">D51/D$61</f>
        <v>0.15822784810126583</v>
      </c>
      <c r="G51" s="7">
        <f t="shared" si="4"/>
        <v>0.45142857142857135</v>
      </c>
      <c r="H51" s="7">
        <f t="shared" ref="H51:H60" si="20">G51/G$52</f>
        <v>6.9999999999999993E-2</v>
      </c>
      <c r="I51" s="7">
        <f t="shared" ref="I51:I60" si="21">E51/E$52</f>
        <v>0.125</v>
      </c>
    </row>
    <row r="52" spans="1:9">
      <c r="A52" t="s">
        <v>12</v>
      </c>
      <c r="B52">
        <v>0.3</v>
      </c>
      <c r="C52" s="29">
        <v>8</v>
      </c>
      <c r="D52" s="29">
        <v>14</v>
      </c>
      <c r="E52" s="6">
        <f t="shared" si="18"/>
        <v>0.5714285714285714</v>
      </c>
      <c r="F52" s="6">
        <f t="shared" si="19"/>
        <v>8.8607594936708861E-2</v>
      </c>
      <c r="G52" s="7">
        <f t="shared" si="4"/>
        <v>6.4489795918367347</v>
      </c>
      <c r="H52" s="7">
        <f>G52/G$52</f>
        <v>1</v>
      </c>
      <c r="I52" s="7">
        <f t="shared" si="21"/>
        <v>1</v>
      </c>
    </row>
    <row r="53" spans="1:9">
      <c r="A53" t="s">
        <v>12</v>
      </c>
      <c r="B53">
        <v>0.4</v>
      </c>
      <c r="C53" s="29">
        <v>2</v>
      </c>
      <c r="D53" s="29">
        <v>11</v>
      </c>
      <c r="E53" s="6">
        <f t="shared" si="18"/>
        <v>0.14285714285714285</v>
      </c>
      <c r="F53" s="6">
        <f t="shared" si="19"/>
        <v>6.9620253164556958E-2</v>
      </c>
      <c r="G53" s="7">
        <f t="shared" si="4"/>
        <v>2.051948051948052</v>
      </c>
      <c r="H53" s="7">
        <f t="shared" si="20"/>
        <v>0.31818181818181818</v>
      </c>
      <c r="I53" s="7">
        <f t="shared" si="21"/>
        <v>0.25</v>
      </c>
    </row>
    <row r="54" spans="1:9">
      <c r="A54" t="s">
        <v>12</v>
      </c>
      <c r="B54">
        <v>0.5</v>
      </c>
      <c r="C54" s="29">
        <v>1</v>
      </c>
      <c r="D54" s="29">
        <v>28</v>
      </c>
      <c r="E54" s="6">
        <f t="shared" si="18"/>
        <v>7.1428571428571425E-2</v>
      </c>
      <c r="F54" s="6">
        <f t="shared" si="19"/>
        <v>0.17721518987341772</v>
      </c>
      <c r="G54" s="7">
        <f t="shared" si="4"/>
        <v>0.40306122448979592</v>
      </c>
      <c r="H54" s="7">
        <f t="shared" si="20"/>
        <v>6.25E-2</v>
      </c>
      <c r="I54" s="7">
        <f t="shared" si="21"/>
        <v>0.125</v>
      </c>
    </row>
    <row r="55" spans="1:9">
      <c r="A55" t="s">
        <v>12</v>
      </c>
      <c r="B55">
        <v>0.6</v>
      </c>
      <c r="C55" s="29">
        <v>0</v>
      </c>
      <c r="D55" s="29">
        <v>24</v>
      </c>
      <c r="E55" s="6">
        <f t="shared" si="18"/>
        <v>0</v>
      </c>
      <c r="F55" s="6">
        <f t="shared" si="19"/>
        <v>0.15189873417721519</v>
      </c>
      <c r="G55" s="7">
        <f t="shared" si="4"/>
        <v>0</v>
      </c>
      <c r="H55" s="7">
        <f t="shared" si="20"/>
        <v>0</v>
      </c>
      <c r="I55" s="7">
        <f t="shared" si="21"/>
        <v>0</v>
      </c>
    </row>
    <row r="56" spans="1:9">
      <c r="A56" t="s">
        <v>12</v>
      </c>
      <c r="B56">
        <v>0.7</v>
      </c>
      <c r="C56" s="29">
        <v>1</v>
      </c>
      <c r="D56" s="29">
        <v>17</v>
      </c>
      <c r="E56" s="6">
        <f t="shared" si="18"/>
        <v>7.1428571428571425E-2</v>
      </c>
      <c r="F56" s="6">
        <f t="shared" si="19"/>
        <v>0.10759493670886076</v>
      </c>
      <c r="G56" s="7">
        <f t="shared" si="4"/>
        <v>0.66386554621848737</v>
      </c>
      <c r="H56" s="7">
        <f t="shared" si="20"/>
        <v>0.10294117647058823</v>
      </c>
      <c r="I56" s="7">
        <f t="shared" si="21"/>
        <v>0.125</v>
      </c>
    </row>
    <row r="57" spans="1:9">
      <c r="A57" t="s">
        <v>12</v>
      </c>
      <c r="B57">
        <v>0.8</v>
      </c>
      <c r="C57" s="29">
        <v>0</v>
      </c>
      <c r="D57" s="29">
        <v>8</v>
      </c>
      <c r="E57" s="6">
        <f t="shared" si="18"/>
        <v>0</v>
      </c>
      <c r="F57" s="6">
        <f t="shared" si="19"/>
        <v>5.0632911392405063E-2</v>
      </c>
      <c r="G57" s="7">
        <f t="shared" si="4"/>
        <v>0</v>
      </c>
      <c r="H57" s="7">
        <f t="shared" si="20"/>
        <v>0</v>
      </c>
      <c r="I57" s="7">
        <f t="shared" si="21"/>
        <v>0</v>
      </c>
    </row>
    <row r="58" spans="1:9">
      <c r="A58" t="s">
        <v>12</v>
      </c>
      <c r="B58">
        <v>0.9</v>
      </c>
      <c r="C58" s="29">
        <v>0</v>
      </c>
      <c r="D58" s="29">
        <v>5</v>
      </c>
      <c r="E58" s="6">
        <f t="shared" si="18"/>
        <v>0</v>
      </c>
      <c r="F58" s="6">
        <f t="shared" si="19"/>
        <v>3.1645569620253167E-2</v>
      </c>
      <c r="G58" s="7">
        <f t="shared" si="4"/>
        <v>0</v>
      </c>
      <c r="H58" s="7">
        <f t="shared" si="20"/>
        <v>0</v>
      </c>
      <c r="I58" s="7">
        <f t="shared" si="21"/>
        <v>0</v>
      </c>
    </row>
    <row r="59" spans="1:9">
      <c r="A59" t="s">
        <v>12</v>
      </c>
      <c r="B59">
        <v>1</v>
      </c>
      <c r="C59" s="29">
        <v>0</v>
      </c>
      <c r="D59" s="29">
        <v>5</v>
      </c>
      <c r="E59" s="6">
        <f t="shared" si="18"/>
        <v>0</v>
      </c>
      <c r="F59" s="6">
        <f t="shared" si="19"/>
        <v>3.1645569620253167E-2</v>
      </c>
      <c r="G59" s="7">
        <f t="shared" si="4"/>
        <v>0</v>
      </c>
      <c r="H59" s="7">
        <f t="shared" si="20"/>
        <v>0</v>
      </c>
      <c r="I59" s="7">
        <f t="shared" si="21"/>
        <v>0</v>
      </c>
    </row>
    <row r="60" spans="1:9">
      <c r="A60" t="s">
        <v>12</v>
      </c>
      <c r="B60">
        <v>1.1000000000000001</v>
      </c>
      <c r="C60" s="29">
        <v>0</v>
      </c>
      <c r="D60" s="29">
        <v>4</v>
      </c>
      <c r="E60" s="6">
        <f t="shared" si="18"/>
        <v>0</v>
      </c>
      <c r="F60" s="6">
        <f t="shared" si="19"/>
        <v>2.5316455696202531E-2</v>
      </c>
      <c r="G60" s="7">
        <f t="shared" si="4"/>
        <v>0</v>
      </c>
      <c r="H60" s="7">
        <f t="shared" si="20"/>
        <v>0</v>
      </c>
      <c r="I60" s="7">
        <f t="shared" si="21"/>
        <v>0</v>
      </c>
    </row>
    <row r="61" spans="1:9" s="48" customFormat="1" ht="15.75" thickBot="1">
      <c r="A61" s="48" t="s">
        <v>8</v>
      </c>
      <c r="C61" s="30">
        <f>SUM(C50:C60)</f>
        <v>14</v>
      </c>
      <c r="D61" s="30">
        <f>SUM(D50:D60)</f>
        <v>158</v>
      </c>
      <c r="E61" s="48">
        <f>SUM(E50:E60)</f>
        <v>0.99999999999999978</v>
      </c>
      <c r="F61" s="48">
        <f>SUM(F50:F60)</f>
        <v>1</v>
      </c>
      <c r="G61" s="50">
        <f t="shared" si="4"/>
        <v>0.99999999999999978</v>
      </c>
      <c r="H61" s="50"/>
      <c r="I61" s="50"/>
    </row>
    <row r="62" spans="1:9">
      <c r="A62" t="s">
        <v>13</v>
      </c>
      <c r="B62">
        <v>0.1</v>
      </c>
      <c r="C62" s="29">
        <v>0</v>
      </c>
      <c r="D62" s="29">
        <v>9</v>
      </c>
      <c r="E62" s="6">
        <f>C62/C$73</f>
        <v>0</v>
      </c>
      <c r="F62" s="6">
        <f>D62/D$73</f>
        <v>8.1081081081081086E-2</v>
      </c>
      <c r="G62" s="7">
        <f>IF(F62=0,0,E62/F62)</f>
        <v>0</v>
      </c>
      <c r="H62" s="7">
        <f>G62/G$66</f>
        <v>0</v>
      </c>
      <c r="I62" s="7">
        <f>E62/E$66</f>
        <v>0</v>
      </c>
    </row>
    <row r="63" spans="1:9">
      <c r="A63" t="s">
        <v>13</v>
      </c>
      <c r="B63">
        <v>0.2</v>
      </c>
      <c r="C63" s="29">
        <v>3</v>
      </c>
      <c r="D63" s="29">
        <v>14</v>
      </c>
      <c r="E63" s="6">
        <f t="shared" ref="E63:E72" si="22">C63/C$73</f>
        <v>0.23076923076923078</v>
      </c>
      <c r="F63" s="6">
        <f t="shared" ref="F63:F72" si="23">D63/D$73</f>
        <v>0.12612612612612611</v>
      </c>
      <c r="G63" s="7">
        <f t="shared" si="4"/>
        <v>1.8296703296703298</v>
      </c>
      <c r="H63" s="7">
        <f t="shared" ref="H63:H72" si="24">G63/G$66</f>
        <v>0.75</v>
      </c>
      <c r="I63" s="7">
        <f t="shared" ref="I63:I72" si="25">E63/E$66</f>
        <v>0.75</v>
      </c>
    </row>
    <row r="64" spans="1:9">
      <c r="A64" t="s">
        <v>13</v>
      </c>
      <c r="B64">
        <v>0.3</v>
      </c>
      <c r="C64" s="29">
        <v>3</v>
      </c>
      <c r="D64" s="29">
        <v>12</v>
      </c>
      <c r="E64" s="6">
        <f t="shared" si="22"/>
        <v>0.23076923076923078</v>
      </c>
      <c r="F64" s="6">
        <f t="shared" si="23"/>
        <v>0.10810810810810811</v>
      </c>
      <c r="G64" s="7">
        <f t="shared" si="4"/>
        <v>2.1346153846153846</v>
      </c>
      <c r="H64" s="7">
        <f t="shared" si="24"/>
        <v>0.87499999999999989</v>
      </c>
      <c r="I64" s="7">
        <f t="shared" si="25"/>
        <v>0.75</v>
      </c>
    </row>
    <row r="65" spans="1:9">
      <c r="A65" t="s">
        <v>13</v>
      </c>
      <c r="B65">
        <v>0.4</v>
      </c>
      <c r="C65" s="29">
        <v>3</v>
      </c>
      <c r="D65" s="29">
        <v>14</v>
      </c>
      <c r="E65" s="6">
        <f t="shared" si="22"/>
        <v>0.23076923076923078</v>
      </c>
      <c r="F65" s="6">
        <f t="shared" si="23"/>
        <v>0.12612612612612611</v>
      </c>
      <c r="G65" s="7">
        <f t="shared" si="4"/>
        <v>1.8296703296703298</v>
      </c>
      <c r="H65" s="7">
        <f t="shared" si="24"/>
        <v>0.75</v>
      </c>
      <c r="I65" s="7">
        <f t="shared" si="25"/>
        <v>0.75</v>
      </c>
    </row>
    <row r="66" spans="1:9">
      <c r="A66" t="s">
        <v>13</v>
      </c>
      <c r="B66">
        <v>0.5</v>
      </c>
      <c r="C66" s="29">
        <v>4</v>
      </c>
      <c r="D66" s="29">
        <v>14</v>
      </c>
      <c r="E66" s="6">
        <f t="shared" si="22"/>
        <v>0.30769230769230771</v>
      </c>
      <c r="F66" s="6">
        <f t="shared" si="23"/>
        <v>0.12612612612612611</v>
      </c>
      <c r="G66" s="7">
        <f t="shared" si="4"/>
        <v>2.4395604395604398</v>
      </c>
      <c r="H66" s="7">
        <f t="shared" si="24"/>
        <v>1</v>
      </c>
      <c r="I66" s="7">
        <f t="shared" si="25"/>
        <v>1</v>
      </c>
    </row>
    <row r="67" spans="1:9">
      <c r="A67" t="s">
        <v>13</v>
      </c>
      <c r="B67">
        <v>0.6</v>
      </c>
      <c r="C67" s="29">
        <v>0</v>
      </c>
      <c r="D67" s="29">
        <v>13</v>
      </c>
      <c r="E67" s="6">
        <f t="shared" si="22"/>
        <v>0</v>
      </c>
      <c r="F67" s="6">
        <f t="shared" si="23"/>
        <v>0.11711711711711711</v>
      </c>
      <c r="G67" s="7">
        <f t="shared" si="4"/>
        <v>0</v>
      </c>
      <c r="H67" s="7">
        <f t="shared" si="24"/>
        <v>0</v>
      </c>
      <c r="I67" s="7">
        <f t="shared" si="25"/>
        <v>0</v>
      </c>
    </row>
    <row r="68" spans="1:9">
      <c r="A68" t="s">
        <v>13</v>
      </c>
      <c r="B68">
        <v>0.7</v>
      </c>
      <c r="C68" s="29">
        <v>0</v>
      </c>
      <c r="D68" s="29">
        <v>13</v>
      </c>
      <c r="E68" s="6">
        <f t="shared" si="22"/>
        <v>0</v>
      </c>
      <c r="F68" s="6">
        <f t="shared" si="23"/>
        <v>0.11711711711711711</v>
      </c>
      <c r="G68" s="7">
        <f t="shared" si="4"/>
        <v>0</v>
      </c>
      <c r="H68" s="7">
        <f t="shared" si="24"/>
        <v>0</v>
      </c>
      <c r="I68" s="7">
        <f t="shared" si="25"/>
        <v>0</v>
      </c>
    </row>
    <row r="69" spans="1:9">
      <c r="A69" t="s">
        <v>13</v>
      </c>
      <c r="B69">
        <v>0.8</v>
      </c>
      <c r="C69" s="29">
        <v>0</v>
      </c>
      <c r="D69" s="29">
        <v>9</v>
      </c>
      <c r="E69" s="6">
        <f t="shared" si="22"/>
        <v>0</v>
      </c>
      <c r="F69" s="6">
        <f t="shared" si="23"/>
        <v>8.1081081081081086E-2</v>
      </c>
      <c r="G69" s="7">
        <f>IF(F69=0,0,E69/F69)</f>
        <v>0</v>
      </c>
      <c r="H69" s="7">
        <f t="shared" si="24"/>
        <v>0</v>
      </c>
      <c r="I69" s="7">
        <f t="shared" si="25"/>
        <v>0</v>
      </c>
    </row>
    <row r="70" spans="1:9">
      <c r="A70" t="s">
        <v>13</v>
      </c>
      <c r="B70">
        <v>0.9</v>
      </c>
      <c r="C70" s="29">
        <v>0</v>
      </c>
      <c r="D70" s="29">
        <v>5</v>
      </c>
      <c r="E70" s="6">
        <f t="shared" si="22"/>
        <v>0</v>
      </c>
      <c r="F70" s="6">
        <f t="shared" si="23"/>
        <v>4.5045045045045043E-2</v>
      </c>
      <c r="G70" s="7">
        <f>IF(F70=0,0,E70/F70)</f>
        <v>0</v>
      </c>
      <c r="H70" s="7">
        <f t="shared" si="24"/>
        <v>0</v>
      </c>
      <c r="I70" s="7">
        <f t="shared" si="25"/>
        <v>0</v>
      </c>
    </row>
    <row r="71" spans="1:9">
      <c r="A71" t="s">
        <v>13</v>
      </c>
      <c r="B71">
        <v>1</v>
      </c>
      <c r="C71" s="29">
        <v>0</v>
      </c>
      <c r="D71" s="29">
        <v>3</v>
      </c>
      <c r="E71" s="6">
        <f t="shared" si="22"/>
        <v>0</v>
      </c>
      <c r="F71" s="6">
        <f t="shared" si="23"/>
        <v>2.7027027027027029E-2</v>
      </c>
      <c r="G71" s="7">
        <f>IF(F71=0,0,E71/F71)</f>
        <v>0</v>
      </c>
      <c r="H71" s="7">
        <f t="shared" si="24"/>
        <v>0</v>
      </c>
      <c r="I71" s="7">
        <f t="shared" si="25"/>
        <v>0</v>
      </c>
    </row>
    <row r="72" spans="1:9">
      <c r="A72" t="s">
        <v>13</v>
      </c>
      <c r="B72">
        <v>1.1000000000000001</v>
      </c>
      <c r="C72" s="29">
        <v>0</v>
      </c>
      <c r="D72" s="29">
        <v>5</v>
      </c>
      <c r="E72" s="6">
        <f t="shared" si="22"/>
        <v>0</v>
      </c>
      <c r="F72" s="6">
        <f t="shared" si="23"/>
        <v>4.5045045045045043E-2</v>
      </c>
      <c r="G72" s="7">
        <f>IF(F72=0,0,E72/F72)</f>
        <v>0</v>
      </c>
      <c r="H72" s="7">
        <f t="shared" si="24"/>
        <v>0</v>
      </c>
      <c r="I72" s="7">
        <f t="shared" si="25"/>
        <v>0</v>
      </c>
    </row>
    <row r="73" spans="1:9" s="48" customFormat="1" ht="15.75" thickBot="1">
      <c r="A73" s="48" t="s">
        <v>8</v>
      </c>
      <c r="C73" s="30">
        <f>SUM(C62:C72)</f>
        <v>13</v>
      </c>
      <c r="D73" s="30">
        <f>SUM(D62:D72)</f>
        <v>111</v>
      </c>
      <c r="E73" s="30">
        <f>SUM(E62:E72)</f>
        <v>1</v>
      </c>
      <c r="F73" s="30">
        <f>SUM(F62:F72)</f>
        <v>1</v>
      </c>
      <c r="G73" s="30">
        <f>SUM(G62:G72)</f>
        <v>8.2335164835164836</v>
      </c>
      <c r="H73" s="30"/>
      <c r="I73" s="50"/>
    </row>
    <row r="74" spans="1:9">
      <c r="A74" s="51" t="s">
        <v>20</v>
      </c>
      <c r="B74">
        <v>0.1</v>
      </c>
      <c r="C74" s="29">
        <v>0</v>
      </c>
      <c r="D74" t="s">
        <v>54</v>
      </c>
      <c r="E74" s="6">
        <f>C74/C$85</f>
        <v>0</v>
      </c>
      <c r="F74" s="7" t="s">
        <v>54</v>
      </c>
      <c r="G74" s="7" t="s">
        <v>54</v>
      </c>
      <c r="H74" s="7" t="s">
        <v>54</v>
      </c>
      <c r="I74" s="7">
        <f>E74/MAX(E$74:E$84)</f>
        <v>0</v>
      </c>
    </row>
    <row r="75" spans="1:9">
      <c r="A75" s="51" t="s">
        <v>20</v>
      </c>
      <c r="B75">
        <v>0.2</v>
      </c>
      <c r="C75" s="29">
        <v>0</v>
      </c>
      <c r="D75" s="6" t="s">
        <v>54</v>
      </c>
      <c r="E75" s="6">
        <f t="shared" ref="E75:E84" si="26">C75/C$85</f>
        <v>0</v>
      </c>
      <c r="F75" s="7" t="s">
        <v>54</v>
      </c>
      <c r="G75" s="7" t="s">
        <v>54</v>
      </c>
      <c r="H75" s="7" t="s">
        <v>54</v>
      </c>
      <c r="I75" s="7">
        <f t="shared" ref="I75:I84" si="27">E75/MAX(E$74:E$84)</f>
        <v>0</v>
      </c>
    </row>
    <row r="76" spans="1:9">
      <c r="A76" s="51" t="s">
        <v>20</v>
      </c>
      <c r="B76">
        <v>0.3</v>
      </c>
      <c r="C76" s="29">
        <v>1</v>
      </c>
      <c r="D76" s="6" t="s">
        <v>54</v>
      </c>
      <c r="E76" s="6">
        <f t="shared" si="26"/>
        <v>0.14285714285714285</v>
      </c>
      <c r="F76" s="7" t="s">
        <v>54</v>
      </c>
      <c r="G76" s="7" t="s">
        <v>54</v>
      </c>
      <c r="H76" s="7" t="s">
        <v>54</v>
      </c>
      <c r="I76" s="7">
        <f t="shared" si="27"/>
        <v>0.33333333333333331</v>
      </c>
    </row>
    <row r="77" spans="1:9">
      <c r="A77" s="51" t="s">
        <v>20</v>
      </c>
      <c r="B77">
        <v>0.4</v>
      </c>
      <c r="C77" s="29">
        <v>1</v>
      </c>
      <c r="D77" s="6" t="s">
        <v>54</v>
      </c>
      <c r="E77" s="6">
        <f t="shared" si="26"/>
        <v>0.14285714285714285</v>
      </c>
      <c r="F77" s="7" t="s">
        <v>54</v>
      </c>
      <c r="G77" s="7" t="s">
        <v>54</v>
      </c>
      <c r="H77" s="7" t="s">
        <v>54</v>
      </c>
      <c r="I77" s="7">
        <f t="shared" si="27"/>
        <v>0.33333333333333331</v>
      </c>
    </row>
    <row r="78" spans="1:9">
      <c r="A78" s="51" t="s">
        <v>20</v>
      </c>
      <c r="B78">
        <v>0.5</v>
      </c>
      <c r="C78" s="29">
        <v>3</v>
      </c>
      <c r="D78" s="6" t="s">
        <v>54</v>
      </c>
      <c r="E78" s="6">
        <f t="shared" si="26"/>
        <v>0.42857142857142855</v>
      </c>
      <c r="F78" s="7" t="s">
        <v>54</v>
      </c>
      <c r="G78" s="7" t="s">
        <v>54</v>
      </c>
      <c r="H78" s="7" t="s">
        <v>54</v>
      </c>
      <c r="I78" s="7">
        <f t="shared" si="27"/>
        <v>1</v>
      </c>
    </row>
    <row r="79" spans="1:9">
      <c r="A79" s="51" t="s">
        <v>20</v>
      </c>
      <c r="B79">
        <v>0.6</v>
      </c>
      <c r="C79" s="29">
        <v>0</v>
      </c>
      <c r="D79" s="6" t="s">
        <v>54</v>
      </c>
      <c r="E79" s="6">
        <f t="shared" si="26"/>
        <v>0</v>
      </c>
      <c r="F79" s="7" t="s">
        <v>54</v>
      </c>
      <c r="G79" s="7" t="s">
        <v>54</v>
      </c>
      <c r="H79" s="7" t="s">
        <v>54</v>
      </c>
      <c r="I79" s="7">
        <f t="shared" si="27"/>
        <v>0</v>
      </c>
    </row>
    <row r="80" spans="1:9">
      <c r="A80" s="51" t="s">
        <v>20</v>
      </c>
      <c r="B80">
        <v>0.7</v>
      </c>
      <c r="C80" s="29">
        <v>2</v>
      </c>
      <c r="D80" s="6" t="s">
        <v>54</v>
      </c>
      <c r="E80" s="6">
        <f t="shared" si="26"/>
        <v>0.2857142857142857</v>
      </c>
      <c r="F80" s="7" t="s">
        <v>54</v>
      </c>
      <c r="G80" s="7" t="s">
        <v>54</v>
      </c>
      <c r="H80" s="7" t="s">
        <v>54</v>
      </c>
      <c r="I80" s="7">
        <f t="shared" si="27"/>
        <v>0.66666666666666663</v>
      </c>
    </row>
    <row r="81" spans="1:9">
      <c r="A81" s="51" t="s">
        <v>20</v>
      </c>
      <c r="B81">
        <v>0.8</v>
      </c>
      <c r="C81" s="29">
        <v>0</v>
      </c>
      <c r="D81" s="6" t="s">
        <v>54</v>
      </c>
      <c r="E81" s="6">
        <f t="shared" si="26"/>
        <v>0</v>
      </c>
      <c r="F81" s="7" t="s">
        <v>54</v>
      </c>
      <c r="G81" s="7" t="s">
        <v>54</v>
      </c>
      <c r="H81" s="7" t="s">
        <v>54</v>
      </c>
      <c r="I81" s="7">
        <f t="shared" si="27"/>
        <v>0</v>
      </c>
    </row>
    <row r="82" spans="1:9">
      <c r="A82" s="51" t="s">
        <v>20</v>
      </c>
      <c r="B82">
        <v>0.9</v>
      </c>
      <c r="C82" s="29">
        <v>0</v>
      </c>
      <c r="D82" s="6" t="s">
        <v>54</v>
      </c>
      <c r="E82" s="6">
        <f t="shared" si="26"/>
        <v>0</v>
      </c>
      <c r="F82" s="7" t="s">
        <v>54</v>
      </c>
      <c r="G82" s="7" t="s">
        <v>54</v>
      </c>
      <c r="H82" s="7" t="s">
        <v>54</v>
      </c>
      <c r="I82" s="7">
        <f t="shared" si="27"/>
        <v>0</v>
      </c>
    </row>
    <row r="83" spans="1:9">
      <c r="A83" s="51" t="s">
        <v>20</v>
      </c>
      <c r="B83">
        <v>1</v>
      </c>
      <c r="C83" s="29">
        <v>0</v>
      </c>
      <c r="D83" s="6" t="s">
        <v>54</v>
      </c>
      <c r="E83" s="6">
        <f t="shared" si="26"/>
        <v>0</v>
      </c>
      <c r="F83" s="7" t="s">
        <v>54</v>
      </c>
      <c r="G83" s="7" t="s">
        <v>54</v>
      </c>
      <c r="H83" s="7" t="s">
        <v>54</v>
      </c>
      <c r="I83" s="7">
        <f t="shared" si="27"/>
        <v>0</v>
      </c>
    </row>
    <row r="84" spans="1:9">
      <c r="A84" s="51" t="s">
        <v>20</v>
      </c>
      <c r="B84">
        <v>1.1000000000000001</v>
      </c>
      <c r="C84" s="29">
        <v>0</v>
      </c>
      <c r="D84" s="6" t="s">
        <v>54</v>
      </c>
      <c r="E84" s="6">
        <f t="shared" si="26"/>
        <v>0</v>
      </c>
      <c r="F84" s="7" t="s">
        <v>54</v>
      </c>
      <c r="G84" s="7" t="s">
        <v>54</v>
      </c>
      <c r="H84" s="7" t="s">
        <v>54</v>
      </c>
      <c r="I84" s="7">
        <f t="shared" si="27"/>
        <v>0</v>
      </c>
    </row>
    <row r="85" spans="1:9" s="48" customFormat="1" ht="15.75" thickBot="1">
      <c r="A85" s="52" t="s">
        <v>8</v>
      </c>
      <c r="C85" s="30">
        <f>SUM(C74:C84)</f>
        <v>7</v>
      </c>
      <c r="D85" s="30"/>
      <c r="E85" s="30">
        <f>SUM(E74:E84)</f>
        <v>0.99999999999999989</v>
      </c>
      <c r="F85" s="54" t="s">
        <v>54</v>
      </c>
      <c r="G85" s="7" t="s">
        <v>54</v>
      </c>
      <c r="H85" s="7" t="s">
        <v>54</v>
      </c>
    </row>
    <row r="86" spans="1:9">
      <c r="A86" s="51" t="s">
        <v>27</v>
      </c>
      <c r="B86">
        <v>0.1</v>
      </c>
      <c r="C86" s="29">
        <v>0</v>
      </c>
      <c r="D86" s="6" t="s">
        <v>54</v>
      </c>
      <c r="E86" s="6">
        <f>C86/C$97</f>
        <v>0</v>
      </c>
      <c r="F86" s="54" t="s">
        <v>54</v>
      </c>
      <c r="G86" s="54" t="s">
        <v>54</v>
      </c>
      <c r="H86" s="7" t="s">
        <v>54</v>
      </c>
      <c r="I86" s="7">
        <f>E86/MAX(E$86:E$96)</f>
        <v>0</v>
      </c>
    </row>
    <row r="87" spans="1:9">
      <c r="A87" s="51" t="s">
        <v>27</v>
      </c>
      <c r="B87">
        <v>0.2</v>
      </c>
      <c r="C87" s="29">
        <v>0</v>
      </c>
      <c r="D87" s="6" t="s">
        <v>54</v>
      </c>
      <c r="E87" s="6">
        <f t="shared" ref="E87:E96" si="28">C87/C$97</f>
        <v>0</v>
      </c>
      <c r="F87" s="54" t="s">
        <v>54</v>
      </c>
      <c r="G87" s="54" t="s">
        <v>54</v>
      </c>
      <c r="H87" s="7" t="s">
        <v>54</v>
      </c>
      <c r="I87" s="7">
        <f t="shared" ref="I87:I96" si="29">E87/MAX(E$86:E$96)</f>
        <v>0</v>
      </c>
    </row>
    <row r="88" spans="1:9">
      <c r="A88" s="51" t="s">
        <v>27</v>
      </c>
      <c r="B88">
        <v>0.3</v>
      </c>
      <c r="C88" s="29">
        <v>1</v>
      </c>
      <c r="D88" s="6" t="s">
        <v>54</v>
      </c>
      <c r="E88" s="6">
        <f t="shared" si="28"/>
        <v>0.2</v>
      </c>
      <c r="F88" s="54" t="s">
        <v>54</v>
      </c>
      <c r="G88" s="54" t="s">
        <v>54</v>
      </c>
      <c r="H88" s="7" t="s">
        <v>54</v>
      </c>
      <c r="I88" s="7">
        <f t="shared" si="29"/>
        <v>0.5</v>
      </c>
    </row>
    <row r="89" spans="1:9">
      <c r="A89" s="51" t="s">
        <v>27</v>
      </c>
      <c r="B89">
        <v>0.4</v>
      </c>
      <c r="C89" s="29">
        <v>2</v>
      </c>
      <c r="D89" s="6" t="s">
        <v>54</v>
      </c>
      <c r="E89" s="6">
        <f t="shared" si="28"/>
        <v>0.4</v>
      </c>
      <c r="F89" s="54" t="s">
        <v>54</v>
      </c>
      <c r="G89" s="54" t="s">
        <v>54</v>
      </c>
      <c r="H89" s="7" t="s">
        <v>54</v>
      </c>
      <c r="I89" s="7">
        <f t="shared" si="29"/>
        <v>1</v>
      </c>
    </row>
    <row r="90" spans="1:9">
      <c r="A90" s="51" t="s">
        <v>27</v>
      </c>
      <c r="B90">
        <v>0.5</v>
      </c>
      <c r="C90" s="29">
        <v>2</v>
      </c>
      <c r="D90" s="6" t="s">
        <v>54</v>
      </c>
      <c r="E90" s="6">
        <f t="shared" si="28"/>
        <v>0.4</v>
      </c>
      <c r="F90" s="54" t="s">
        <v>54</v>
      </c>
      <c r="G90" s="54" t="s">
        <v>54</v>
      </c>
      <c r="H90" s="7" t="s">
        <v>54</v>
      </c>
      <c r="I90" s="7">
        <f t="shared" si="29"/>
        <v>1</v>
      </c>
    </row>
    <row r="91" spans="1:9">
      <c r="A91" s="51" t="s">
        <v>27</v>
      </c>
      <c r="B91">
        <v>0.6</v>
      </c>
      <c r="C91" s="29">
        <v>0</v>
      </c>
      <c r="D91" s="6" t="s">
        <v>54</v>
      </c>
      <c r="E91" s="6">
        <f t="shared" si="28"/>
        <v>0</v>
      </c>
      <c r="F91" s="54" t="s">
        <v>54</v>
      </c>
      <c r="G91" s="54" t="s">
        <v>54</v>
      </c>
      <c r="H91" s="7" t="s">
        <v>54</v>
      </c>
      <c r="I91" s="7">
        <f t="shared" si="29"/>
        <v>0</v>
      </c>
    </row>
    <row r="92" spans="1:9">
      <c r="A92" s="51" t="s">
        <v>27</v>
      </c>
      <c r="B92">
        <v>0.7</v>
      </c>
      <c r="C92" s="29">
        <v>0</v>
      </c>
      <c r="D92" s="6" t="s">
        <v>54</v>
      </c>
      <c r="E92" s="6">
        <f t="shared" si="28"/>
        <v>0</v>
      </c>
      <c r="F92" s="54" t="s">
        <v>54</v>
      </c>
      <c r="G92" s="54" t="s">
        <v>54</v>
      </c>
      <c r="H92" s="7" t="s">
        <v>54</v>
      </c>
      <c r="I92" s="7">
        <f t="shared" si="29"/>
        <v>0</v>
      </c>
    </row>
    <row r="93" spans="1:9">
      <c r="A93" s="51" t="s">
        <v>27</v>
      </c>
      <c r="B93">
        <v>0.8</v>
      </c>
      <c r="C93" s="29">
        <v>0</v>
      </c>
      <c r="D93" s="6" t="s">
        <v>54</v>
      </c>
      <c r="E93" s="6">
        <f t="shared" si="28"/>
        <v>0</v>
      </c>
      <c r="F93" s="54" t="s">
        <v>54</v>
      </c>
      <c r="G93" s="54" t="s">
        <v>54</v>
      </c>
      <c r="H93" s="7" t="s">
        <v>54</v>
      </c>
      <c r="I93" s="7">
        <f t="shared" si="29"/>
        <v>0</v>
      </c>
    </row>
    <row r="94" spans="1:9">
      <c r="A94" s="51" t="s">
        <v>27</v>
      </c>
      <c r="B94">
        <v>0.9</v>
      </c>
      <c r="C94" s="29">
        <v>0</v>
      </c>
      <c r="D94" s="6" t="s">
        <v>54</v>
      </c>
      <c r="E94" s="6">
        <f t="shared" si="28"/>
        <v>0</v>
      </c>
      <c r="F94" s="54" t="s">
        <v>54</v>
      </c>
      <c r="G94" s="54" t="s">
        <v>54</v>
      </c>
      <c r="H94" s="7" t="s">
        <v>54</v>
      </c>
      <c r="I94" s="7">
        <f t="shared" si="29"/>
        <v>0</v>
      </c>
    </row>
    <row r="95" spans="1:9">
      <c r="A95" s="51" t="s">
        <v>27</v>
      </c>
      <c r="B95">
        <v>1</v>
      </c>
      <c r="C95" s="29">
        <v>0</v>
      </c>
      <c r="D95" s="6" t="s">
        <v>54</v>
      </c>
      <c r="E95" s="6">
        <f t="shared" si="28"/>
        <v>0</v>
      </c>
      <c r="F95" s="54" t="s">
        <v>54</v>
      </c>
      <c r="G95" s="54" t="s">
        <v>54</v>
      </c>
      <c r="H95" s="7" t="s">
        <v>54</v>
      </c>
      <c r="I95" s="7">
        <f t="shared" si="29"/>
        <v>0</v>
      </c>
    </row>
    <row r="96" spans="1:9" s="53" customFormat="1">
      <c r="A96" s="51" t="s">
        <v>27</v>
      </c>
      <c r="B96" s="53">
        <v>1.1000000000000001</v>
      </c>
      <c r="C96" s="29">
        <v>0</v>
      </c>
      <c r="D96" s="6" t="s">
        <v>54</v>
      </c>
      <c r="E96" s="6">
        <f t="shared" si="28"/>
        <v>0</v>
      </c>
      <c r="F96" s="54" t="s">
        <v>54</v>
      </c>
      <c r="G96" s="54" t="s">
        <v>54</v>
      </c>
      <c r="H96" s="7" t="s">
        <v>54</v>
      </c>
      <c r="I96" s="7">
        <f t="shared" si="29"/>
        <v>0</v>
      </c>
    </row>
    <row r="97" spans="1:8" s="48" customFormat="1" ht="15.75" thickBot="1">
      <c r="A97" s="52" t="s">
        <v>8</v>
      </c>
      <c r="C97" s="30">
        <f>SUM(C86:C96)</f>
        <v>5</v>
      </c>
      <c r="D97" s="49"/>
      <c r="E97" s="49"/>
      <c r="F97" s="54"/>
      <c r="G97" s="54" t="s">
        <v>54</v>
      </c>
      <c r="H97" s="7" t="s">
        <v>54</v>
      </c>
    </row>
  </sheetData>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dimension ref="A1:I313"/>
  <sheetViews>
    <sheetView topLeftCell="F1" workbookViewId="0">
      <selection activeCell="B2" sqref="B2:B39"/>
    </sheetView>
  </sheetViews>
  <sheetFormatPr defaultRowHeight="15"/>
  <cols>
    <col min="1" max="1" width="20.140625" customWidth="1"/>
    <col min="3" max="4" width="11.42578125" customWidth="1"/>
    <col min="5" max="5" width="11.42578125" style="6" customWidth="1"/>
    <col min="6" max="6" width="9.140625" style="6"/>
    <col min="7" max="7" width="9.140625" style="7"/>
    <col min="8" max="8" width="15" style="7" customWidth="1"/>
    <col min="9" max="9" width="10.85546875" style="7" customWidth="1"/>
  </cols>
  <sheetData>
    <row r="1" spans="1:9" s="36" customFormat="1" ht="60" customHeight="1">
      <c r="A1" s="1" t="s">
        <v>0</v>
      </c>
      <c r="B1" s="2" t="s">
        <v>31</v>
      </c>
      <c r="C1" s="2" t="s">
        <v>2</v>
      </c>
      <c r="D1" s="2" t="s">
        <v>3</v>
      </c>
      <c r="E1" s="37" t="s">
        <v>37</v>
      </c>
      <c r="F1" s="34" t="s">
        <v>32</v>
      </c>
      <c r="G1" s="35" t="s">
        <v>33</v>
      </c>
      <c r="H1" s="5" t="s">
        <v>34</v>
      </c>
      <c r="I1" s="5" t="s">
        <v>35</v>
      </c>
    </row>
    <row r="2" spans="1:9">
      <c r="A2" t="s">
        <v>7</v>
      </c>
      <c r="B2">
        <v>0.05</v>
      </c>
      <c r="C2" s="29">
        <v>18</v>
      </c>
      <c r="D2" s="29">
        <v>26</v>
      </c>
      <c r="E2" s="6">
        <f>C2/C$40</f>
        <v>0.75</v>
      </c>
      <c r="F2" s="6">
        <f>D2/D$40</f>
        <v>0.1793103448275862</v>
      </c>
      <c r="G2" s="7">
        <f>IF(F2=0,0,E2/F2)</f>
        <v>4.1826923076923075</v>
      </c>
      <c r="H2" s="7">
        <f>G2/G$2</f>
        <v>1</v>
      </c>
      <c r="I2" s="7">
        <f>E2/E$2</f>
        <v>1</v>
      </c>
    </row>
    <row r="3" spans="1:9">
      <c r="A3" t="s">
        <v>7</v>
      </c>
      <c r="B3">
        <v>0.1</v>
      </c>
      <c r="C3" s="29">
        <v>2</v>
      </c>
      <c r="D3" s="29">
        <v>11</v>
      </c>
      <c r="E3" s="6">
        <f t="shared" ref="E3:E39" si="0">C3/C$40</f>
        <v>8.3333333333333329E-2</v>
      </c>
      <c r="F3" s="6">
        <f t="shared" ref="F3:F38" si="1">D3/D$40</f>
        <v>7.586206896551724E-2</v>
      </c>
      <c r="G3" s="7">
        <f t="shared" ref="G3:G39" si="2">IF(F3=0,0,E3/F3)</f>
        <v>1.0984848484848484</v>
      </c>
      <c r="H3" s="7">
        <f t="shared" ref="H3:H39" si="3">G3/G$2</f>
        <v>0.2626262626262626</v>
      </c>
      <c r="I3" s="7">
        <f t="shared" ref="I3:I39" si="4">E3/E$2</f>
        <v>0.1111111111111111</v>
      </c>
    </row>
    <row r="4" spans="1:9">
      <c r="A4" t="s">
        <v>7</v>
      </c>
      <c r="B4">
        <v>0.15</v>
      </c>
      <c r="C4" s="29">
        <v>3</v>
      </c>
      <c r="D4" s="29">
        <v>8</v>
      </c>
      <c r="E4" s="6">
        <f t="shared" si="0"/>
        <v>0.125</v>
      </c>
      <c r="F4" s="6">
        <f t="shared" si="1"/>
        <v>5.5172413793103448E-2</v>
      </c>
      <c r="G4" s="7">
        <f t="shared" si="2"/>
        <v>2.265625</v>
      </c>
      <c r="H4" s="7">
        <f t="shared" si="3"/>
        <v>0.54166666666666674</v>
      </c>
      <c r="I4" s="7">
        <f t="shared" si="4"/>
        <v>0.16666666666666666</v>
      </c>
    </row>
    <row r="5" spans="1:9">
      <c r="A5" t="s">
        <v>7</v>
      </c>
      <c r="B5">
        <v>0.2</v>
      </c>
      <c r="C5" s="29">
        <v>0</v>
      </c>
      <c r="D5" s="29">
        <v>12</v>
      </c>
      <c r="E5" s="6">
        <f t="shared" si="0"/>
        <v>0</v>
      </c>
      <c r="F5" s="6">
        <f t="shared" si="1"/>
        <v>8.2758620689655171E-2</v>
      </c>
      <c r="G5" s="7">
        <f t="shared" si="2"/>
        <v>0</v>
      </c>
      <c r="H5" s="7">
        <f t="shared" si="3"/>
        <v>0</v>
      </c>
      <c r="I5" s="7">
        <f t="shared" si="4"/>
        <v>0</v>
      </c>
    </row>
    <row r="6" spans="1:9">
      <c r="A6" t="s">
        <v>7</v>
      </c>
      <c r="B6">
        <v>0.25</v>
      </c>
      <c r="C6" s="29">
        <v>1</v>
      </c>
      <c r="D6" s="29">
        <v>11</v>
      </c>
      <c r="E6" s="6">
        <f t="shared" si="0"/>
        <v>4.1666666666666664E-2</v>
      </c>
      <c r="F6" s="6">
        <f t="shared" si="1"/>
        <v>7.586206896551724E-2</v>
      </c>
      <c r="G6" s="7">
        <f t="shared" si="2"/>
        <v>0.5492424242424242</v>
      </c>
      <c r="H6" s="7">
        <f t="shared" si="3"/>
        <v>0.1313131313131313</v>
      </c>
      <c r="I6" s="7">
        <f t="shared" si="4"/>
        <v>5.5555555555555552E-2</v>
      </c>
    </row>
    <row r="7" spans="1:9">
      <c r="A7" t="s">
        <v>7</v>
      </c>
      <c r="B7">
        <v>0.3</v>
      </c>
      <c r="C7" s="29">
        <v>0</v>
      </c>
      <c r="D7" s="29">
        <v>8</v>
      </c>
      <c r="E7" s="6">
        <f t="shared" si="0"/>
        <v>0</v>
      </c>
      <c r="F7" s="6">
        <f t="shared" si="1"/>
        <v>5.5172413793103448E-2</v>
      </c>
      <c r="G7" s="7">
        <f t="shared" si="2"/>
        <v>0</v>
      </c>
      <c r="H7" s="7">
        <f t="shared" si="3"/>
        <v>0</v>
      </c>
      <c r="I7" s="7">
        <f t="shared" si="4"/>
        <v>0</v>
      </c>
    </row>
    <row r="8" spans="1:9">
      <c r="A8" t="s">
        <v>7</v>
      </c>
      <c r="B8">
        <v>0.35</v>
      </c>
      <c r="C8" s="29">
        <v>0</v>
      </c>
      <c r="D8" s="29">
        <v>7</v>
      </c>
      <c r="E8" s="6">
        <f t="shared" si="0"/>
        <v>0</v>
      </c>
      <c r="F8" s="6">
        <f t="shared" si="1"/>
        <v>4.8275862068965517E-2</v>
      </c>
      <c r="G8" s="7">
        <f t="shared" si="2"/>
        <v>0</v>
      </c>
      <c r="H8" s="7">
        <f t="shared" si="3"/>
        <v>0</v>
      </c>
      <c r="I8" s="7">
        <f t="shared" si="4"/>
        <v>0</v>
      </c>
    </row>
    <row r="9" spans="1:9">
      <c r="A9" t="s">
        <v>7</v>
      </c>
      <c r="B9">
        <v>0.4</v>
      </c>
      <c r="C9" s="29">
        <v>0</v>
      </c>
      <c r="D9" s="29">
        <v>10</v>
      </c>
      <c r="E9" s="6">
        <f t="shared" si="0"/>
        <v>0</v>
      </c>
      <c r="F9" s="6">
        <f t="shared" si="1"/>
        <v>6.8965517241379309E-2</v>
      </c>
      <c r="G9" s="7">
        <f t="shared" si="2"/>
        <v>0</v>
      </c>
      <c r="H9" s="7">
        <f t="shared" si="3"/>
        <v>0</v>
      </c>
      <c r="I9" s="7">
        <f t="shared" si="4"/>
        <v>0</v>
      </c>
    </row>
    <row r="10" spans="1:9">
      <c r="A10" t="s">
        <v>7</v>
      </c>
      <c r="B10">
        <v>0.45</v>
      </c>
      <c r="C10" s="29">
        <v>0</v>
      </c>
      <c r="D10" s="29">
        <v>5</v>
      </c>
      <c r="E10" s="6">
        <f t="shared" si="0"/>
        <v>0</v>
      </c>
      <c r="F10" s="6">
        <f t="shared" si="1"/>
        <v>3.4482758620689655E-2</v>
      </c>
      <c r="G10" s="7">
        <f t="shared" si="2"/>
        <v>0</v>
      </c>
      <c r="H10" s="7">
        <f t="shared" si="3"/>
        <v>0</v>
      </c>
      <c r="I10" s="7">
        <f t="shared" si="4"/>
        <v>0</v>
      </c>
    </row>
    <row r="11" spans="1:9">
      <c r="A11" t="s">
        <v>7</v>
      </c>
      <c r="B11">
        <v>0.5</v>
      </c>
      <c r="C11" s="29">
        <v>0</v>
      </c>
      <c r="D11" s="29">
        <v>6</v>
      </c>
      <c r="E11" s="6">
        <f t="shared" si="0"/>
        <v>0</v>
      </c>
      <c r="F11" s="6">
        <f t="shared" si="1"/>
        <v>4.1379310344827586E-2</v>
      </c>
      <c r="G11" s="7">
        <f t="shared" si="2"/>
        <v>0</v>
      </c>
      <c r="H11" s="7">
        <f t="shared" si="3"/>
        <v>0</v>
      </c>
      <c r="I11" s="7">
        <f t="shared" si="4"/>
        <v>0</v>
      </c>
    </row>
    <row r="12" spans="1:9">
      <c r="A12" t="s">
        <v>7</v>
      </c>
      <c r="B12">
        <v>0.55000000000000004</v>
      </c>
      <c r="C12" s="29">
        <v>0</v>
      </c>
      <c r="D12" s="29">
        <v>7</v>
      </c>
      <c r="E12" s="6">
        <f t="shared" si="0"/>
        <v>0</v>
      </c>
      <c r="F12" s="6">
        <f t="shared" si="1"/>
        <v>4.8275862068965517E-2</v>
      </c>
      <c r="G12" s="7">
        <f t="shared" si="2"/>
        <v>0</v>
      </c>
      <c r="H12" s="7">
        <f t="shared" si="3"/>
        <v>0</v>
      </c>
      <c r="I12" s="7">
        <f t="shared" si="4"/>
        <v>0</v>
      </c>
    </row>
    <row r="13" spans="1:9">
      <c r="A13" t="s">
        <v>7</v>
      </c>
      <c r="B13">
        <v>0.6</v>
      </c>
      <c r="C13" s="29">
        <v>0</v>
      </c>
      <c r="D13" s="29">
        <v>6</v>
      </c>
      <c r="E13" s="6">
        <f t="shared" si="0"/>
        <v>0</v>
      </c>
      <c r="F13" s="6">
        <f t="shared" si="1"/>
        <v>4.1379310344827586E-2</v>
      </c>
      <c r="G13" s="7">
        <f t="shared" si="2"/>
        <v>0</v>
      </c>
      <c r="H13" s="7">
        <f t="shared" si="3"/>
        <v>0</v>
      </c>
      <c r="I13" s="7">
        <f t="shared" si="4"/>
        <v>0</v>
      </c>
    </row>
    <row r="14" spans="1:9">
      <c r="A14" t="s">
        <v>7</v>
      </c>
      <c r="B14">
        <v>0.65</v>
      </c>
      <c r="C14" s="29">
        <v>0</v>
      </c>
      <c r="D14" s="29">
        <v>5</v>
      </c>
      <c r="E14" s="6">
        <f t="shared" si="0"/>
        <v>0</v>
      </c>
      <c r="F14" s="6">
        <f t="shared" si="1"/>
        <v>3.4482758620689655E-2</v>
      </c>
      <c r="G14" s="7">
        <f t="shared" si="2"/>
        <v>0</v>
      </c>
      <c r="H14" s="7">
        <f t="shared" si="3"/>
        <v>0</v>
      </c>
      <c r="I14" s="7">
        <f t="shared" si="4"/>
        <v>0</v>
      </c>
    </row>
    <row r="15" spans="1:9">
      <c r="A15" t="s">
        <v>7</v>
      </c>
      <c r="B15">
        <v>0.7</v>
      </c>
      <c r="C15" s="29">
        <v>0</v>
      </c>
      <c r="D15" s="29">
        <v>3</v>
      </c>
      <c r="E15" s="6">
        <f t="shared" si="0"/>
        <v>0</v>
      </c>
      <c r="F15" s="6">
        <f t="shared" si="1"/>
        <v>2.0689655172413793E-2</v>
      </c>
      <c r="G15" s="7">
        <f t="shared" si="2"/>
        <v>0</v>
      </c>
      <c r="H15" s="7">
        <f t="shared" si="3"/>
        <v>0</v>
      </c>
      <c r="I15" s="7">
        <f t="shared" si="4"/>
        <v>0</v>
      </c>
    </row>
    <row r="16" spans="1:9">
      <c r="A16" t="s">
        <v>7</v>
      </c>
      <c r="B16">
        <v>0.75</v>
      </c>
      <c r="C16" s="29">
        <v>0</v>
      </c>
      <c r="D16" s="29">
        <v>1</v>
      </c>
      <c r="E16" s="6">
        <f t="shared" si="0"/>
        <v>0</v>
      </c>
      <c r="F16" s="6">
        <f t="shared" si="1"/>
        <v>6.8965517241379309E-3</v>
      </c>
      <c r="G16" s="7">
        <f t="shared" si="2"/>
        <v>0</v>
      </c>
      <c r="H16" s="7">
        <f t="shared" si="3"/>
        <v>0</v>
      </c>
      <c r="I16" s="7">
        <f t="shared" si="4"/>
        <v>0</v>
      </c>
    </row>
    <row r="17" spans="1:9">
      <c r="A17" t="s">
        <v>7</v>
      </c>
      <c r="B17">
        <v>0.8</v>
      </c>
      <c r="C17" s="29">
        <v>0</v>
      </c>
      <c r="D17" s="29">
        <v>1</v>
      </c>
      <c r="E17" s="6">
        <f t="shared" si="0"/>
        <v>0</v>
      </c>
      <c r="F17" s="6">
        <f t="shared" si="1"/>
        <v>6.8965517241379309E-3</v>
      </c>
      <c r="G17" s="7">
        <f t="shared" si="2"/>
        <v>0</v>
      </c>
      <c r="H17" s="7">
        <f t="shared" si="3"/>
        <v>0</v>
      </c>
      <c r="I17" s="7">
        <f t="shared" si="4"/>
        <v>0</v>
      </c>
    </row>
    <row r="18" spans="1:9">
      <c r="A18" t="s">
        <v>7</v>
      </c>
      <c r="B18">
        <v>0.85</v>
      </c>
      <c r="C18" s="29">
        <v>0</v>
      </c>
      <c r="D18" s="29">
        <v>2</v>
      </c>
      <c r="E18" s="6">
        <f t="shared" si="0"/>
        <v>0</v>
      </c>
      <c r="F18" s="6">
        <f t="shared" si="1"/>
        <v>1.3793103448275862E-2</v>
      </c>
      <c r="G18" s="7">
        <f t="shared" si="2"/>
        <v>0</v>
      </c>
      <c r="H18" s="7">
        <f t="shared" si="3"/>
        <v>0</v>
      </c>
      <c r="I18" s="7">
        <f t="shared" si="4"/>
        <v>0</v>
      </c>
    </row>
    <row r="19" spans="1:9">
      <c r="A19" t="s">
        <v>7</v>
      </c>
      <c r="B19">
        <v>0.9</v>
      </c>
      <c r="C19" s="29">
        <v>0</v>
      </c>
      <c r="D19" s="29">
        <v>2</v>
      </c>
      <c r="E19" s="6">
        <f t="shared" si="0"/>
        <v>0</v>
      </c>
      <c r="F19" s="6">
        <f t="shared" si="1"/>
        <v>1.3793103448275862E-2</v>
      </c>
      <c r="G19" s="7">
        <f t="shared" si="2"/>
        <v>0</v>
      </c>
      <c r="H19" s="7">
        <f t="shared" si="3"/>
        <v>0</v>
      </c>
      <c r="I19" s="7">
        <f t="shared" si="4"/>
        <v>0</v>
      </c>
    </row>
    <row r="20" spans="1:9">
      <c r="A20" t="s">
        <v>7</v>
      </c>
      <c r="B20">
        <v>0.95</v>
      </c>
      <c r="C20" s="29">
        <v>0</v>
      </c>
      <c r="D20" s="29">
        <v>1</v>
      </c>
      <c r="E20" s="6">
        <f t="shared" si="0"/>
        <v>0</v>
      </c>
      <c r="F20" s="6">
        <f t="shared" si="1"/>
        <v>6.8965517241379309E-3</v>
      </c>
      <c r="G20" s="7">
        <f t="shared" si="2"/>
        <v>0</v>
      </c>
      <c r="H20" s="7">
        <f t="shared" si="3"/>
        <v>0</v>
      </c>
      <c r="I20" s="7">
        <f t="shared" si="4"/>
        <v>0</v>
      </c>
    </row>
    <row r="21" spans="1:9">
      <c r="A21" t="s">
        <v>7</v>
      </c>
      <c r="B21">
        <v>1</v>
      </c>
      <c r="C21" s="29">
        <v>0</v>
      </c>
      <c r="D21" s="29">
        <v>2</v>
      </c>
      <c r="E21" s="6">
        <f t="shared" si="0"/>
        <v>0</v>
      </c>
      <c r="F21" s="6">
        <f t="shared" si="1"/>
        <v>1.3793103448275862E-2</v>
      </c>
      <c r="G21" s="7">
        <f t="shared" si="2"/>
        <v>0</v>
      </c>
      <c r="H21" s="7">
        <f t="shared" si="3"/>
        <v>0</v>
      </c>
      <c r="I21" s="7">
        <f t="shared" si="4"/>
        <v>0</v>
      </c>
    </row>
    <row r="22" spans="1:9">
      <c r="A22" t="s">
        <v>7</v>
      </c>
      <c r="B22">
        <v>1.05</v>
      </c>
      <c r="C22" s="29">
        <v>0</v>
      </c>
      <c r="D22" s="29">
        <v>0</v>
      </c>
      <c r="E22" s="6">
        <f t="shared" si="0"/>
        <v>0</v>
      </c>
      <c r="F22" s="6">
        <f t="shared" si="1"/>
        <v>0</v>
      </c>
      <c r="G22" s="7">
        <f t="shared" si="2"/>
        <v>0</v>
      </c>
      <c r="H22" s="7">
        <f t="shared" si="3"/>
        <v>0</v>
      </c>
      <c r="I22" s="7">
        <f t="shared" si="4"/>
        <v>0</v>
      </c>
    </row>
    <row r="23" spans="1:9">
      <c r="A23" t="s">
        <v>7</v>
      </c>
      <c r="B23">
        <v>1.1000000000000001</v>
      </c>
      <c r="C23" s="29">
        <v>0</v>
      </c>
      <c r="D23" s="29">
        <v>5</v>
      </c>
      <c r="E23" s="6">
        <f t="shared" si="0"/>
        <v>0</v>
      </c>
      <c r="F23" s="6">
        <f t="shared" si="1"/>
        <v>3.4482758620689655E-2</v>
      </c>
      <c r="G23" s="7">
        <f t="shared" si="2"/>
        <v>0</v>
      </c>
      <c r="H23" s="7">
        <f t="shared" si="3"/>
        <v>0</v>
      </c>
      <c r="I23" s="7">
        <f t="shared" si="4"/>
        <v>0</v>
      </c>
    </row>
    <row r="24" spans="1:9">
      <c r="A24" t="s">
        <v>7</v>
      </c>
      <c r="B24">
        <v>1.1499999999999999</v>
      </c>
      <c r="C24" s="29">
        <v>0</v>
      </c>
      <c r="D24" s="29">
        <v>1</v>
      </c>
      <c r="E24" s="6">
        <f t="shared" si="0"/>
        <v>0</v>
      </c>
      <c r="F24" s="6">
        <f t="shared" si="1"/>
        <v>6.8965517241379309E-3</v>
      </c>
      <c r="G24" s="7">
        <f t="shared" si="2"/>
        <v>0</v>
      </c>
      <c r="H24" s="7">
        <f t="shared" si="3"/>
        <v>0</v>
      </c>
      <c r="I24" s="7">
        <f t="shared" si="4"/>
        <v>0</v>
      </c>
    </row>
    <row r="25" spans="1:9">
      <c r="A25" t="s">
        <v>7</v>
      </c>
      <c r="B25">
        <v>1.2</v>
      </c>
      <c r="C25" s="29">
        <v>0</v>
      </c>
      <c r="D25" s="29">
        <v>1</v>
      </c>
      <c r="E25" s="6">
        <f t="shared" si="0"/>
        <v>0</v>
      </c>
      <c r="F25" s="6">
        <f t="shared" si="1"/>
        <v>6.8965517241379309E-3</v>
      </c>
      <c r="G25" s="7">
        <f t="shared" si="2"/>
        <v>0</v>
      </c>
      <c r="H25" s="7">
        <f t="shared" si="3"/>
        <v>0</v>
      </c>
      <c r="I25" s="7">
        <f t="shared" si="4"/>
        <v>0</v>
      </c>
    </row>
    <row r="26" spans="1:9">
      <c r="A26" t="s">
        <v>7</v>
      </c>
      <c r="B26">
        <v>1.25</v>
      </c>
      <c r="C26" s="29">
        <v>0</v>
      </c>
      <c r="D26" s="29">
        <v>1</v>
      </c>
      <c r="E26" s="6">
        <f t="shared" si="0"/>
        <v>0</v>
      </c>
      <c r="F26" s="6">
        <f t="shared" si="1"/>
        <v>6.8965517241379309E-3</v>
      </c>
      <c r="G26" s="7">
        <f t="shared" si="2"/>
        <v>0</v>
      </c>
      <c r="H26" s="7">
        <f t="shared" si="3"/>
        <v>0</v>
      </c>
      <c r="I26" s="7">
        <f t="shared" si="4"/>
        <v>0</v>
      </c>
    </row>
    <row r="27" spans="1:9">
      <c r="A27" t="s">
        <v>7</v>
      </c>
      <c r="B27">
        <v>1.3</v>
      </c>
      <c r="C27" s="29">
        <v>0</v>
      </c>
      <c r="D27" s="29">
        <v>0</v>
      </c>
      <c r="E27" s="6">
        <f t="shared" si="0"/>
        <v>0</v>
      </c>
      <c r="F27" s="6">
        <f t="shared" si="1"/>
        <v>0</v>
      </c>
      <c r="G27" s="7">
        <f t="shared" si="2"/>
        <v>0</v>
      </c>
      <c r="H27" s="7">
        <f t="shared" si="3"/>
        <v>0</v>
      </c>
      <c r="I27" s="7">
        <f t="shared" si="4"/>
        <v>0</v>
      </c>
    </row>
    <row r="28" spans="1:9">
      <c r="A28" t="s">
        <v>7</v>
      </c>
      <c r="B28">
        <v>1.35</v>
      </c>
      <c r="C28" s="29">
        <v>0</v>
      </c>
      <c r="D28" s="29">
        <v>0</v>
      </c>
      <c r="E28" s="6">
        <f t="shared" si="0"/>
        <v>0</v>
      </c>
      <c r="F28" s="6">
        <f t="shared" si="1"/>
        <v>0</v>
      </c>
      <c r="G28" s="7">
        <f t="shared" si="2"/>
        <v>0</v>
      </c>
      <c r="H28" s="7">
        <f t="shared" si="3"/>
        <v>0</v>
      </c>
      <c r="I28" s="7">
        <f t="shared" si="4"/>
        <v>0</v>
      </c>
    </row>
    <row r="29" spans="1:9">
      <c r="A29" t="s">
        <v>7</v>
      </c>
      <c r="B29">
        <v>1.4</v>
      </c>
      <c r="C29" s="29">
        <v>0</v>
      </c>
      <c r="D29" s="29">
        <v>1</v>
      </c>
      <c r="E29" s="6">
        <f t="shared" si="0"/>
        <v>0</v>
      </c>
      <c r="F29" s="6">
        <f t="shared" si="1"/>
        <v>6.8965517241379309E-3</v>
      </c>
      <c r="G29" s="7">
        <f t="shared" si="2"/>
        <v>0</v>
      </c>
      <c r="H29" s="7">
        <f t="shared" si="3"/>
        <v>0</v>
      </c>
      <c r="I29" s="7">
        <f t="shared" si="4"/>
        <v>0</v>
      </c>
    </row>
    <row r="30" spans="1:9">
      <c r="A30" t="s">
        <v>7</v>
      </c>
      <c r="B30">
        <v>1.45</v>
      </c>
      <c r="C30" s="29">
        <v>0</v>
      </c>
      <c r="D30" s="29">
        <v>0</v>
      </c>
      <c r="E30" s="6">
        <f t="shared" si="0"/>
        <v>0</v>
      </c>
      <c r="F30" s="6">
        <f t="shared" si="1"/>
        <v>0</v>
      </c>
      <c r="G30" s="7">
        <f t="shared" si="2"/>
        <v>0</v>
      </c>
      <c r="H30" s="7">
        <f t="shared" si="3"/>
        <v>0</v>
      </c>
      <c r="I30" s="7">
        <f t="shared" si="4"/>
        <v>0</v>
      </c>
    </row>
    <row r="31" spans="1:9">
      <c r="A31" t="s">
        <v>7</v>
      </c>
      <c r="B31">
        <v>1.5</v>
      </c>
      <c r="C31" s="29">
        <v>0</v>
      </c>
      <c r="D31" s="29">
        <v>1</v>
      </c>
      <c r="E31" s="6">
        <f t="shared" si="0"/>
        <v>0</v>
      </c>
      <c r="F31" s="6">
        <f t="shared" si="1"/>
        <v>6.8965517241379309E-3</v>
      </c>
      <c r="G31" s="7">
        <f t="shared" si="2"/>
        <v>0</v>
      </c>
      <c r="H31" s="7">
        <f t="shared" si="3"/>
        <v>0</v>
      </c>
      <c r="I31" s="7">
        <f t="shared" si="4"/>
        <v>0</v>
      </c>
    </row>
    <row r="32" spans="1:9">
      <c r="A32" t="s">
        <v>7</v>
      </c>
      <c r="B32">
        <v>1.55</v>
      </c>
      <c r="C32" s="29">
        <v>0</v>
      </c>
      <c r="D32" s="29">
        <v>0</v>
      </c>
      <c r="E32" s="6">
        <f t="shared" si="0"/>
        <v>0</v>
      </c>
      <c r="F32" s="6">
        <f t="shared" si="1"/>
        <v>0</v>
      </c>
      <c r="G32" s="7">
        <f t="shared" si="2"/>
        <v>0</v>
      </c>
      <c r="H32" s="7">
        <f t="shared" si="3"/>
        <v>0</v>
      </c>
      <c r="I32" s="7">
        <f t="shared" si="4"/>
        <v>0</v>
      </c>
    </row>
    <row r="33" spans="1:9">
      <c r="A33" t="s">
        <v>7</v>
      </c>
      <c r="B33">
        <v>1.6</v>
      </c>
      <c r="C33" s="29">
        <v>0</v>
      </c>
      <c r="D33" s="29">
        <v>0</v>
      </c>
      <c r="E33" s="6">
        <f t="shared" si="0"/>
        <v>0</v>
      </c>
      <c r="F33" s="6">
        <f t="shared" si="1"/>
        <v>0</v>
      </c>
      <c r="G33" s="7">
        <f t="shared" si="2"/>
        <v>0</v>
      </c>
      <c r="H33" s="7">
        <f t="shared" si="3"/>
        <v>0</v>
      </c>
      <c r="I33" s="7">
        <f t="shared" si="4"/>
        <v>0</v>
      </c>
    </row>
    <row r="34" spans="1:9">
      <c r="A34" t="s">
        <v>7</v>
      </c>
      <c r="B34">
        <v>1.65</v>
      </c>
      <c r="C34" s="29">
        <v>0</v>
      </c>
      <c r="D34" s="29">
        <v>0</v>
      </c>
      <c r="E34" s="6">
        <f t="shared" si="0"/>
        <v>0</v>
      </c>
      <c r="F34" s="6">
        <f t="shared" si="1"/>
        <v>0</v>
      </c>
      <c r="G34" s="7">
        <f t="shared" si="2"/>
        <v>0</v>
      </c>
      <c r="H34" s="7">
        <f t="shared" si="3"/>
        <v>0</v>
      </c>
      <c r="I34" s="7">
        <f t="shared" si="4"/>
        <v>0</v>
      </c>
    </row>
    <row r="35" spans="1:9">
      <c r="A35" t="s">
        <v>7</v>
      </c>
      <c r="B35">
        <v>1.7</v>
      </c>
      <c r="C35" s="29">
        <v>0</v>
      </c>
      <c r="D35" s="29">
        <v>0</v>
      </c>
      <c r="E35" s="6">
        <f t="shared" si="0"/>
        <v>0</v>
      </c>
      <c r="F35" s="6">
        <f t="shared" si="1"/>
        <v>0</v>
      </c>
      <c r="G35" s="7">
        <f t="shared" si="2"/>
        <v>0</v>
      </c>
      <c r="H35" s="7">
        <f t="shared" si="3"/>
        <v>0</v>
      </c>
      <c r="I35" s="7">
        <f t="shared" si="4"/>
        <v>0</v>
      </c>
    </row>
    <row r="36" spans="1:9">
      <c r="A36" t="s">
        <v>7</v>
      </c>
      <c r="B36">
        <v>1.75</v>
      </c>
      <c r="C36" s="29">
        <v>0</v>
      </c>
      <c r="D36" s="29">
        <v>1</v>
      </c>
      <c r="E36" s="6">
        <f t="shared" si="0"/>
        <v>0</v>
      </c>
      <c r="F36" s="6">
        <f t="shared" si="1"/>
        <v>6.8965517241379309E-3</v>
      </c>
      <c r="G36" s="7">
        <f t="shared" si="2"/>
        <v>0</v>
      </c>
      <c r="H36" s="7">
        <f t="shared" si="3"/>
        <v>0</v>
      </c>
      <c r="I36" s="7">
        <f t="shared" si="4"/>
        <v>0</v>
      </c>
    </row>
    <row r="37" spans="1:9">
      <c r="A37" t="s">
        <v>7</v>
      </c>
      <c r="B37">
        <v>1.8</v>
      </c>
      <c r="C37" s="29">
        <v>0</v>
      </c>
      <c r="D37" s="29">
        <v>0</v>
      </c>
      <c r="E37" s="6">
        <f t="shared" si="0"/>
        <v>0</v>
      </c>
      <c r="F37" s="6">
        <f t="shared" si="1"/>
        <v>0</v>
      </c>
      <c r="G37" s="7">
        <f t="shared" si="2"/>
        <v>0</v>
      </c>
      <c r="H37" s="7">
        <f t="shared" si="3"/>
        <v>0</v>
      </c>
      <c r="I37" s="7">
        <f t="shared" si="4"/>
        <v>0</v>
      </c>
    </row>
    <row r="38" spans="1:9">
      <c r="A38" t="s">
        <v>7</v>
      </c>
      <c r="B38">
        <v>1.85</v>
      </c>
      <c r="C38" s="29">
        <v>0</v>
      </c>
      <c r="D38" s="29">
        <v>0</v>
      </c>
      <c r="E38" s="6">
        <f t="shared" si="0"/>
        <v>0</v>
      </c>
      <c r="F38" s="6">
        <f t="shared" si="1"/>
        <v>0</v>
      </c>
      <c r="G38" s="7">
        <f t="shared" si="2"/>
        <v>0</v>
      </c>
      <c r="H38" s="7">
        <f t="shared" si="3"/>
        <v>0</v>
      </c>
      <c r="I38" s="7">
        <f t="shared" si="4"/>
        <v>0</v>
      </c>
    </row>
    <row r="39" spans="1:9">
      <c r="A39" t="s">
        <v>7</v>
      </c>
      <c r="B39">
        <v>1.9</v>
      </c>
      <c r="C39" s="29">
        <v>0</v>
      </c>
      <c r="D39" s="29">
        <v>0</v>
      </c>
      <c r="E39" s="6">
        <f t="shared" si="0"/>
        <v>0</v>
      </c>
      <c r="F39" s="6">
        <f>D39/D$40</f>
        <v>0</v>
      </c>
      <c r="G39" s="7">
        <f t="shared" si="2"/>
        <v>0</v>
      </c>
      <c r="H39" s="7">
        <f t="shared" si="3"/>
        <v>0</v>
      </c>
      <c r="I39" s="7">
        <f t="shared" si="4"/>
        <v>0</v>
      </c>
    </row>
    <row r="40" spans="1:9" s="48" customFormat="1" ht="15.75" thickBot="1">
      <c r="A40" s="48" t="s">
        <v>36</v>
      </c>
      <c r="C40" s="30">
        <f>SUM(C2:C39)</f>
        <v>24</v>
      </c>
      <c r="D40" s="30">
        <f>SUM(D2:D39)</f>
        <v>145</v>
      </c>
      <c r="E40" s="31">
        <f>SUM(E2:E39)</f>
        <v>1</v>
      </c>
      <c r="F40" s="31">
        <f>SUM(F2:F39)</f>
        <v>1</v>
      </c>
      <c r="G40" s="30">
        <f>SUM(G2:G39)</f>
        <v>8.09604458041958</v>
      </c>
      <c r="H40" s="32"/>
      <c r="I40" s="50"/>
    </row>
    <row r="41" spans="1:9">
      <c r="A41" t="s">
        <v>9</v>
      </c>
      <c r="B41">
        <v>0.05</v>
      </c>
      <c r="C41" s="29">
        <v>3</v>
      </c>
      <c r="D41" s="29">
        <v>46</v>
      </c>
      <c r="E41" s="6">
        <f>C41/C$79</f>
        <v>0.3</v>
      </c>
      <c r="F41" s="33">
        <f>D41/D$79</f>
        <v>0.38016528925619836</v>
      </c>
      <c r="G41" s="7">
        <f>IF(F41=0,0,E41/F41)</f>
        <v>0.78913043478260869</v>
      </c>
      <c r="H41" s="7">
        <f>G41/G$44</f>
        <v>0.16304347826086957</v>
      </c>
      <c r="I41" s="7">
        <f>E41/E$41</f>
        <v>1</v>
      </c>
    </row>
    <row r="42" spans="1:9">
      <c r="A42" t="s">
        <v>9</v>
      </c>
      <c r="B42">
        <v>0.1</v>
      </c>
      <c r="C42" s="29">
        <v>0</v>
      </c>
      <c r="D42" s="29">
        <v>15</v>
      </c>
      <c r="E42" s="6">
        <f t="shared" ref="E42:E78" si="5">C42/C$79</f>
        <v>0</v>
      </c>
      <c r="F42" s="33">
        <f t="shared" ref="F42:F78" si="6">D42/D$79</f>
        <v>0.12396694214876033</v>
      </c>
      <c r="G42" s="7">
        <f t="shared" ref="G42:G78" si="7">IF(F42=0,0,E42/F42)</f>
        <v>0</v>
      </c>
      <c r="H42" s="7">
        <f t="shared" ref="H42:H78" si="8">G42/G$44</f>
        <v>0</v>
      </c>
      <c r="I42" s="7">
        <f t="shared" ref="I42:I78" si="9">E42/E$41</f>
        <v>0</v>
      </c>
    </row>
    <row r="43" spans="1:9">
      <c r="A43" t="s">
        <v>9</v>
      </c>
      <c r="B43">
        <v>0.15</v>
      </c>
      <c r="C43" s="29">
        <v>1</v>
      </c>
      <c r="D43" s="29">
        <v>6</v>
      </c>
      <c r="E43" s="6">
        <f t="shared" si="5"/>
        <v>0.1</v>
      </c>
      <c r="F43" s="33">
        <f t="shared" si="6"/>
        <v>4.9586776859504134E-2</v>
      </c>
      <c r="G43" s="7">
        <f t="shared" si="7"/>
        <v>2.0166666666666666</v>
      </c>
      <c r="H43" s="7">
        <f t="shared" si="8"/>
        <v>0.41666666666666669</v>
      </c>
      <c r="I43" s="7">
        <f t="shared" si="9"/>
        <v>0.33333333333333337</v>
      </c>
    </row>
    <row r="44" spans="1:9">
      <c r="A44" t="s">
        <v>9</v>
      </c>
      <c r="B44">
        <v>0.2</v>
      </c>
      <c r="C44" s="29">
        <v>2</v>
      </c>
      <c r="D44" s="29">
        <v>5</v>
      </c>
      <c r="E44" s="6">
        <f t="shared" si="5"/>
        <v>0.2</v>
      </c>
      <c r="F44" s="33">
        <f t="shared" si="6"/>
        <v>4.1322314049586778E-2</v>
      </c>
      <c r="G44" s="7">
        <f t="shared" si="7"/>
        <v>4.84</v>
      </c>
      <c r="H44" s="7">
        <f t="shared" si="8"/>
        <v>1</v>
      </c>
      <c r="I44" s="7">
        <f t="shared" si="9"/>
        <v>0.66666666666666674</v>
      </c>
    </row>
    <row r="45" spans="1:9">
      <c r="A45" t="s">
        <v>9</v>
      </c>
      <c r="B45">
        <v>0.25</v>
      </c>
      <c r="C45" s="29">
        <v>3</v>
      </c>
      <c r="D45" s="29">
        <v>11</v>
      </c>
      <c r="E45" s="6">
        <f t="shared" si="5"/>
        <v>0.3</v>
      </c>
      <c r="F45" s="33">
        <f t="shared" si="6"/>
        <v>9.0909090909090912E-2</v>
      </c>
      <c r="G45" s="7">
        <f t="shared" si="7"/>
        <v>3.3</v>
      </c>
      <c r="H45" s="7">
        <f t="shared" si="8"/>
        <v>0.68181818181818177</v>
      </c>
      <c r="I45" s="7">
        <f t="shared" si="9"/>
        <v>1</v>
      </c>
    </row>
    <row r="46" spans="1:9">
      <c r="A46" t="s">
        <v>9</v>
      </c>
      <c r="B46">
        <v>0.3</v>
      </c>
      <c r="C46" s="29">
        <v>1</v>
      </c>
      <c r="D46" s="29">
        <v>8</v>
      </c>
      <c r="E46" s="6">
        <f t="shared" si="5"/>
        <v>0.1</v>
      </c>
      <c r="F46" s="33">
        <f t="shared" si="6"/>
        <v>6.6115702479338845E-2</v>
      </c>
      <c r="G46" s="7">
        <f t="shared" si="7"/>
        <v>1.5125</v>
      </c>
      <c r="H46" s="7">
        <f t="shared" si="8"/>
        <v>0.3125</v>
      </c>
      <c r="I46" s="7">
        <f t="shared" si="9"/>
        <v>0.33333333333333337</v>
      </c>
    </row>
    <row r="47" spans="1:9">
      <c r="A47" t="s">
        <v>9</v>
      </c>
      <c r="B47">
        <v>0.35</v>
      </c>
      <c r="C47" s="29">
        <v>0</v>
      </c>
      <c r="D47" s="29">
        <v>6</v>
      </c>
      <c r="E47" s="6">
        <f t="shared" si="5"/>
        <v>0</v>
      </c>
      <c r="F47" s="33">
        <f t="shared" si="6"/>
        <v>4.9586776859504134E-2</v>
      </c>
      <c r="G47" s="7">
        <f t="shared" si="7"/>
        <v>0</v>
      </c>
      <c r="H47" s="7">
        <f t="shared" si="8"/>
        <v>0</v>
      </c>
      <c r="I47" s="7">
        <f t="shared" si="9"/>
        <v>0</v>
      </c>
    </row>
    <row r="48" spans="1:9">
      <c r="A48" t="s">
        <v>9</v>
      </c>
      <c r="B48">
        <v>0.4</v>
      </c>
      <c r="C48" s="29">
        <v>0</v>
      </c>
      <c r="D48" s="29">
        <v>1</v>
      </c>
      <c r="E48" s="6">
        <f t="shared" si="5"/>
        <v>0</v>
      </c>
      <c r="F48" s="33">
        <f t="shared" si="6"/>
        <v>8.2644628099173556E-3</v>
      </c>
      <c r="G48" s="7">
        <f t="shared" si="7"/>
        <v>0</v>
      </c>
      <c r="H48" s="7">
        <f t="shared" si="8"/>
        <v>0</v>
      </c>
      <c r="I48" s="7">
        <f t="shared" si="9"/>
        <v>0</v>
      </c>
    </row>
    <row r="49" spans="1:9">
      <c r="A49" t="s">
        <v>9</v>
      </c>
      <c r="B49">
        <v>0.45</v>
      </c>
      <c r="C49" s="29">
        <v>0</v>
      </c>
      <c r="D49" s="29">
        <v>1</v>
      </c>
      <c r="E49" s="6">
        <f t="shared" si="5"/>
        <v>0</v>
      </c>
      <c r="F49" s="33">
        <f t="shared" si="6"/>
        <v>8.2644628099173556E-3</v>
      </c>
      <c r="G49" s="7">
        <f t="shared" si="7"/>
        <v>0</v>
      </c>
      <c r="H49" s="7">
        <f t="shared" si="8"/>
        <v>0</v>
      </c>
      <c r="I49" s="7">
        <f t="shared" si="9"/>
        <v>0</v>
      </c>
    </row>
    <row r="50" spans="1:9">
      <c r="A50" t="s">
        <v>9</v>
      </c>
      <c r="B50">
        <v>0.5</v>
      </c>
      <c r="C50" s="29">
        <v>0</v>
      </c>
      <c r="D50" s="29">
        <v>2</v>
      </c>
      <c r="E50" s="6">
        <f t="shared" si="5"/>
        <v>0</v>
      </c>
      <c r="F50" s="33">
        <f t="shared" si="6"/>
        <v>1.6528925619834711E-2</v>
      </c>
      <c r="G50" s="7">
        <f t="shared" si="7"/>
        <v>0</v>
      </c>
      <c r="H50" s="7">
        <f t="shared" si="8"/>
        <v>0</v>
      </c>
      <c r="I50" s="7">
        <f t="shared" si="9"/>
        <v>0</v>
      </c>
    </row>
    <row r="51" spans="1:9">
      <c r="A51" t="s">
        <v>9</v>
      </c>
      <c r="B51">
        <v>0.55000000000000004</v>
      </c>
      <c r="C51" s="29">
        <v>0</v>
      </c>
      <c r="D51" s="29">
        <v>1</v>
      </c>
      <c r="E51" s="6">
        <f t="shared" si="5"/>
        <v>0</v>
      </c>
      <c r="F51" s="33">
        <f t="shared" si="6"/>
        <v>8.2644628099173556E-3</v>
      </c>
      <c r="G51" s="7">
        <f t="shared" si="7"/>
        <v>0</v>
      </c>
      <c r="H51" s="7">
        <f t="shared" si="8"/>
        <v>0</v>
      </c>
      <c r="I51" s="7">
        <f t="shared" si="9"/>
        <v>0</v>
      </c>
    </row>
    <row r="52" spans="1:9">
      <c r="A52" t="s">
        <v>9</v>
      </c>
      <c r="B52">
        <v>0.6</v>
      </c>
      <c r="C52" s="29">
        <v>0</v>
      </c>
      <c r="D52" s="29">
        <v>2</v>
      </c>
      <c r="E52" s="6">
        <f t="shared" si="5"/>
        <v>0</v>
      </c>
      <c r="F52" s="33">
        <f t="shared" si="6"/>
        <v>1.6528925619834711E-2</v>
      </c>
      <c r="G52" s="7">
        <f t="shared" si="7"/>
        <v>0</v>
      </c>
      <c r="H52" s="7">
        <f t="shared" si="8"/>
        <v>0</v>
      </c>
      <c r="I52" s="7">
        <f t="shared" si="9"/>
        <v>0</v>
      </c>
    </row>
    <row r="53" spans="1:9">
      <c r="A53" t="s">
        <v>9</v>
      </c>
      <c r="B53">
        <v>0.65</v>
      </c>
      <c r="C53" s="29">
        <v>0</v>
      </c>
      <c r="D53" s="29">
        <v>4</v>
      </c>
      <c r="E53" s="6">
        <f t="shared" si="5"/>
        <v>0</v>
      </c>
      <c r="F53" s="33">
        <f t="shared" si="6"/>
        <v>3.3057851239669422E-2</v>
      </c>
      <c r="G53" s="7">
        <f t="shared" si="7"/>
        <v>0</v>
      </c>
      <c r="H53" s="7">
        <f t="shared" si="8"/>
        <v>0</v>
      </c>
      <c r="I53" s="7">
        <f t="shared" si="9"/>
        <v>0</v>
      </c>
    </row>
    <row r="54" spans="1:9">
      <c r="A54" t="s">
        <v>9</v>
      </c>
      <c r="B54">
        <v>0.7</v>
      </c>
      <c r="C54" s="29">
        <v>0</v>
      </c>
      <c r="D54" s="29">
        <v>3</v>
      </c>
      <c r="E54" s="6">
        <f t="shared" si="5"/>
        <v>0</v>
      </c>
      <c r="F54" s="33">
        <f t="shared" si="6"/>
        <v>2.4793388429752067E-2</v>
      </c>
      <c r="G54" s="7">
        <f t="shared" si="7"/>
        <v>0</v>
      </c>
      <c r="H54" s="7">
        <f t="shared" si="8"/>
        <v>0</v>
      </c>
      <c r="I54" s="7">
        <f t="shared" si="9"/>
        <v>0</v>
      </c>
    </row>
    <row r="55" spans="1:9">
      <c r="A55" t="s">
        <v>9</v>
      </c>
      <c r="B55">
        <v>0.75</v>
      </c>
      <c r="C55" s="29">
        <v>0</v>
      </c>
      <c r="D55" s="29">
        <v>2</v>
      </c>
      <c r="E55" s="6">
        <f t="shared" si="5"/>
        <v>0</v>
      </c>
      <c r="F55" s="33">
        <f t="shared" si="6"/>
        <v>1.6528925619834711E-2</v>
      </c>
      <c r="G55" s="7">
        <f t="shared" si="7"/>
        <v>0</v>
      </c>
      <c r="H55" s="7">
        <f t="shared" si="8"/>
        <v>0</v>
      </c>
      <c r="I55" s="7">
        <f t="shared" si="9"/>
        <v>0</v>
      </c>
    </row>
    <row r="56" spans="1:9">
      <c r="A56" t="s">
        <v>9</v>
      </c>
      <c r="B56">
        <v>0.8</v>
      </c>
      <c r="C56" s="29">
        <v>0</v>
      </c>
      <c r="D56" s="29">
        <v>2</v>
      </c>
      <c r="E56" s="6">
        <f t="shared" si="5"/>
        <v>0</v>
      </c>
      <c r="F56" s="33">
        <f t="shared" si="6"/>
        <v>1.6528925619834711E-2</v>
      </c>
      <c r="G56" s="7">
        <f t="shared" si="7"/>
        <v>0</v>
      </c>
      <c r="H56" s="7">
        <f t="shared" si="8"/>
        <v>0</v>
      </c>
      <c r="I56" s="7">
        <f t="shared" si="9"/>
        <v>0</v>
      </c>
    </row>
    <row r="57" spans="1:9">
      <c r="A57" t="s">
        <v>9</v>
      </c>
      <c r="B57">
        <v>0.85</v>
      </c>
      <c r="C57" s="29">
        <v>0</v>
      </c>
      <c r="D57" s="29">
        <v>0</v>
      </c>
      <c r="E57" s="6">
        <f t="shared" si="5"/>
        <v>0</v>
      </c>
      <c r="F57" s="33">
        <f t="shared" si="6"/>
        <v>0</v>
      </c>
      <c r="G57" s="7">
        <f t="shared" si="7"/>
        <v>0</v>
      </c>
      <c r="H57" s="7">
        <f t="shared" si="8"/>
        <v>0</v>
      </c>
      <c r="I57" s="7">
        <f t="shared" si="9"/>
        <v>0</v>
      </c>
    </row>
    <row r="58" spans="1:9">
      <c r="A58" t="s">
        <v>9</v>
      </c>
      <c r="B58">
        <v>0.9</v>
      </c>
      <c r="C58" s="29">
        <v>0</v>
      </c>
      <c r="D58" s="29">
        <v>0</v>
      </c>
      <c r="E58" s="6">
        <f t="shared" si="5"/>
        <v>0</v>
      </c>
      <c r="F58" s="33">
        <f t="shared" si="6"/>
        <v>0</v>
      </c>
      <c r="G58" s="7">
        <f t="shared" si="7"/>
        <v>0</v>
      </c>
      <c r="H58" s="7">
        <f t="shared" si="8"/>
        <v>0</v>
      </c>
      <c r="I58" s="7">
        <f t="shared" si="9"/>
        <v>0</v>
      </c>
    </row>
    <row r="59" spans="1:9">
      <c r="A59" t="s">
        <v>9</v>
      </c>
      <c r="B59">
        <v>0.95</v>
      </c>
      <c r="C59" s="29">
        <v>0</v>
      </c>
      <c r="D59" s="29">
        <v>2</v>
      </c>
      <c r="E59" s="6">
        <f t="shared" si="5"/>
        <v>0</v>
      </c>
      <c r="F59" s="33">
        <f t="shared" si="6"/>
        <v>1.6528925619834711E-2</v>
      </c>
      <c r="G59" s="7">
        <f t="shared" si="7"/>
        <v>0</v>
      </c>
      <c r="H59" s="7">
        <f t="shared" si="8"/>
        <v>0</v>
      </c>
      <c r="I59" s="7">
        <f t="shared" si="9"/>
        <v>0</v>
      </c>
    </row>
    <row r="60" spans="1:9">
      <c r="A60" t="s">
        <v>9</v>
      </c>
      <c r="B60">
        <v>1</v>
      </c>
      <c r="C60" s="29">
        <v>0</v>
      </c>
      <c r="D60" s="29">
        <v>1</v>
      </c>
      <c r="E60" s="6">
        <f t="shared" si="5"/>
        <v>0</v>
      </c>
      <c r="F60" s="33">
        <f t="shared" si="6"/>
        <v>8.2644628099173556E-3</v>
      </c>
      <c r="G60" s="7">
        <f t="shared" si="7"/>
        <v>0</v>
      </c>
      <c r="H60" s="7">
        <f t="shared" si="8"/>
        <v>0</v>
      </c>
      <c r="I60" s="7">
        <f t="shared" si="9"/>
        <v>0</v>
      </c>
    </row>
    <row r="61" spans="1:9">
      <c r="A61" t="s">
        <v>9</v>
      </c>
      <c r="B61">
        <v>1.05</v>
      </c>
      <c r="C61" s="29">
        <v>0</v>
      </c>
      <c r="D61" s="29">
        <v>1</v>
      </c>
      <c r="E61" s="6">
        <f t="shared" si="5"/>
        <v>0</v>
      </c>
      <c r="F61" s="33">
        <f t="shared" si="6"/>
        <v>8.2644628099173556E-3</v>
      </c>
      <c r="G61" s="7">
        <f t="shared" si="7"/>
        <v>0</v>
      </c>
      <c r="H61" s="7">
        <f t="shared" si="8"/>
        <v>0</v>
      </c>
      <c r="I61" s="7">
        <f t="shared" si="9"/>
        <v>0</v>
      </c>
    </row>
    <row r="62" spans="1:9">
      <c r="A62" t="s">
        <v>9</v>
      </c>
      <c r="B62">
        <v>1.1000000000000001</v>
      </c>
      <c r="C62" s="29">
        <v>0</v>
      </c>
      <c r="D62" s="29">
        <v>0</v>
      </c>
      <c r="E62" s="6">
        <f t="shared" si="5"/>
        <v>0</v>
      </c>
      <c r="F62" s="33">
        <f t="shared" si="6"/>
        <v>0</v>
      </c>
      <c r="G62" s="7">
        <f t="shared" si="7"/>
        <v>0</v>
      </c>
      <c r="H62" s="7">
        <f t="shared" si="8"/>
        <v>0</v>
      </c>
      <c r="I62" s="7">
        <f t="shared" si="9"/>
        <v>0</v>
      </c>
    </row>
    <row r="63" spans="1:9">
      <c r="A63" t="s">
        <v>9</v>
      </c>
      <c r="B63">
        <v>1.1499999999999999</v>
      </c>
      <c r="C63" s="29">
        <v>0</v>
      </c>
      <c r="D63" s="29">
        <v>0</v>
      </c>
      <c r="E63" s="6">
        <f t="shared" si="5"/>
        <v>0</v>
      </c>
      <c r="F63" s="33">
        <f t="shared" si="6"/>
        <v>0</v>
      </c>
      <c r="G63" s="7">
        <f t="shared" si="7"/>
        <v>0</v>
      </c>
      <c r="H63" s="7">
        <f t="shared" si="8"/>
        <v>0</v>
      </c>
      <c r="I63" s="7">
        <f t="shared" si="9"/>
        <v>0</v>
      </c>
    </row>
    <row r="64" spans="1:9">
      <c r="A64" t="s">
        <v>9</v>
      </c>
      <c r="B64">
        <v>1.2</v>
      </c>
      <c r="C64" s="29">
        <v>0</v>
      </c>
      <c r="D64" s="29">
        <v>1</v>
      </c>
      <c r="E64" s="6">
        <f t="shared" si="5"/>
        <v>0</v>
      </c>
      <c r="F64" s="33">
        <f t="shared" si="6"/>
        <v>8.2644628099173556E-3</v>
      </c>
      <c r="G64" s="7">
        <f t="shared" si="7"/>
        <v>0</v>
      </c>
      <c r="H64" s="7">
        <f t="shared" si="8"/>
        <v>0</v>
      </c>
      <c r="I64" s="7">
        <f t="shared" si="9"/>
        <v>0</v>
      </c>
    </row>
    <row r="65" spans="1:9">
      <c r="A65" t="s">
        <v>9</v>
      </c>
      <c r="B65">
        <v>1.25</v>
      </c>
      <c r="C65" s="29">
        <v>0</v>
      </c>
      <c r="D65" s="29">
        <v>0</v>
      </c>
      <c r="E65" s="6">
        <f t="shared" si="5"/>
        <v>0</v>
      </c>
      <c r="F65" s="33">
        <f t="shared" si="6"/>
        <v>0</v>
      </c>
      <c r="G65" s="7">
        <f t="shared" si="7"/>
        <v>0</v>
      </c>
      <c r="H65" s="7">
        <f t="shared" si="8"/>
        <v>0</v>
      </c>
      <c r="I65" s="7">
        <f t="shared" si="9"/>
        <v>0</v>
      </c>
    </row>
    <row r="66" spans="1:9">
      <c r="A66" t="s">
        <v>9</v>
      </c>
      <c r="B66">
        <v>1.3</v>
      </c>
      <c r="C66" s="29">
        <v>0</v>
      </c>
      <c r="D66" s="29">
        <v>0</v>
      </c>
      <c r="E66" s="6">
        <f t="shared" si="5"/>
        <v>0</v>
      </c>
      <c r="F66" s="33">
        <f t="shared" si="6"/>
        <v>0</v>
      </c>
      <c r="G66" s="7">
        <f t="shared" si="7"/>
        <v>0</v>
      </c>
      <c r="H66" s="7">
        <f t="shared" si="8"/>
        <v>0</v>
      </c>
      <c r="I66" s="7">
        <f t="shared" si="9"/>
        <v>0</v>
      </c>
    </row>
    <row r="67" spans="1:9">
      <c r="A67" t="s">
        <v>9</v>
      </c>
      <c r="B67">
        <v>1.35</v>
      </c>
      <c r="C67" s="29">
        <v>0</v>
      </c>
      <c r="D67" s="29">
        <v>0</v>
      </c>
      <c r="E67" s="6">
        <f t="shared" si="5"/>
        <v>0</v>
      </c>
      <c r="F67" s="33">
        <f t="shared" si="6"/>
        <v>0</v>
      </c>
      <c r="G67" s="7">
        <f t="shared" si="7"/>
        <v>0</v>
      </c>
      <c r="H67" s="7">
        <f t="shared" si="8"/>
        <v>0</v>
      </c>
      <c r="I67" s="7">
        <f t="shared" si="9"/>
        <v>0</v>
      </c>
    </row>
    <row r="68" spans="1:9">
      <c r="A68" t="s">
        <v>9</v>
      </c>
      <c r="B68">
        <v>1.4</v>
      </c>
      <c r="C68" s="29">
        <v>0</v>
      </c>
      <c r="D68" s="29">
        <v>0</v>
      </c>
      <c r="E68" s="6">
        <f t="shared" si="5"/>
        <v>0</v>
      </c>
      <c r="F68" s="33">
        <f t="shared" si="6"/>
        <v>0</v>
      </c>
      <c r="G68" s="7">
        <f t="shared" si="7"/>
        <v>0</v>
      </c>
      <c r="H68" s="7">
        <f t="shared" si="8"/>
        <v>0</v>
      </c>
      <c r="I68" s="7">
        <f t="shared" si="9"/>
        <v>0</v>
      </c>
    </row>
    <row r="69" spans="1:9">
      <c r="A69" t="s">
        <v>9</v>
      </c>
      <c r="B69">
        <v>1.45</v>
      </c>
      <c r="C69" s="29">
        <v>0</v>
      </c>
      <c r="D69" s="29">
        <v>0</v>
      </c>
      <c r="E69" s="6">
        <f t="shared" si="5"/>
        <v>0</v>
      </c>
      <c r="F69" s="33">
        <f t="shared" si="6"/>
        <v>0</v>
      </c>
      <c r="G69" s="7">
        <f t="shared" si="7"/>
        <v>0</v>
      </c>
      <c r="H69" s="7">
        <f t="shared" si="8"/>
        <v>0</v>
      </c>
      <c r="I69" s="7">
        <f t="shared" si="9"/>
        <v>0</v>
      </c>
    </row>
    <row r="70" spans="1:9">
      <c r="A70" t="s">
        <v>9</v>
      </c>
      <c r="B70">
        <v>1.5</v>
      </c>
      <c r="C70" s="29">
        <v>0</v>
      </c>
      <c r="D70" s="29">
        <v>1</v>
      </c>
      <c r="E70" s="6">
        <f t="shared" si="5"/>
        <v>0</v>
      </c>
      <c r="F70" s="33">
        <f t="shared" si="6"/>
        <v>8.2644628099173556E-3</v>
      </c>
      <c r="G70" s="7">
        <f t="shared" si="7"/>
        <v>0</v>
      </c>
      <c r="H70" s="7">
        <f t="shared" si="8"/>
        <v>0</v>
      </c>
      <c r="I70" s="7">
        <f t="shared" si="9"/>
        <v>0</v>
      </c>
    </row>
    <row r="71" spans="1:9">
      <c r="A71" t="s">
        <v>9</v>
      </c>
      <c r="B71">
        <v>1.55</v>
      </c>
      <c r="C71" s="29">
        <v>0</v>
      </c>
      <c r="D71" s="29">
        <v>0</v>
      </c>
      <c r="E71" s="6">
        <f t="shared" si="5"/>
        <v>0</v>
      </c>
      <c r="F71" s="33">
        <f t="shared" si="6"/>
        <v>0</v>
      </c>
      <c r="G71" s="7">
        <f t="shared" si="7"/>
        <v>0</v>
      </c>
      <c r="H71" s="7">
        <f t="shared" si="8"/>
        <v>0</v>
      </c>
      <c r="I71" s="7">
        <f t="shared" si="9"/>
        <v>0</v>
      </c>
    </row>
    <row r="72" spans="1:9">
      <c r="A72" t="s">
        <v>9</v>
      </c>
      <c r="B72">
        <v>1.6</v>
      </c>
      <c r="C72" s="29">
        <v>0</v>
      </c>
      <c r="D72" s="29">
        <v>0</v>
      </c>
      <c r="E72" s="6">
        <f t="shared" si="5"/>
        <v>0</v>
      </c>
      <c r="F72" s="33">
        <f t="shared" si="6"/>
        <v>0</v>
      </c>
      <c r="G72" s="7">
        <f t="shared" si="7"/>
        <v>0</v>
      </c>
      <c r="H72" s="7">
        <f t="shared" si="8"/>
        <v>0</v>
      </c>
      <c r="I72" s="7">
        <f t="shared" si="9"/>
        <v>0</v>
      </c>
    </row>
    <row r="73" spans="1:9">
      <c r="A73" t="s">
        <v>9</v>
      </c>
      <c r="B73">
        <v>1.65</v>
      </c>
      <c r="C73" s="29">
        <v>0</v>
      </c>
      <c r="D73" s="29">
        <v>0</v>
      </c>
      <c r="E73" s="6">
        <f t="shared" si="5"/>
        <v>0</v>
      </c>
      <c r="F73" s="33">
        <f t="shared" si="6"/>
        <v>0</v>
      </c>
      <c r="G73" s="7">
        <f t="shared" si="7"/>
        <v>0</v>
      </c>
      <c r="H73" s="7">
        <f t="shared" si="8"/>
        <v>0</v>
      </c>
      <c r="I73" s="7">
        <f t="shared" si="9"/>
        <v>0</v>
      </c>
    </row>
    <row r="74" spans="1:9">
      <c r="A74" t="s">
        <v>9</v>
      </c>
      <c r="B74">
        <v>1.7</v>
      </c>
      <c r="C74" s="29">
        <v>0</v>
      </c>
      <c r="D74" s="29">
        <v>0</v>
      </c>
      <c r="E74" s="6">
        <f t="shared" si="5"/>
        <v>0</v>
      </c>
      <c r="F74" s="33">
        <f t="shared" si="6"/>
        <v>0</v>
      </c>
      <c r="G74" s="7">
        <f t="shared" si="7"/>
        <v>0</v>
      </c>
      <c r="H74" s="7">
        <f t="shared" si="8"/>
        <v>0</v>
      </c>
      <c r="I74" s="7">
        <f t="shared" si="9"/>
        <v>0</v>
      </c>
    </row>
    <row r="75" spans="1:9">
      <c r="A75" t="s">
        <v>9</v>
      </c>
      <c r="B75">
        <v>1.75</v>
      </c>
      <c r="C75" s="29">
        <v>0</v>
      </c>
      <c r="D75" s="29">
        <v>0</v>
      </c>
      <c r="E75" s="6">
        <f t="shared" si="5"/>
        <v>0</v>
      </c>
      <c r="F75" s="33">
        <f t="shared" si="6"/>
        <v>0</v>
      </c>
      <c r="G75" s="7">
        <f t="shared" si="7"/>
        <v>0</v>
      </c>
      <c r="H75" s="7">
        <f t="shared" si="8"/>
        <v>0</v>
      </c>
      <c r="I75" s="7">
        <f t="shared" si="9"/>
        <v>0</v>
      </c>
    </row>
    <row r="76" spans="1:9">
      <c r="A76" t="s">
        <v>9</v>
      </c>
      <c r="B76">
        <v>1.8</v>
      </c>
      <c r="C76" s="29">
        <v>0</v>
      </c>
      <c r="D76" s="29">
        <v>0</v>
      </c>
      <c r="E76" s="6">
        <f t="shared" si="5"/>
        <v>0</v>
      </c>
      <c r="F76" s="33">
        <f t="shared" si="6"/>
        <v>0</v>
      </c>
      <c r="G76" s="7">
        <f t="shared" si="7"/>
        <v>0</v>
      </c>
      <c r="H76" s="7">
        <f t="shared" si="8"/>
        <v>0</v>
      </c>
      <c r="I76" s="7">
        <f t="shared" si="9"/>
        <v>0</v>
      </c>
    </row>
    <row r="77" spans="1:9">
      <c r="A77" t="s">
        <v>9</v>
      </c>
      <c r="B77">
        <v>1.85</v>
      </c>
      <c r="C77" s="29">
        <v>0</v>
      </c>
      <c r="D77" s="29">
        <v>0</v>
      </c>
      <c r="E77" s="6">
        <f t="shared" si="5"/>
        <v>0</v>
      </c>
      <c r="F77" s="33">
        <f t="shared" si="6"/>
        <v>0</v>
      </c>
      <c r="G77" s="7">
        <f t="shared" si="7"/>
        <v>0</v>
      </c>
      <c r="H77" s="7">
        <f t="shared" si="8"/>
        <v>0</v>
      </c>
      <c r="I77" s="7">
        <f t="shared" si="9"/>
        <v>0</v>
      </c>
    </row>
    <row r="78" spans="1:9">
      <c r="A78" t="s">
        <v>9</v>
      </c>
      <c r="B78">
        <v>1.9</v>
      </c>
      <c r="C78" s="29">
        <v>0</v>
      </c>
      <c r="D78" s="29">
        <v>0</v>
      </c>
      <c r="E78" s="6">
        <f t="shared" si="5"/>
        <v>0</v>
      </c>
      <c r="F78" s="33">
        <f t="shared" si="6"/>
        <v>0</v>
      </c>
      <c r="G78" s="7">
        <f t="shared" si="7"/>
        <v>0</v>
      </c>
      <c r="H78" s="7">
        <f t="shared" si="8"/>
        <v>0</v>
      </c>
      <c r="I78" s="7">
        <f t="shared" si="9"/>
        <v>0</v>
      </c>
    </row>
    <row r="79" spans="1:9" s="48" customFormat="1" ht="15.75" thickBot="1">
      <c r="A79" s="48" t="s">
        <v>8</v>
      </c>
      <c r="C79" s="30">
        <f>SUM(C41:C78)</f>
        <v>10</v>
      </c>
      <c r="D79" s="30">
        <f>SUM(D41:D78)</f>
        <v>121</v>
      </c>
      <c r="E79" s="31">
        <f>SUM(E41:E78)</f>
        <v>1.0000000000000002</v>
      </c>
      <c r="F79" s="31">
        <f>SUM(F41:F78)</f>
        <v>0.99999999999999956</v>
      </c>
      <c r="G79" s="30">
        <f>SUM(G41:G78)</f>
        <v>12.458297101449276</v>
      </c>
      <c r="H79" s="50"/>
      <c r="I79" s="50"/>
    </row>
    <row r="80" spans="1:9">
      <c r="A80" t="s">
        <v>10</v>
      </c>
      <c r="B80">
        <v>0.05</v>
      </c>
      <c r="C80" s="29">
        <v>32</v>
      </c>
      <c r="D80" s="29">
        <v>36</v>
      </c>
      <c r="E80" s="6">
        <f>C80/C$118</f>
        <v>0.64</v>
      </c>
      <c r="F80" s="33">
        <f>D80/D$118</f>
        <v>0.34951456310679613</v>
      </c>
      <c r="G80" s="7">
        <f>IF(F80=0,0,E80/F80)</f>
        <v>1.8311111111111111</v>
      </c>
      <c r="H80" s="7">
        <f>G80/G$80</f>
        <v>1</v>
      </c>
      <c r="I80" s="7">
        <f>E80/E$80</f>
        <v>1</v>
      </c>
    </row>
    <row r="81" spans="1:9">
      <c r="A81" t="s">
        <v>10</v>
      </c>
      <c r="B81">
        <v>0.1</v>
      </c>
      <c r="C81" s="29">
        <v>6</v>
      </c>
      <c r="D81" s="29">
        <v>11</v>
      </c>
      <c r="E81" s="6">
        <f t="shared" ref="E81:E117" si="10">C81/C$118</f>
        <v>0.12</v>
      </c>
      <c r="F81" s="33">
        <f t="shared" ref="F81:F117" si="11">D81/D$118</f>
        <v>0.10679611650485436</v>
      </c>
      <c r="G81" s="7">
        <f t="shared" ref="G81:G117" si="12">IF(F81=0,0,E81/F81)</f>
        <v>1.1236363636363638</v>
      </c>
      <c r="H81" s="7">
        <f t="shared" ref="H81:H117" si="13">G81/G$80</f>
        <v>0.61363636363636365</v>
      </c>
      <c r="I81" s="7">
        <f t="shared" ref="I81:I117" si="14">E81/E$80</f>
        <v>0.1875</v>
      </c>
    </row>
    <row r="82" spans="1:9">
      <c r="A82" t="s">
        <v>10</v>
      </c>
      <c r="B82">
        <v>0.15</v>
      </c>
      <c r="C82" s="29">
        <v>7</v>
      </c>
      <c r="D82" s="29">
        <v>9</v>
      </c>
      <c r="E82" s="6">
        <f t="shared" si="10"/>
        <v>0.14000000000000001</v>
      </c>
      <c r="F82" s="33">
        <f t="shared" si="11"/>
        <v>8.7378640776699032E-2</v>
      </c>
      <c r="G82" s="7">
        <f t="shared" si="12"/>
        <v>1.6022222222222222</v>
      </c>
      <c r="H82" s="7">
        <f t="shared" si="13"/>
        <v>0.875</v>
      </c>
      <c r="I82" s="7">
        <f t="shared" si="14"/>
        <v>0.21875000000000003</v>
      </c>
    </row>
    <row r="83" spans="1:9">
      <c r="A83" t="s">
        <v>10</v>
      </c>
      <c r="B83">
        <v>0.2</v>
      </c>
      <c r="C83" s="29">
        <v>5</v>
      </c>
      <c r="D83" s="29">
        <v>6</v>
      </c>
      <c r="E83" s="6">
        <f t="shared" si="10"/>
        <v>0.1</v>
      </c>
      <c r="F83" s="33">
        <f t="shared" si="11"/>
        <v>5.8252427184466021E-2</v>
      </c>
      <c r="G83" s="7">
        <f t="shared" si="12"/>
        <v>1.7166666666666668</v>
      </c>
      <c r="H83" s="7">
        <f t="shared" si="13"/>
        <v>0.9375</v>
      </c>
      <c r="I83" s="7">
        <f t="shared" si="14"/>
        <v>0.15625</v>
      </c>
    </row>
    <row r="84" spans="1:9">
      <c r="A84" t="s">
        <v>10</v>
      </c>
      <c r="B84">
        <v>0.25</v>
      </c>
      <c r="C84" s="29">
        <v>0</v>
      </c>
      <c r="D84" s="29">
        <v>4</v>
      </c>
      <c r="E84" s="6">
        <f t="shared" si="10"/>
        <v>0</v>
      </c>
      <c r="F84" s="33">
        <f t="shared" si="11"/>
        <v>3.8834951456310676E-2</v>
      </c>
      <c r="G84" s="7">
        <f t="shared" si="12"/>
        <v>0</v>
      </c>
      <c r="H84" s="7">
        <f t="shared" si="13"/>
        <v>0</v>
      </c>
      <c r="I84" s="7">
        <f t="shared" si="14"/>
        <v>0</v>
      </c>
    </row>
    <row r="85" spans="1:9">
      <c r="A85" t="s">
        <v>10</v>
      </c>
      <c r="B85">
        <v>0.3</v>
      </c>
      <c r="C85" s="29">
        <v>0</v>
      </c>
      <c r="D85" s="29">
        <v>8</v>
      </c>
      <c r="E85" s="6">
        <f t="shared" si="10"/>
        <v>0</v>
      </c>
      <c r="F85" s="33">
        <f t="shared" si="11"/>
        <v>7.7669902912621352E-2</v>
      </c>
      <c r="G85" s="7">
        <f t="shared" si="12"/>
        <v>0</v>
      </c>
      <c r="H85" s="7">
        <f t="shared" si="13"/>
        <v>0</v>
      </c>
      <c r="I85" s="7">
        <f t="shared" si="14"/>
        <v>0</v>
      </c>
    </row>
    <row r="86" spans="1:9">
      <c r="A86" t="s">
        <v>10</v>
      </c>
      <c r="B86">
        <v>0.35</v>
      </c>
      <c r="C86" s="29">
        <v>0</v>
      </c>
      <c r="D86" s="29">
        <v>8</v>
      </c>
      <c r="E86" s="6">
        <f t="shared" si="10"/>
        <v>0</v>
      </c>
      <c r="F86" s="33">
        <f t="shared" si="11"/>
        <v>7.7669902912621352E-2</v>
      </c>
      <c r="G86" s="7">
        <f t="shared" si="12"/>
        <v>0</v>
      </c>
      <c r="H86" s="7">
        <f t="shared" si="13"/>
        <v>0</v>
      </c>
      <c r="I86" s="7">
        <f t="shared" si="14"/>
        <v>0</v>
      </c>
    </row>
    <row r="87" spans="1:9">
      <c r="A87" t="s">
        <v>10</v>
      </c>
      <c r="B87">
        <v>0.4</v>
      </c>
      <c r="C87" s="29">
        <v>0</v>
      </c>
      <c r="D87" s="29">
        <v>3</v>
      </c>
      <c r="E87" s="6">
        <f t="shared" si="10"/>
        <v>0</v>
      </c>
      <c r="F87" s="33">
        <f t="shared" si="11"/>
        <v>2.9126213592233011E-2</v>
      </c>
      <c r="G87" s="7">
        <f t="shared" si="12"/>
        <v>0</v>
      </c>
      <c r="H87" s="7">
        <f t="shared" si="13"/>
        <v>0</v>
      </c>
      <c r="I87" s="7">
        <f t="shared" si="14"/>
        <v>0</v>
      </c>
    </row>
    <row r="88" spans="1:9">
      <c r="A88" t="s">
        <v>10</v>
      </c>
      <c r="B88">
        <v>0.45</v>
      </c>
      <c r="C88" s="29">
        <v>0</v>
      </c>
      <c r="D88" s="29">
        <v>3</v>
      </c>
      <c r="E88" s="6">
        <f t="shared" si="10"/>
        <v>0</v>
      </c>
      <c r="F88" s="33">
        <f t="shared" si="11"/>
        <v>2.9126213592233011E-2</v>
      </c>
      <c r="G88" s="7">
        <f t="shared" si="12"/>
        <v>0</v>
      </c>
      <c r="H88" s="7">
        <f t="shared" si="13"/>
        <v>0</v>
      </c>
      <c r="I88" s="7">
        <f t="shared" si="14"/>
        <v>0</v>
      </c>
    </row>
    <row r="89" spans="1:9">
      <c r="A89" t="s">
        <v>10</v>
      </c>
      <c r="B89">
        <v>0.5</v>
      </c>
      <c r="C89" s="29">
        <v>0</v>
      </c>
      <c r="D89" s="29">
        <v>3</v>
      </c>
      <c r="E89" s="6">
        <f t="shared" si="10"/>
        <v>0</v>
      </c>
      <c r="F89" s="33">
        <f t="shared" si="11"/>
        <v>2.9126213592233011E-2</v>
      </c>
      <c r="G89" s="7">
        <f t="shared" si="12"/>
        <v>0</v>
      </c>
      <c r="H89" s="7">
        <f t="shared" si="13"/>
        <v>0</v>
      </c>
      <c r="I89" s="7">
        <f t="shared" si="14"/>
        <v>0</v>
      </c>
    </row>
    <row r="90" spans="1:9">
      <c r="A90" t="s">
        <v>10</v>
      </c>
      <c r="B90">
        <v>0.55000000000000004</v>
      </c>
      <c r="C90" s="29">
        <v>0</v>
      </c>
      <c r="D90" s="29">
        <v>3</v>
      </c>
      <c r="E90" s="6">
        <f t="shared" si="10"/>
        <v>0</v>
      </c>
      <c r="F90" s="33">
        <f t="shared" si="11"/>
        <v>2.9126213592233011E-2</v>
      </c>
      <c r="G90" s="7">
        <f t="shared" si="12"/>
        <v>0</v>
      </c>
      <c r="H90" s="7">
        <f t="shared" si="13"/>
        <v>0</v>
      </c>
      <c r="I90" s="7">
        <f t="shared" si="14"/>
        <v>0</v>
      </c>
    </row>
    <row r="91" spans="1:9">
      <c r="A91" t="s">
        <v>10</v>
      </c>
      <c r="B91">
        <v>0.6</v>
      </c>
      <c r="C91" s="29">
        <v>0</v>
      </c>
      <c r="D91" s="29">
        <v>3</v>
      </c>
      <c r="E91" s="6">
        <f t="shared" si="10"/>
        <v>0</v>
      </c>
      <c r="F91" s="33">
        <f t="shared" si="11"/>
        <v>2.9126213592233011E-2</v>
      </c>
      <c r="G91" s="7">
        <f t="shared" si="12"/>
        <v>0</v>
      </c>
      <c r="H91" s="7">
        <f t="shared" si="13"/>
        <v>0</v>
      </c>
      <c r="I91" s="7">
        <f t="shared" si="14"/>
        <v>0</v>
      </c>
    </row>
    <row r="92" spans="1:9">
      <c r="A92" t="s">
        <v>10</v>
      </c>
      <c r="B92">
        <v>0.65</v>
      </c>
      <c r="C92" s="29">
        <v>0</v>
      </c>
      <c r="D92" s="29">
        <v>3</v>
      </c>
      <c r="E92" s="6">
        <f t="shared" si="10"/>
        <v>0</v>
      </c>
      <c r="F92" s="33">
        <f t="shared" si="11"/>
        <v>2.9126213592233011E-2</v>
      </c>
      <c r="G92" s="7">
        <f t="shared" si="12"/>
        <v>0</v>
      </c>
      <c r="H92" s="7">
        <f t="shared" si="13"/>
        <v>0</v>
      </c>
      <c r="I92" s="7">
        <f t="shared" si="14"/>
        <v>0</v>
      </c>
    </row>
    <row r="93" spans="1:9">
      <c r="A93" t="s">
        <v>10</v>
      </c>
      <c r="B93">
        <v>0.7</v>
      </c>
      <c r="C93" s="29">
        <v>0</v>
      </c>
      <c r="D93" s="29">
        <v>1</v>
      </c>
      <c r="E93" s="6">
        <f t="shared" si="10"/>
        <v>0</v>
      </c>
      <c r="F93" s="33">
        <f t="shared" si="11"/>
        <v>9.7087378640776691E-3</v>
      </c>
      <c r="G93" s="7">
        <f t="shared" si="12"/>
        <v>0</v>
      </c>
      <c r="H93" s="7">
        <f t="shared" si="13"/>
        <v>0</v>
      </c>
      <c r="I93" s="7">
        <f t="shared" si="14"/>
        <v>0</v>
      </c>
    </row>
    <row r="94" spans="1:9">
      <c r="A94" t="s">
        <v>10</v>
      </c>
      <c r="B94">
        <v>0.75</v>
      </c>
      <c r="C94" s="29">
        <v>0</v>
      </c>
      <c r="D94" s="29">
        <v>1</v>
      </c>
      <c r="E94" s="6">
        <f t="shared" si="10"/>
        <v>0</v>
      </c>
      <c r="F94" s="33">
        <f t="shared" si="11"/>
        <v>9.7087378640776691E-3</v>
      </c>
      <c r="G94" s="7">
        <f t="shared" si="12"/>
        <v>0</v>
      </c>
      <c r="H94" s="7">
        <f t="shared" si="13"/>
        <v>0</v>
      </c>
      <c r="I94" s="7">
        <f t="shared" si="14"/>
        <v>0</v>
      </c>
    </row>
    <row r="95" spans="1:9">
      <c r="A95" t="s">
        <v>10</v>
      </c>
      <c r="B95">
        <v>0.8</v>
      </c>
      <c r="C95" s="29">
        <v>0</v>
      </c>
      <c r="D95" s="29">
        <v>0</v>
      </c>
      <c r="E95" s="6">
        <f t="shared" si="10"/>
        <v>0</v>
      </c>
      <c r="F95" s="33">
        <f t="shared" si="11"/>
        <v>0</v>
      </c>
      <c r="G95" s="7">
        <f t="shared" si="12"/>
        <v>0</v>
      </c>
      <c r="H95" s="7">
        <f t="shared" si="13"/>
        <v>0</v>
      </c>
      <c r="I95" s="7">
        <f t="shared" si="14"/>
        <v>0</v>
      </c>
    </row>
    <row r="96" spans="1:9">
      <c r="A96" t="s">
        <v>10</v>
      </c>
      <c r="B96">
        <v>0.85</v>
      </c>
      <c r="C96" s="29">
        <v>0</v>
      </c>
      <c r="D96" s="29">
        <v>0</v>
      </c>
      <c r="E96" s="6">
        <f t="shared" si="10"/>
        <v>0</v>
      </c>
      <c r="F96" s="33">
        <f t="shared" si="11"/>
        <v>0</v>
      </c>
      <c r="G96" s="7">
        <f t="shared" si="12"/>
        <v>0</v>
      </c>
      <c r="H96" s="7">
        <f t="shared" si="13"/>
        <v>0</v>
      </c>
      <c r="I96" s="7">
        <f t="shared" si="14"/>
        <v>0</v>
      </c>
    </row>
    <row r="97" spans="1:9">
      <c r="A97" t="s">
        <v>10</v>
      </c>
      <c r="B97">
        <v>0.9</v>
      </c>
      <c r="C97" s="29">
        <v>0</v>
      </c>
      <c r="D97" s="29">
        <v>0</v>
      </c>
      <c r="E97" s="6">
        <f t="shared" si="10"/>
        <v>0</v>
      </c>
      <c r="F97" s="33">
        <f t="shared" si="11"/>
        <v>0</v>
      </c>
      <c r="G97" s="7">
        <f t="shared" si="12"/>
        <v>0</v>
      </c>
      <c r="H97" s="7">
        <f t="shared" si="13"/>
        <v>0</v>
      </c>
      <c r="I97" s="7">
        <f t="shared" si="14"/>
        <v>0</v>
      </c>
    </row>
    <row r="98" spans="1:9">
      <c r="A98" t="s">
        <v>10</v>
      </c>
      <c r="B98">
        <v>0.95</v>
      </c>
      <c r="C98" s="29">
        <v>0</v>
      </c>
      <c r="D98" s="29">
        <v>0</v>
      </c>
      <c r="E98" s="6">
        <f t="shared" si="10"/>
        <v>0</v>
      </c>
      <c r="F98" s="33">
        <f t="shared" si="11"/>
        <v>0</v>
      </c>
      <c r="G98" s="7">
        <f t="shared" si="12"/>
        <v>0</v>
      </c>
      <c r="H98" s="7">
        <f t="shared" si="13"/>
        <v>0</v>
      </c>
      <c r="I98" s="7">
        <f t="shared" si="14"/>
        <v>0</v>
      </c>
    </row>
    <row r="99" spans="1:9">
      <c r="A99" t="s">
        <v>10</v>
      </c>
      <c r="B99">
        <v>1</v>
      </c>
      <c r="C99" s="29">
        <v>0</v>
      </c>
      <c r="D99" s="29">
        <v>0</v>
      </c>
      <c r="E99" s="6">
        <f t="shared" si="10"/>
        <v>0</v>
      </c>
      <c r="F99" s="33">
        <f t="shared" si="11"/>
        <v>0</v>
      </c>
      <c r="G99" s="7">
        <f t="shared" si="12"/>
        <v>0</v>
      </c>
      <c r="H99" s="7">
        <f t="shared" si="13"/>
        <v>0</v>
      </c>
      <c r="I99" s="7">
        <f t="shared" si="14"/>
        <v>0</v>
      </c>
    </row>
    <row r="100" spans="1:9">
      <c r="A100" t="s">
        <v>10</v>
      </c>
      <c r="B100">
        <v>1.05</v>
      </c>
      <c r="C100" s="29">
        <v>0</v>
      </c>
      <c r="D100" s="29">
        <v>0</v>
      </c>
      <c r="E100" s="6">
        <f t="shared" si="10"/>
        <v>0</v>
      </c>
      <c r="F100" s="33">
        <f t="shared" si="11"/>
        <v>0</v>
      </c>
      <c r="G100" s="7">
        <f t="shared" si="12"/>
        <v>0</v>
      </c>
      <c r="H100" s="7">
        <f t="shared" si="13"/>
        <v>0</v>
      </c>
      <c r="I100" s="7">
        <f t="shared" si="14"/>
        <v>0</v>
      </c>
    </row>
    <row r="101" spans="1:9">
      <c r="A101" t="s">
        <v>10</v>
      </c>
      <c r="B101">
        <v>1.1000000000000001</v>
      </c>
      <c r="C101" s="29">
        <v>0</v>
      </c>
      <c r="D101" s="29">
        <v>0</v>
      </c>
      <c r="E101" s="6">
        <f t="shared" si="10"/>
        <v>0</v>
      </c>
      <c r="F101" s="33">
        <f t="shared" si="11"/>
        <v>0</v>
      </c>
      <c r="G101" s="7">
        <f t="shared" si="12"/>
        <v>0</v>
      </c>
      <c r="H101" s="7">
        <f t="shared" si="13"/>
        <v>0</v>
      </c>
      <c r="I101" s="7">
        <f t="shared" si="14"/>
        <v>0</v>
      </c>
    </row>
    <row r="102" spans="1:9">
      <c r="A102" t="s">
        <v>10</v>
      </c>
      <c r="B102">
        <v>1.1499999999999999</v>
      </c>
      <c r="C102" s="29">
        <v>0</v>
      </c>
      <c r="D102" s="29">
        <v>0</v>
      </c>
      <c r="E102" s="6">
        <f t="shared" si="10"/>
        <v>0</v>
      </c>
      <c r="F102" s="33">
        <f t="shared" si="11"/>
        <v>0</v>
      </c>
      <c r="G102" s="7">
        <f t="shared" si="12"/>
        <v>0</v>
      </c>
      <c r="H102" s="7">
        <f t="shared" si="13"/>
        <v>0</v>
      </c>
      <c r="I102" s="7">
        <f t="shared" si="14"/>
        <v>0</v>
      </c>
    </row>
    <row r="103" spans="1:9">
      <c r="A103" t="s">
        <v>10</v>
      </c>
      <c r="B103">
        <v>1.2</v>
      </c>
      <c r="C103" s="29">
        <v>0</v>
      </c>
      <c r="D103" s="29">
        <v>0</v>
      </c>
      <c r="E103" s="6">
        <f t="shared" si="10"/>
        <v>0</v>
      </c>
      <c r="F103" s="33">
        <f t="shared" si="11"/>
        <v>0</v>
      </c>
      <c r="G103" s="7">
        <f t="shared" si="12"/>
        <v>0</v>
      </c>
      <c r="H103" s="7">
        <f t="shared" si="13"/>
        <v>0</v>
      </c>
      <c r="I103" s="7">
        <f t="shared" si="14"/>
        <v>0</v>
      </c>
    </row>
    <row r="104" spans="1:9">
      <c r="A104" t="s">
        <v>10</v>
      </c>
      <c r="B104">
        <v>1.25</v>
      </c>
      <c r="C104" s="29">
        <v>0</v>
      </c>
      <c r="D104" s="29">
        <v>1</v>
      </c>
      <c r="E104" s="6">
        <f t="shared" si="10"/>
        <v>0</v>
      </c>
      <c r="F104" s="33">
        <f t="shared" si="11"/>
        <v>9.7087378640776691E-3</v>
      </c>
      <c r="G104" s="7">
        <f t="shared" si="12"/>
        <v>0</v>
      </c>
      <c r="H104" s="7">
        <f t="shared" si="13"/>
        <v>0</v>
      </c>
      <c r="I104" s="7">
        <f t="shared" si="14"/>
        <v>0</v>
      </c>
    </row>
    <row r="105" spans="1:9">
      <c r="A105" t="s">
        <v>10</v>
      </c>
      <c r="B105">
        <v>1.3</v>
      </c>
      <c r="C105" s="29">
        <v>0</v>
      </c>
      <c r="D105" s="29">
        <v>0</v>
      </c>
      <c r="E105" s="6">
        <f t="shared" si="10"/>
        <v>0</v>
      </c>
      <c r="F105" s="33">
        <f t="shared" si="11"/>
        <v>0</v>
      </c>
      <c r="G105" s="7">
        <f t="shared" si="12"/>
        <v>0</v>
      </c>
      <c r="H105" s="7">
        <f t="shared" si="13"/>
        <v>0</v>
      </c>
      <c r="I105" s="7">
        <f t="shared" si="14"/>
        <v>0</v>
      </c>
    </row>
    <row r="106" spans="1:9">
      <c r="A106" t="s">
        <v>10</v>
      </c>
      <c r="B106">
        <v>1.35</v>
      </c>
      <c r="C106" s="29">
        <v>0</v>
      </c>
      <c r="D106" s="29">
        <v>0</v>
      </c>
      <c r="E106" s="6">
        <f t="shared" si="10"/>
        <v>0</v>
      </c>
      <c r="F106" s="33">
        <f t="shared" si="11"/>
        <v>0</v>
      </c>
      <c r="G106" s="7">
        <f t="shared" si="12"/>
        <v>0</v>
      </c>
      <c r="H106" s="7">
        <f t="shared" si="13"/>
        <v>0</v>
      </c>
      <c r="I106" s="7">
        <f t="shared" si="14"/>
        <v>0</v>
      </c>
    </row>
    <row r="107" spans="1:9">
      <c r="A107" t="s">
        <v>10</v>
      </c>
      <c r="B107">
        <v>1.4</v>
      </c>
      <c r="C107" s="29">
        <v>0</v>
      </c>
      <c r="D107" s="29">
        <v>0</v>
      </c>
      <c r="E107" s="6">
        <f t="shared" si="10"/>
        <v>0</v>
      </c>
      <c r="F107" s="33">
        <f t="shared" si="11"/>
        <v>0</v>
      </c>
      <c r="G107" s="7">
        <f t="shared" si="12"/>
        <v>0</v>
      </c>
      <c r="H107" s="7">
        <f t="shared" si="13"/>
        <v>0</v>
      </c>
      <c r="I107" s="7">
        <f t="shared" si="14"/>
        <v>0</v>
      </c>
    </row>
    <row r="108" spans="1:9">
      <c r="A108" t="s">
        <v>10</v>
      </c>
      <c r="B108">
        <v>1.45</v>
      </c>
      <c r="C108" s="29">
        <v>0</v>
      </c>
      <c r="D108" s="29">
        <v>0</v>
      </c>
      <c r="E108" s="6">
        <f t="shared" si="10"/>
        <v>0</v>
      </c>
      <c r="F108" s="33">
        <f t="shared" si="11"/>
        <v>0</v>
      </c>
      <c r="G108" s="7">
        <f t="shared" si="12"/>
        <v>0</v>
      </c>
      <c r="H108" s="7">
        <f t="shared" si="13"/>
        <v>0</v>
      </c>
      <c r="I108" s="7">
        <f t="shared" si="14"/>
        <v>0</v>
      </c>
    </row>
    <row r="109" spans="1:9">
      <c r="A109" t="s">
        <v>10</v>
      </c>
      <c r="B109">
        <v>1.5</v>
      </c>
      <c r="C109" s="29">
        <v>0</v>
      </c>
      <c r="D109" s="29">
        <v>0</v>
      </c>
      <c r="E109" s="6">
        <f t="shared" si="10"/>
        <v>0</v>
      </c>
      <c r="F109" s="33">
        <f t="shared" si="11"/>
        <v>0</v>
      </c>
      <c r="G109" s="7">
        <f t="shared" si="12"/>
        <v>0</v>
      </c>
      <c r="H109" s="7">
        <f t="shared" si="13"/>
        <v>0</v>
      </c>
      <c r="I109" s="7">
        <f t="shared" si="14"/>
        <v>0</v>
      </c>
    </row>
    <row r="110" spans="1:9">
      <c r="A110" t="s">
        <v>10</v>
      </c>
      <c r="B110">
        <v>1.55</v>
      </c>
      <c r="C110" s="29">
        <v>0</v>
      </c>
      <c r="D110" s="29">
        <v>0</v>
      </c>
      <c r="E110" s="6">
        <f t="shared" si="10"/>
        <v>0</v>
      </c>
      <c r="F110" s="33">
        <f t="shared" si="11"/>
        <v>0</v>
      </c>
      <c r="G110" s="7">
        <f t="shared" si="12"/>
        <v>0</v>
      </c>
      <c r="H110" s="7">
        <f t="shared" si="13"/>
        <v>0</v>
      </c>
      <c r="I110" s="7">
        <f t="shared" si="14"/>
        <v>0</v>
      </c>
    </row>
    <row r="111" spans="1:9">
      <c r="A111" t="s">
        <v>10</v>
      </c>
      <c r="B111">
        <v>1.6</v>
      </c>
      <c r="C111" s="29">
        <v>0</v>
      </c>
      <c r="D111" s="29">
        <v>0</v>
      </c>
      <c r="E111" s="6">
        <f t="shared" si="10"/>
        <v>0</v>
      </c>
      <c r="F111" s="33">
        <f t="shared" si="11"/>
        <v>0</v>
      </c>
      <c r="G111" s="7">
        <f t="shared" si="12"/>
        <v>0</v>
      </c>
      <c r="H111" s="7">
        <f t="shared" si="13"/>
        <v>0</v>
      </c>
      <c r="I111" s="7">
        <f t="shared" si="14"/>
        <v>0</v>
      </c>
    </row>
    <row r="112" spans="1:9">
      <c r="A112" t="s">
        <v>10</v>
      </c>
      <c r="B112">
        <v>1.65</v>
      </c>
      <c r="C112" s="29">
        <v>0</v>
      </c>
      <c r="D112" s="29">
        <v>0</v>
      </c>
      <c r="E112" s="6">
        <f t="shared" si="10"/>
        <v>0</v>
      </c>
      <c r="F112" s="33">
        <f t="shared" si="11"/>
        <v>0</v>
      </c>
      <c r="G112" s="7">
        <f t="shared" si="12"/>
        <v>0</v>
      </c>
      <c r="H112" s="7">
        <f t="shared" si="13"/>
        <v>0</v>
      </c>
      <c r="I112" s="7">
        <f t="shared" si="14"/>
        <v>0</v>
      </c>
    </row>
    <row r="113" spans="1:9">
      <c r="A113" t="s">
        <v>10</v>
      </c>
      <c r="B113">
        <v>1.7</v>
      </c>
      <c r="C113" s="29">
        <v>0</v>
      </c>
      <c r="D113" s="29">
        <v>0</v>
      </c>
      <c r="E113" s="6">
        <f t="shared" si="10"/>
        <v>0</v>
      </c>
      <c r="F113" s="33">
        <f t="shared" si="11"/>
        <v>0</v>
      </c>
      <c r="G113" s="7">
        <f t="shared" si="12"/>
        <v>0</v>
      </c>
      <c r="H113" s="7">
        <f t="shared" si="13"/>
        <v>0</v>
      </c>
      <c r="I113" s="7">
        <f t="shared" si="14"/>
        <v>0</v>
      </c>
    </row>
    <row r="114" spans="1:9">
      <c r="A114" t="s">
        <v>10</v>
      </c>
      <c r="B114">
        <v>1.75</v>
      </c>
      <c r="C114" s="29">
        <v>0</v>
      </c>
      <c r="D114" s="29">
        <v>0</v>
      </c>
      <c r="E114" s="6">
        <f t="shared" si="10"/>
        <v>0</v>
      </c>
      <c r="F114" s="33">
        <f t="shared" si="11"/>
        <v>0</v>
      </c>
      <c r="G114" s="7">
        <f t="shared" si="12"/>
        <v>0</v>
      </c>
      <c r="H114" s="7">
        <f t="shared" si="13"/>
        <v>0</v>
      </c>
      <c r="I114" s="7">
        <f t="shared" si="14"/>
        <v>0</v>
      </c>
    </row>
    <row r="115" spans="1:9">
      <c r="A115" t="s">
        <v>10</v>
      </c>
      <c r="B115">
        <v>1.8</v>
      </c>
      <c r="C115" s="29">
        <v>0</v>
      </c>
      <c r="D115" s="29">
        <v>0</v>
      </c>
      <c r="E115" s="6">
        <f t="shared" si="10"/>
        <v>0</v>
      </c>
      <c r="F115" s="33">
        <f t="shared" si="11"/>
        <v>0</v>
      </c>
      <c r="G115" s="7">
        <f t="shared" si="12"/>
        <v>0</v>
      </c>
      <c r="H115" s="7">
        <f t="shared" si="13"/>
        <v>0</v>
      </c>
      <c r="I115" s="7">
        <f t="shared" si="14"/>
        <v>0</v>
      </c>
    </row>
    <row r="116" spans="1:9">
      <c r="A116" t="s">
        <v>10</v>
      </c>
      <c r="B116">
        <v>1.85</v>
      </c>
      <c r="C116" s="29">
        <v>0</v>
      </c>
      <c r="D116" s="29">
        <v>0</v>
      </c>
      <c r="E116" s="6">
        <f t="shared" si="10"/>
        <v>0</v>
      </c>
      <c r="F116" s="33">
        <f t="shared" si="11"/>
        <v>0</v>
      </c>
      <c r="G116" s="7">
        <f t="shared" si="12"/>
        <v>0</v>
      </c>
      <c r="H116" s="7">
        <f t="shared" si="13"/>
        <v>0</v>
      </c>
      <c r="I116" s="7">
        <f t="shared" si="14"/>
        <v>0</v>
      </c>
    </row>
    <row r="117" spans="1:9">
      <c r="A117" t="s">
        <v>10</v>
      </c>
      <c r="B117">
        <v>1.9</v>
      </c>
      <c r="C117" s="29">
        <v>0</v>
      </c>
      <c r="D117" s="29">
        <v>0</v>
      </c>
      <c r="E117" s="6">
        <f t="shared" si="10"/>
        <v>0</v>
      </c>
      <c r="F117" s="33">
        <f t="shared" si="11"/>
        <v>0</v>
      </c>
      <c r="G117" s="7">
        <f t="shared" si="12"/>
        <v>0</v>
      </c>
      <c r="H117" s="7">
        <f t="shared" si="13"/>
        <v>0</v>
      </c>
      <c r="I117" s="7">
        <f t="shared" si="14"/>
        <v>0</v>
      </c>
    </row>
    <row r="118" spans="1:9" s="48" customFormat="1" ht="15.75" thickBot="1">
      <c r="A118" s="48" t="s">
        <v>8</v>
      </c>
      <c r="C118" s="30">
        <f>SUM(C80:C117)</f>
        <v>50</v>
      </c>
      <c r="D118" s="30">
        <f>SUM(D80:D117)</f>
        <v>103</v>
      </c>
      <c r="E118" s="31">
        <f>SUM(E80:E117)</f>
        <v>1</v>
      </c>
      <c r="F118" s="31">
        <f>SUM(F80:F117)</f>
        <v>0.99999999999999978</v>
      </c>
      <c r="G118" s="30"/>
      <c r="H118" s="30"/>
      <c r="I118" s="50"/>
    </row>
    <row r="119" spans="1:9">
      <c r="A119" t="s">
        <v>11</v>
      </c>
      <c r="B119">
        <v>0.05</v>
      </c>
      <c r="C119" s="29">
        <v>22</v>
      </c>
      <c r="D119" s="29">
        <v>38</v>
      </c>
      <c r="E119" s="6">
        <f>C119/C$157</f>
        <v>0.91666666666666663</v>
      </c>
      <c r="F119" s="33">
        <f>D119/D$157</f>
        <v>0.2638888888888889</v>
      </c>
      <c r="G119" s="7">
        <f>IF(F119=0,0,E119/F119)</f>
        <v>3.4736842105263155</v>
      </c>
      <c r="H119" s="7">
        <f>G119/G$119</f>
        <v>1</v>
      </c>
      <c r="I119" s="7">
        <f>E119/E$119</f>
        <v>1</v>
      </c>
    </row>
    <row r="120" spans="1:9">
      <c r="A120" t="s">
        <v>11</v>
      </c>
      <c r="B120">
        <v>0.1</v>
      </c>
      <c r="C120" s="29">
        <v>1</v>
      </c>
      <c r="D120" s="29">
        <v>14</v>
      </c>
      <c r="E120" s="6">
        <f t="shared" ref="E120:E156" si="15">C120/C$157</f>
        <v>4.1666666666666664E-2</v>
      </c>
      <c r="F120" s="33">
        <f t="shared" ref="F120:F157" si="16">D120/D$157</f>
        <v>9.7222222222222224E-2</v>
      </c>
      <c r="G120" s="7">
        <f t="shared" ref="G120:G156" si="17">IF(F120=0,0,E120/F120)</f>
        <v>0.42857142857142855</v>
      </c>
      <c r="H120" s="7">
        <f t="shared" ref="H120:H155" si="18">G120/G$119</f>
        <v>0.12337662337662338</v>
      </c>
      <c r="I120" s="7">
        <f t="shared" ref="I120:I156" si="19">E120/E$119</f>
        <v>4.5454545454545456E-2</v>
      </c>
    </row>
    <row r="121" spans="1:9">
      <c r="A121" t="s">
        <v>11</v>
      </c>
      <c r="B121">
        <v>0.15</v>
      </c>
      <c r="C121" s="29">
        <v>1</v>
      </c>
      <c r="D121" s="29">
        <v>15</v>
      </c>
      <c r="E121" s="6">
        <f t="shared" si="15"/>
        <v>4.1666666666666664E-2</v>
      </c>
      <c r="F121" s="33">
        <f t="shared" si="16"/>
        <v>0.10416666666666667</v>
      </c>
      <c r="G121" s="7">
        <f t="shared" si="17"/>
        <v>0.39999999999999997</v>
      </c>
      <c r="H121" s="7">
        <f t="shared" si="18"/>
        <v>0.11515151515151516</v>
      </c>
      <c r="I121" s="7">
        <f t="shared" si="19"/>
        <v>4.5454545454545456E-2</v>
      </c>
    </row>
    <row r="122" spans="1:9">
      <c r="A122" t="s">
        <v>11</v>
      </c>
      <c r="B122">
        <v>0.2</v>
      </c>
      <c r="C122" s="29">
        <v>0</v>
      </c>
      <c r="D122" s="29">
        <v>9</v>
      </c>
      <c r="E122" s="6">
        <f t="shared" si="15"/>
        <v>0</v>
      </c>
      <c r="F122" s="33">
        <f t="shared" si="16"/>
        <v>6.25E-2</v>
      </c>
      <c r="G122" s="7">
        <f t="shared" si="17"/>
        <v>0</v>
      </c>
      <c r="H122" s="7">
        <f t="shared" si="18"/>
        <v>0</v>
      </c>
      <c r="I122" s="7">
        <f t="shared" si="19"/>
        <v>0</v>
      </c>
    </row>
    <row r="123" spans="1:9">
      <c r="A123" t="s">
        <v>11</v>
      </c>
      <c r="B123">
        <v>0.25</v>
      </c>
      <c r="C123" s="29">
        <v>0</v>
      </c>
      <c r="D123" s="29">
        <v>4</v>
      </c>
      <c r="E123" s="6">
        <f t="shared" si="15"/>
        <v>0</v>
      </c>
      <c r="F123" s="33">
        <f t="shared" si="16"/>
        <v>2.7777777777777776E-2</v>
      </c>
      <c r="G123" s="7">
        <f t="shared" si="17"/>
        <v>0</v>
      </c>
      <c r="H123" s="7">
        <f t="shared" si="18"/>
        <v>0</v>
      </c>
      <c r="I123" s="7">
        <f t="shared" si="19"/>
        <v>0</v>
      </c>
    </row>
    <row r="124" spans="1:9">
      <c r="A124" t="s">
        <v>11</v>
      </c>
      <c r="B124">
        <v>0.3</v>
      </c>
      <c r="C124" s="29">
        <v>0</v>
      </c>
      <c r="D124" s="29">
        <v>13</v>
      </c>
      <c r="E124" s="6">
        <f t="shared" si="15"/>
        <v>0</v>
      </c>
      <c r="F124" s="33">
        <f t="shared" si="16"/>
        <v>9.0277777777777776E-2</v>
      </c>
      <c r="G124" s="7">
        <f t="shared" si="17"/>
        <v>0</v>
      </c>
      <c r="H124" s="7">
        <f t="shared" si="18"/>
        <v>0</v>
      </c>
      <c r="I124" s="7">
        <f t="shared" si="19"/>
        <v>0</v>
      </c>
    </row>
    <row r="125" spans="1:9">
      <c r="A125" t="s">
        <v>11</v>
      </c>
      <c r="B125">
        <v>0.35</v>
      </c>
      <c r="C125" s="29">
        <v>0</v>
      </c>
      <c r="D125" s="29">
        <v>9</v>
      </c>
      <c r="E125" s="6">
        <f t="shared" si="15"/>
        <v>0</v>
      </c>
      <c r="F125" s="33">
        <f t="shared" si="16"/>
        <v>6.25E-2</v>
      </c>
      <c r="G125" s="7">
        <f t="shared" si="17"/>
        <v>0</v>
      </c>
      <c r="H125" s="7">
        <f t="shared" si="18"/>
        <v>0</v>
      </c>
      <c r="I125" s="7">
        <f t="shared" si="19"/>
        <v>0</v>
      </c>
    </row>
    <row r="126" spans="1:9">
      <c r="A126" t="s">
        <v>11</v>
      </c>
      <c r="B126">
        <v>0.4</v>
      </c>
      <c r="C126" s="29">
        <v>0</v>
      </c>
      <c r="D126" s="29">
        <v>7</v>
      </c>
      <c r="E126" s="6">
        <f t="shared" si="15"/>
        <v>0</v>
      </c>
      <c r="F126" s="33">
        <f t="shared" si="16"/>
        <v>4.8611111111111112E-2</v>
      </c>
      <c r="G126" s="7">
        <f t="shared" si="17"/>
        <v>0</v>
      </c>
      <c r="H126" s="7">
        <f t="shared" si="18"/>
        <v>0</v>
      </c>
      <c r="I126" s="7">
        <f t="shared" si="19"/>
        <v>0</v>
      </c>
    </row>
    <row r="127" spans="1:9">
      <c r="A127" t="s">
        <v>11</v>
      </c>
      <c r="B127">
        <v>0.45</v>
      </c>
      <c r="C127" s="29">
        <v>0</v>
      </c>
      <c r="D127" s="29">
        <v>3</v>
      </c>
      <c r="E127" s="6">
        <f t="shared" si="15"/>
        <v>0</v>
      </c>
      <c r="F127" s="33">
        <f t="shared" si="16"/>
        <v>2.0833333333333332E-2</v>
      </c>
      <c r="G127" s="7">
        <f t="shared" si="17"/>
        <v>0</v>
      </c>
      <c r="H127" s="7">
        <f t="shared" si="18"/>
        <v>0</v>
      </c>
      <c r="I127" s="7">
        <f t="shared" si="19"/>
        <v>0</v>
      </c>
    </row>
    <row r="128" spans="1:9">
      <c r="A128" t="s">
        <v>11</v>
      </c>
      <c r="B128">
        <v>0.5</v>
      </c>
      <c r="C128" s="29">
        <v>0</v>
      </c>
      <c r="D128" s="29">
        <v>1</v>
      </c>
      <c r="E128" s="6">
        <f t="shared" si="15"/>
        <v>0</v>
      </c>
      <c r="F128" s="33">
        <f t="shared" si="16"/>
        <v>6.9444444444444441E-3</v>
      </c>
      <c r="G128" s="7">
        <f t="shared" si="17"/>
        <v>0</v>
      </c>
      <c r="H128" s="7">
        <f t="shared" si="18"/>
        <v>0</v>
      </c>
      <c r="I128" s="7">
        <f t="shared" si="19"/>
        <v>0</v>
      </c>
    </row>
    <row r="129" spans="1:9">
      <c r="A129" t="s">
        <v>11</v>
      </c>
      <c r="B129">
        <v>0.55000000000000004</v>
      </c>
      <c r="C129" s="29">
        <v>0</v>
      </c>
      <c r="D129" s="29">
        <v>6</v>
      </c>
      <c r="E129" s="6">
        <f t="shared" si="15"/>
        <v>0</v>
      </c>
      <c r="F129" s="33">
        <f t="shared" si="16"/>
        <v>4.1666666666666664E-2</v>
      </c>
      <c r="G129" s="7">
        <f t="shared" si="17"/>
        <v>0</v>
      </c>
      <c r="H129" s="7">
        <f t="shared" si="18"/>
        <v>0</v>
      </c>
      <c r="I129" s="7">
        <f t="shared" si="19"/>
        <v>0</v>
      </c>
    </row>
    <row r="130" spans="1:9">
      <c r="A130" t="s">
        <v>11</v>
      </c>
      <c r="B130">
        <v>0.6</v>
      </c>
      <c r="C130" s="29">
        <v>0</v>
      </c>
      <c r="D130" s="29">
        <v>2</v>
      </c>
      <c r="E130" s="6">
        <f t="shared" si="15"/>
        <v>0</v>
      </c>
      <c r="F130" s="33">
        <f t="shared" si="16"/>
        <v>1.3888888888888888E-2</v>
      </c>
      <c r="G130" s="7">
        <f t="shared" si="17"/>
        <v>0</v>
      </c>
      <c r="H130" s="7">
        <f t="shared" si="18"/>
        <v>0</v>
      </c>
      <c r="I130" s="7">
        <f t="shared" si="19"/>
        <v>0</v>
      </c>
    </row>
    <row r="131" spans="1:9">
      <c r="A131" t="s">
        <v>11</v>
      </c>
      <c r="B131">
        <v>0.65</v>
      </c>
      <c r="C131" s="29">
        <v>0</v>
      </c>
      <c r="D131" s="29">
        <v>2</v>
      </c>
      <c r="E131" s="6">
        <f t="shared" si="15"/>
        <v>0</v>
      </c>
      <c r="F131" s="33">
        <f t="shared" si="16"/>
        <v>1.3888888888888888E-2</v>
      </c>
      <c r="G131" s="7">
        <f t="shared" si="17"/>
        <v>0</v>
      </c>
      <c r="H131" s="7">
        <f t="shared" si="18"/>
        <v>0</v>
      </c>
      <c r="I131" s="7">
        <f t="shared" si="19"/>
        <v>0</v>
      </c>
    </row>
    <row r="132" spans="1:9">
      <c r="A132" t="s">
        <v>11</v>
      </c>
      <c r="B132">
        <v>0.7</v>
      </c>
      <c r="C132" s="29">
        <v>0</v>
      </c>
      <c r="D132" s="29">
        <v>1</v>
      </c>
      <c r="E132" s="6">
        <f t="shared" si="15"/>
        <v>0</v>
      </c>
      <c r="F132" s="33">
        <f t="shared" si="16"/>
        <v>6.9444444444444441E-3</v>
      </c>
      <c r="G132" s="7">
        <f t="shared" si="17"/>
        <v>0</v>
      </c>
      <c r="H132" s="7">
        <f t="shared" si="18"/>
        <v>0</v>
      </c>
      <c r="I132" s="7">
        <f t="shared" si="19"/>
        <v>0</v>
      </c>
    </row>
    <row r="133" spans="1:9">
      <c r="A133" t="s">
        <v>11</v>
      </c>
      <c r="B133">
        <v>0.75</v>
      </c>
      <c r="C133" s="29">
        <v>0</v>
      </c>
      <c r="D133" s="29">
        <v>3</v>
      </c>
      <c r="E133" s="6">
        <f t="shared" si="15"/>
        <v>0</v>
      </c>
      <c r="F133" s="33">
        <f t="shared" si="16"/>
        <v>2.0833333333333332E-2</v>
      </c>
      <c r="G133" s="7">
        <f t="shared" si="17"/>
        <v>0</v>
      </c>
      <c r="H133" s="7">
        <f t="shared" si="18"/>
        <v>0</v>
      </c>
      <c r="I133" s="7">
        <f t="shared" si="19"/>
        <v>0</v>
      </c>
    </row>
    <row r="134" spans="1:9">
      <c r="A134" t="s">
        <v>11</v>
      </c>
      <c r="B134">
        <v>0.8</v>
      </c>
      <c r="C134" s="29">
        <v>0</v>
      </c>
      <c r="D134" s="29">
        <v>0</v>
      </c>
      <c r="E134" s="6">
        <f t="shared" si="15"/>
        <v>0</v>
      </c>
      <c r="F134" s="33">
        <f t="shared" si="16"/>
        <v>0</v>
      </c>
      <c r="G134" s="7">
        <f t="shared" si="17"/>
        <v>0</v>
      </c>
      <c r="H134" s="7">
        <f t="shared" si="18"/>
        <v>0</v>
      </c>
      <c r="I134" s="7">
        <f t="shared" si="19"/>
        <v>0</v>
      </c>
    </row>
    <row r="135" spans="1:9">
      <c r="A135" t="s">
        <v>11</v>
      </c>
      <c r="B135">
        <v>0.85</v>
      </c>
      <c r="C135" s="29">
        <v>0</v>
      </c>
      <c r="D135" s="29">
        <v>1</v>
      </c>
      <c r="E135" s="6">
        <f t="shared" si="15"/>
        <v>0</v>
      </c>
      <c r="F135" s="33">
        <f t="shared" si="16"/>
        <v>6.9444444444444441E-3</v>
      </c>
      <c r="G135" s="7">
        <f t="shared" si="17"/>
        <v>0</v>
      </c>
      <c r="H135" s="7">
        <f t="shared" si="18"/>
        <v>0</v>
      </c>
      <c r="I135" s="7">
        <f t="shared" si="19"/>
        <v>0</v>
      </c>
    </row>
    <row r="136" spans="1:9">
      <c r="A136" t="s">
        <v>11</v>
      </c>
      <c r="B136">
        <v>0.9</v>
      </c>
      <c r="C136" s="29">
        <v>0</v>
      </c>
      <c r="D136" s="29">
        <v>2</v>
      </c>
      <c r="E136" s="6">
        <f t="shared" si="15"/>
        <v>0</v>
      </c>
      <c r="F136" s="33">
        <f t="shared" si="16"/>
        <v>1.3888888888888888E-2</v>
      </c>
      <c r="G136" s="7">
        <f t="shared" si="17"/>
        <v>0</v>
      </c>
      <c r="H136" s="7">
        <f t="shared" si="18"/>
        <v>0</v>
      </c>
      <c r="I136" s="7">
        <f t="shared" si="19"/>
        <v>0</v>
      </c>
    </row>
    <row r="137" spans="1:9">
      <c r="A137" t="s">
        <v>11</v>
      </c>
      <c r="B137">
        <v>0.95</v>
      </c>
      <c r="C137" s="29">
        <v>0</v>
      </c>
      <c r="D137" s="29">
        <v>8</v>
      </c>
      <c r="E137" s="6">
        <f t="shared" si="15"/>
        <v>0</v>
      </c>
      <c r="F137" s="33">
        <f t="shared" si="16"/>
        <v>5.5555555555555552E-2</v>
      </c>
      <c r="G137" s="7">
        <f t="shared" si="17"/>
        <v>0</v>
      </c>
      <c r="H137" s="7">
        <f>G137/G$119</f>
        <v>0</v>
      </c>
      <c r="I137" s="7">
        <f t="shared" si="19"/>
        <v>0</v>
      </c>
    </row>
    <row r="138" spans="1:9">
      <c r="A138" t="s">
        <v>11</v>
      </c>
      <c r="B138">
        <v>1</v>
      </c>
      <c r="C138" s="29">
        <v>0</v>
      </c>
      <c r="D138" s="29">
        <v>1</v>
      </c>
      <c r="E138" s="6">
        <f t="shared" si="15"/>
        <v>0</v>
      </c>
      <c r="F138" s="33">
        <f t="shared" si="16"/>
        <v>6.9444444444444441E-3</v>
      </c>
      <c r="G138" s="7">
        <f t="shared" si="17"/>
        <v>0</v>
      </c>
      <c r="H138" s="7">
        <f t="shared" si="18"/>
        <v>0</v>
      </c>
      <c r="I138" s="7">
        <f t="shared" si="19"/>
        <v>0</v>
      </c>
    </row>
    <row r="139" spans="1:9">
      <c r="A139" t="s">
        <v>11</v>
      </c>
      <c r="B139">
        <v>1.05</v>
      </c>
      <c r="C139" s="29">
        <v>0</v>
      </c>
      <c r="D139" s="29">
        <v>2</v>
      </c>
      <c r="E139" s="6">
        <f t="shared" si="15"/>
        <v>0</v>
      </c>
      <c r="F139" s="33">
        <f t="shared" si="16"/>
        <v>1.3888888888888888E-2</v>
      </c>
      <c r="G139" s="7">
        <f t="shared" si="17"/>
        <v>0</v>
      </c>
      <c r="H139" s="7">
        <f t="shared" si="18"/>
        <v>0</v>
      </c>
      <c r="I139" s="7">
        <f t="shared" si="19"/>
        <v>0</v>
      </c>
    </row>
    <row r="140" spans="1:9">
      <c r="A140" t="s">
        <v>11</v>
      </c>
      <c r="B140">
        <v>1.1000000000000001</v>
      </c>
      <c r="C140" s="29">
        <v>0</v>
      </c>
      <c r="D140" s="29">
        <v>1</v>
      </c>
      <c r="E140" s="6">
        <f t="shared" si="15"/>
        <v>0</v>
      </c>
      <c r="F140" s="33">
        <f t="shared" si="16"/>
        <v>6.9444444444444441E-3</v>
      </c>
      <c r="G140" s="7">
        <f t="shared" si="17"/>
        <v>0</v>
      </c>
      <c r="H140" s="7">
        <f t="shared" si="18"/>
        <v>0</v>
      </c>
      <c r="I140" s="7">
        <f t="shared" si="19"/>
        <v>0</v>
      </c>
    </row>
    <row r="141" spans="1:9">
      <c r="A141" t="s">
        <v>11</v>
      </c>
      <c r="B141">
        <v>1.1499999999999999</v>
      </c>
      <c r="C141" s="29">
        <v>0</v>
      </c>
      <c r="D141" s="29">
        <v>0</v>
      </c>
      <c r="E141" s="6">
        <f t="shared" si="15"/>
        <v>0</v>
      </c>
      <c r="F141" s="33">
        <f t="shared" si="16"/>
        <v>0</v>
      </c>
      <c r="G141" s="7">
        <f t="shared" si="17"/>
        <v>0</v>
      </c>
      <c r="H141" s="7">
        <f t="shared" si="18"/>
        <v>0</v>
      </c>
      <c r="I141" s="7">
        <f t="shared" si="19"/>
        <v>0</v>
      </c>
    </row>
    <row r="142" spans="1:9">
      <c r="A142" t="s">
        <v>11</v>
      </c>
      <c r="B142">
        <v>1.2</v>
      </c>
      <c r="C142" s="29">
        <v>0</v>
      </c>
      <c r="D142" s="29">
        <v>1</v>
      </c>
      <c r="E142" s="6">
        <f t="shared" si="15"/>
        <v>0</v>
      </c>
      <c r="F142" s="33">
        <f t="shared" si="16"/>
        <v>6.9444444444444441E-3</v>
      </c>
      <c r="G142" s="7">
        <f t="shared" si="17"/>
        <v>0</v>
      </c>
      <c r="H142" s="7">
        <f t="shared" si="18"/>
        <v>0</v>
      </c>
      <c r="I142" s="7">
        <f t="shared" si="19"/>
        <v>0</v>
      </c>
    </row>
    <row r="143" spans="1:9">
      <c r="A143" t="s">
        <v>11</v>
      </c>
      <c r="B143">
        <v>1.25</v>
      </c>
      <c r="C143" s="29">
        <v>0</v>
      </c>
      <c r="D143" s="29">
        <v>1</v>
      </c>
      <c r="E143" s="6">
        <f t="shared" si="15"/>
        <v>0</v>
      </c>
      <c r="F143" s="33">
        <f t="shared" si="16"/>
        <v>6.9444444444444441E-3</v>
      </c>
      <c r="G143" s="7">
        <f t="shared" si="17"/>
        <v>0</v>
      </c>
      <c r="H143" s="7">
        <f t="shared" si="18"/>
        <v>0</v>
      </c>
      <c r="I143" s="7">
        <f t="shared" si="19"/>
        <v>0</v>
      </c>
    </row>
    <row r="144" spans="1:9">
      <c r="A144" t="s">
        <v>11</v>
      </c>
      <c r="B144">
        <v>1.3</v>
      </c>
      <c r="C144" s="29">
        <v>0</v>
      </c>
      <c r="D144" s="29">
        <v>0</v>
      </c>
      <c r="E144" s="6">
        <f t="shared" si="15"/>
        <v>0</v>
      </c>
      <c r="F144" s="33">
        <f t="shared" si="16"/>
        <v>0</v>
      </c>
      <c r="G144" s="7">
        <f t="shared" si="17"/>
        <v>0</v>
      </c>
      <c r="H144" s="7">
        <f t="shared" si="18"/>
        <v>0</v>
      </c>
      <c r="I144" s="7">
        <f t="shared" si="19"/>
        <v>0</v>
      </c>
    </row>
    <row r="145" spans="1:9">
      <c r="A145" t="s">
        <v>11</v>
      </c>
      <c r="B145">
        <v>1.35</v>
      </c>
      <c r="C145" s="29">
        <v>0</v>
      </c>
      <c r="D145" s="29">
        <v>0</v>
      </c>
      <c r="E145" s="6">
        <f t="shared" si="15"/>
        <v>0</v>
      </c>
      <c r="F145" s="33">
        <f t="shared" si="16"/>
        <v>0</v>
      </c>
      <c r="G145" s="7">
        <f t="shared" si="17"/>
        <v>0</v>
      </c>
      <c r="H145" s="7">
        <f t="shared" si="18"/>
        <v>0</v>
      </c>
      <c r="I145" s="7">
        <f t="shared" si="19"/>
        <v>0</v>
      </c>
    </row>
    <row r="146" spans="1:9">
      <c r="A146" t="s">
        <v>11</v>
      </c>
      <c r="B146">
        <v>1.4</v>
      </c>
      <c r="C146" s="29">
        <v>0</v>
      </c>
      <c r="D146" s="29">
        <v>0</v>
      </c>
      <c r="E146" s="6">
        <f t="shared" si="15"/>
        <v>0</v>
      </c>
      <c r="F146" s="33">
        <f t="shared" si="16"/>
        <v>0</v>
      </c>
      <c r="G146" s="7">
        <f t="shared" si="17"/>
        <v>0</v>
      </c>
      <c r="H146" s="7">
        <f t="shared" si="18"/>
        <v>0</v>
      </c>
      <c r="I146" s="7">
        <f t="shared" si="19"/>
        <v>0</v>
      </c>
    </row>
    <row r="147" spans="1:9">
      <c r="A147" t="s">
        <v>11</v>
      </c>
      <c r="B147">
        <v>1.45</v>
      </c>
      <c r="C147" s="29">
        <v>0</v>
      </c>
      <c r="D147" s="29">
        <v>0</v>
      </c>
      <c r="E147" s="6">
        <f t="shared" si="15"/>
        <v>0</v>
      </c>
      <c r="F147" s="33">
        <f t="shared" si="16"/>
        <v>0</v>
      </c>
      <c r="G147" s="7">
        <f t="shared" si="17"/>
        <v>0</v>
      </c>
      <c r="H147" s="7">
        <f>G147/G$119</f>
        <v>0</v>
      </c>
      <c r="I147" s="7">
        <f t="shared" si="19"/>
        <v>0</v>
      </c>
    </row>
    <row r="148" spans="1:9">
      <c r="A148" t="s">
        <v>11</v>
      </c>
      <c r="B148">
        <v>1.5</v>
      </c>
      <c r="C148" s="29">
        <v>0</v>
      </c>
      <c r="D148" s="29">
        <v>0</v>
      </c>
      <c r="E148" s="6">
        <f t="shared" si="15"/>
        <v>0</v>
      </c>
      <c r="F148" s="33">
        <f t="shared" si="16"/>
        <v>0</v>
      </c>
      <c r="G148" s="7">
        <f t="shared" si="17"/>
        <v>0</v>
      </c>
      <c r="H148" s="7">
        <f t="shared" si="18"/>
        <v>0</v>
      </c>
      <c r="I148" s="7">
        <f t="shared" si="19"/>
        <v>0</v>
      </c>
    </row>
    <row r="149" spans="1:9">
      <c r="A149" t="s">
        <v>11</v>
      </c>
      <c r="B149">
        <v>1.55</v>
      </c>
      <c r="C149" s="29">
        <v>0</v>
      </c>
      <c r="D149" s="29">
        <v>0</v>
      </c>
      <c r="E149" s="6">
        <f t="shared" si="15"/>
        <v>0</v>
      </c>
      <c r="F149" s="33">
        <f t="shared" si="16"/>
        <v>0</v>
      </c>
      <c r="G149" s="7">
        <f t="shared" si="17"/>
        <v>0</v>
      </c>
      <c r="H149" s="7">
        <f t="shared" si="18"/>
        <v>0</v>
      </c>
      <c r="I149" s="7">
        <f t="shared" si="19"/>
        <v>0</v>
      </c>
    </row>
    <row r="150" spans="1:9">
      <c r="A150" t="s">
        <v>11</v>
      </c>
      <c r="B150">
        <v>1.6</v>
      </c>
      <c r="C150" s="29">
        <v>0</v>
      </c>
      <c r="D150" s="29">
        <v>0</v>
      </c>
      <c r="E150" s="6">
        <f t="shared" si="15"/>
        <v>0</v>
      </c>
      <c r="F150" s="33">
        <f t="shared" si="16"/>
        <v>0</v>
      </c>
      <c r="G150" s="7">
        <f t="shared" si="17"/>
        <v>0</v>
      </c>
      <c r="H150" s="7">
        <f t="shared" si="18"/>
        <v>0</v>
      </c>
      <c r="I150" s="7">
        <f t="shared" si="19"/>
        <v>0</v>
      </c>
    </row>
    <row r="151" spans="1:9">
      <c r="A151" t="s">
        <v>11</v>
      </c>
      <c r="B151">
        <v>1.65</v>
      </c>
      <c r="C151" s="29">
        <v>0</v>
      </c>
      <c r="D151" s="29">
        <v>0</v>
      </c>
      <c r="E151" s="6">
        <f t="shared" si="15"/>
        <v>0</v>
      </c>
      <c r="F151" s="33">
        <f t="shared" si="16"/>
        <v>0</v>
      </c>
      <c r="G151" s="7">
        <f t="shared" si="17"/>
        <v>0</v>
      </c>
      <c r="H151" s="7">
        <f t="shared" si="18"/>
        <v>0</v>
      </c>
      <c r="I151" s="7">
        <f t="shared" si="19"/>
        <v>0</v>
      </c>
    </row>
    <row r="152" spans="1:9">
      <c r="A152" t="s">
        <v>11</v>
      </c>
      <c r="B152">
        <v>1.7</v>
      </c>
      <c r="C152" s="29">
        <v>0</v>
      </c>
      <c r="D152" s="29">
        <v>0</v>
      </c>
      <c r="E152" s="6">
        <f t="shared" si="15"/>
        <v>0</v>
      </c>
      <c r="F152" s="33">
        <f t="shared" si="16"/>
        <v>0</v>
      </c>
      <c r="G152" s="7">
        <f t="shared" si="17"/>
        <v>0</v>
      </c>
      <c r="H152" s="7">
        <f t="shared" si="18"/>
        <v>0</v>
      </c>
      <c r="I152" s="7">
        <f t="shared" si="19"/>
        <v>0</v>
      </c>
    </row>
    <row r="153" spans="1:9">
      <c r="A153" t="s">
        <v>11</v>
      </c>
      <c r="B153">
        <v>1.75</v>
      </c>
      <c r="C153" s="29">
        <v>0</v>
      </c>
      <c r="D153" s="29">
        <v>0</v>
      </c>
      <c r="E153" s="6">
        <f t="shared" si="15"/>
        <v>0</v>
      </c>
      <c r="F153" s="33">
        <f t="shared" si="16"/>
        <v>0</v>
      </c>
      <c r="G153" s="7">
        <f t="shared" si="17"/>
        <v>0</v>
      </c>
      <c r="H153" s="7">
        <f t="shared" si="18"/>
        <v>0</v>
      </c>
      <c r="I153" s="7">
        <f t="shared" si="19"/>
        <v>0</v>
      </c>
    </row>
    <row r="154" spans="1:9">
      <c r="A154" t="s">
        <v>11</v>
      </c>
      <c r="B154">
        <v>1.8</v>
      </c>
      <c r="C154" s="29">
        <v>0</v>
      </c>
      <c r="D154" s="29">
        <v>0</v>
      </c>
      <c r="E154" s="6">
        <f t="shared" si="15"/>
        <v>0</v>
      </c>
      <c r="F154" s="33">
        <f t="shared" si="16"/>
        <v>0</v>
      </c>
      <c r="G154" s="7">
        <f t="shared" si="17"/>
        <v>0</v>
      </c>
      <c r="H154" s="7">
        <f t="shared" si="18"/>
        <v>0</v>
      </c>
      <c r="I154" s="7">
        <f t="shared" si="19"/>
        <v>0</v>
      </c>
    </row>
    <row r="155" spans="1:9">
      <c r="A155" t="s">
        <v>11</v>
      </c>
      <c r="B155">
        <v>1.85</v>
      </c>
      <c r="C155" s="29">
        <v>0</v>
      </c>
      <c r="D155" s="29">
        <v>0</v>
      </c>
      <c r="E155" s="6">
        <f t="shared" si="15"/>
        <v>0</v>
      </c>
      <c r="F155" s="33">
        <f t="shared" si="16"/>
        <v>0</v>
      </c>
      <c r="G155" s="7">
        <f t="shared" si="17"/>
        <v>0</v>
      </c>
      <c r="H155" s="7">
        <f t="shared" si="18"/>
        <v>0</v>
      </c>
      <c r="I155" s="7">
        <f t="shared" si="19"/>
        <v>0</v>
      </c>
    </row>
    <row r="156" spans="1:9">
      <c r="A156" t="s">
        <v>11</v>
      </c>
      <c r="B156">
        <v>1.9</v>
      </c>
      <c r="C156" s="29">
        <v>0</v>
      </c>
      <c r="D156" s="29">
        <v>0</v>
      </c>
      <c r="E156" s="6">
        <f t="shared" si="15"/>
        <v>0</v>
      </c>
      <c r="F156" s="33">
        <f t="shared" si="16"/>
        <v>0</v>
      </c>
      <c r="G156" s="7">
        <f t="shared" si="17"/>
        <v>0</v>
      </c>
      <c r="H156" s="7">
        <f>G156/G$119</f>
        <v>0</v>
      </c>
      <c r="I156" s="7">
        <f t="shared" si="19"/>
        <v>0</v>
      </c>
    </row>
    <row r="157" spans="1:9" s="48" customFormat="1" ht="15.75" thickBot="1">
      <c r="A157" s="48" t="s">
        <v>8</v>
      </c>
      <c r="C157" s="30">
        <f>SUM(C119:C156)</f>
        <v>24</v>
      </c>
      <c r="D157" s="30">
        <f>SUM(D119:D156)</f>
        <v>144</v>
      </c>
      <c r="E157" s="31">
        <f>SUM(E119:E156)</f>
        <v>0.99999999999999989</v>
      </c>
      <c r="F157" s="31">
        <f t="shared" si="16"/>
        <v>1</v>
      </c>
      <c r="G157" s="30"/>
      <c r="H157" s="50"/>
      <c r="I157" s="50"/>
    </row>
    <row r="158" spans="1:9">
      <c r="A158" t="s">
        <v>12</v>
      </c>
      <c r="B158">
        <v>0.05</v>
      </c>
      <c r="C158" s="29">
        <v>12</v>
      </c>
      <c r="D158" s="29">
        <v>32</v>
      </c>
      <c r="E158" s="6">
        <f>C158/C$196</f>
        <v>0.8571428571428571</v>
      </c>
      <c r="F158" s="33">
        <f>D158/D$196</f>
        <v>0.20253164556962025</v>
      </c>
      <c r="G158" s="7">
        <f>IF(F158=0,0,E158/F158)</f>
        <v>4.2321428571428568</v>
      </c>
      <c r="H158" s="7">
        <f>G158/G$158</f>
        <v>1</v>
      </c>
      <c r="I158" s="7">
        <f>E158/E$158</f>
        <v>1</v>
      </c>
    </row>
    <row r="159" spans="1:9">
      <c r="A159" t="s">
        <v>12</v>
      </c>
      <c r="B159">
        <v>0.1</v>
      </c>
      <c r="C159" s="29">
        <v>2</v>
      </c>
      <c r="D159" s="29">
        <v>13</v>
      </c>
      <c r="E159" s="6">
        <f t="shared" ref="E159:E195" si="20">C159/C$196</f>
        <v>0.14285714285714285</v>
      </c>
      <c r="F159" s="33">
        <f t="shared" ref="F159:F195" si="21">D159/D$196</f>
        <v>8.2278481012658222E-2</v>
      </c>
      <c r="G159" s="7">
        <f t="shared" ref="G159:G195" si="22">IF(F159=0,0,E159/F159)</f>
        <v>1.7362637362637363</v>
      </c>
      <c r="H159" s="7">
        <f t="shared" ref="H159:H195" si="23">G159/G$158</f>
        <v>0.4102564102564103</v>
      </c>
      <c r="I159" s="7">
        <f t="shared" ref="I159:I195" si="24">E159/E$158</f>
        <v>0.16666666666666666</v>
      </c>
    </row>
    <row r="160" spans="1:9">
      <c r="A160" t="s">
        <v>12</v>
      </c>
      <c r="B160">
        <v>0.15</v>
      </c>
      <c r="C160" s="29">
        <v>0</v>
      </c>
      <c r="D160" s="29">
        <v>5</v>
      </c>
      <c r="E160" s="6">
        <f t="shared" si="20"/>
        <v>0</v>
      </c>
      <c r="F160" s="33">
        <f t="shared" si="21"/>
        <v>3.1645569620253167E-2</v>
      </c>
      <c r="G160" s="7">
        <f t="shared" si="22"/>
        <v>0</v>
      </c>
      <c r="H160" s="7">
        <f t="shared" si="23"/>
        <v>0</v>
      </c>
      <c r="I160" s="7">
        <f t="shared" si="24"/>
        <v>0</v>
      </c>
    </row>
    <row r="161" spans="1:9">
      <c r="A161" t="s">
        <v>12</v>
      </c>
      <c r="B161">
        <v>0.2</v>
      </c>
      <c r="C161" s="29">
        <v>0</v>
      </c>
      <c r="D161" s="29">
        <v>3</v>
      </c>
      <c r="E161" s="6">
        <f t="shared" si="20"/>
        <v>0</v>
      </c>
      <c r="F161" s="33">
        <f t="shared" si="21"/>
        <v>1.8987341772151899E-2</v>
      </c>
      <c r="G161" s="7">
        <f t="shared" si="22"/>
        <v>0</v>
      </c>
      <c r="H161" s="7">
        <f t="shared" si="23"/>
        <v>0</v>
      </c>
      <c r="I161" s="7">
        <f t="shared" si="24"/>
        <v>0</v>
      </c>
    </row>
    <row r="162" spans="1:9">
      <c r="A162" t="s">
        <v>12</v>
      </c>
      <c r="B162">
        <v>0.25</v>
      </c>
      <c r="C162" s="29">
        <v>0</v>
      </c>
      <c r="D162" s="29">
        <v>1</v>
      </c>
      <c r="E162" s="6">
        <f t="shared" si="20"/>
        <v>0</v>
      </c>
      <c r="F162" s="33">
        <f t="shared" si="21"/>
        <v>6.3291139240506328E-3</v>
      </c>
      <c r="G162" s="7">
        <f t="shared" si="22"/>
        <v>0</v>
      </c>
      <c r="H162" s="7">
        <f t="shared" si="23"/>
        <v>0</v>
      </c>
      <c r="I162" s="7">
        <f t="shared" si="24"/>
        <v>0</v>
      </c>
    </row>
    <row r="163" spans="1:9">
      <c r="A163" t="s">
        <v>12</v>
      </c>
      <c r="B163">
        <v>0.3</v>
      </c>
      <c r="C163" s="29">
        <v>0</v>
      </c>
      <c r="D163" s="29">
        <v>10</v>
      </c>
      <c r="E163" s="6">
        <f t="shared" si="20"/>
        <v>0</v>
      </c>
      <c r="F163" s="33">
        <f t="shared" si="21"/>
        <v>6.3291139240506333E-2</v>
      </c>
      <c r="G163" s="7">
        <f t="shared" si="22"/>
        <v>0</v>
      </c>
      <c r="H163" s="7">
        <f t="shared" si="23"/>
        <v>0</v>
      </c>
      <c r="I163" s="7">
        <f t="shared" si="24"/>
        <v>0</v>
      </c>
    </row>
    <row r="164" spans="1:9">
      <c r="A164" t="s">
        <v>12</v>
      </c>
      <c r="B164">
        <v>0.35</v>
      </c>
      <c r="C164" s="29">
        <v>0</v>
      </c>
      <c r="D164" s="29">
        <v>2</v>
      </c>
      <c r="E164" s="6">
        <f t="shared" si="20"/>
        <v>0</v>
      </c>
      <c r="F164" s="33">
        <f t="shared" si="21"/>
        <v>1.2658227848101266E-2</v>
      </c>
      <c r="G164" s="7">
        <f t="shared" si="22"/>
        <v>0</v>
      </c>
      <c r="H164" s="7">
        <f t="shared" si="23"/>
        <v>0</v>
      </c>
      <c r="I164" s="7">
        <f t="shared" si="24"/>
        <v>0</v>
      </c>
    </row>
    <row r="165" spans="1:9">
      <c r="A165" t="s">
        <v>12</v>
      </c>
      <c r="B165">
        <v>0.4</v>
      </c>
      <c r="C165" s="29">
        <v>0</v>
      </c>
      <c r="D165" s="29">
        <v>2</v>
      </c>
      <c r="E165" s="6">
        <f t="shared" si="20"/>
        <v>0</v>
      </c>
      <c r="F165" s="33">
        <f t="shared" si="21"/>
        <v>1.2658227848101266E-2</v>
      </c>
      <c r="G165" s="7">
        <f t="shared" si="22"/>
        <v>0</v>
      </c>
      <c r="H165" s="7">
        <f t="shared" si="23"/>
        <v>0</v>
      </c>
      <c r="I165" s="7">
        <f t="shared" si="24"/>
        <v>0</v>
      </c>
    </row>
    <row r="166" spans="1:9">
      <c r="A166" t="s">
        <v>12</v>
      </c>
      <c r="B166">
        <v>0.45</v>
      </c>
      <c r="C166" s="29">
        <v>0</v>
      </c>
      <c r="D166" s="29">
        <v>4</v>
      </c>
      <c r="E166" s="6">
        <f t="shared" si="20"/>
        <v>0</v>
      </c>
      <c r="F166" s="33">
        <f t="shared" si="21"/>
        <v>2.5316455696202531E-2</v>
      </c>
      <c r="G166" s="7">
        <f t="shared" si="22"/>
        <v>0</v>
      </c>
      <c r="H166" s="7">
        <f t="shared" si="23"/>
        <v>0</v>
      </c>
      <c r="I166" s="7">
        <f t="shared" si="24"/>
        <v>0</v>
      </c>
    </row>
    <row r="167" spans="1:9">
      <c r="A167" t="s">
        <v>12</v>
      </c>
      <c r="B167">
        <v>0.5</v>
      </c>
      <c r="C167" s="29">
        <v>0</v>
      </c>
      <c r="D167" s="29">
        <v>5</v>
      </c>
      <c r="E167" s="6">
        <f t="shared" si="20"/>
        <v>0</v>
      </c>
      <c r="F167" s="33">
        <f t="shared" si="21"/>
        <v>3.1645569620253167E-2</v>
      </c>
      <c r="G167" s="7">
        <f t="shared" si="22"/>
        <v>0</v>
      </c>
      <c r="H167" s="7">
        <f t="shared" si="23"/>
        <v>0</v>
      </c>
      <c r="I167" s="7">
        <f t="shared" si="24"/>
        <v>0</v>
      </c>
    </row>
    <row r="168" spans="1:9">
      <c r="A168" t="s">
        <v>12</v>
      </c>
      <c r="B168">
        <v>0.55000000000000004</v>
      </c>
      <c r="C168" s="29">
        <v>0</v>
      </c>
      <c r="D168" s="29">
        <v>9</v>
      </c>
      <c r="E168" s="6">
        <f t="shared" si="20"/>
        <v>0</v>
      </c>
      <c r="F168" s="33">
        <f t="shared" si="21"/>
        <v>5.6962025316455694E-2</v>
      </c>
      <c r="G168" s="7">
        <f t="shared" si="22"/>
        <v>0</v>
      </c>
      <c r="H168" s="7">
        <f t="shared" si="23"/>
        <v>0</v>
      </c>
      <c r="I168" s="7">
        <f t="shared" si="24"/>
        <v>0</v>
      </c>
    </row>
    <row r="169" spans="1:9">
      <c r="A169" t="s">
        <v>12</v>
      </c>
      <c r="B169">
        <v>0.6</v>
      </c>
      <c r="C169" s="29">
        <v>0</v>
      </c>
      <c r="D169" s="29">
        <v>3</v>
      </c>
      <c r="E169" s="6">
        <f t="shared" si="20"/>
        <v>0</v>
      </c>
      <c r="F169" s="33">
        <f t="shared" si="21"/>
        <v>1.8987341772151899E-2</v>
      </c>
      <c r="G169" s="7">
        <f t="shared" si="22"/>
        <v>0</v>
      </c>
      <c r="H169" s="7">
        <f t="shared" si="23"/>
        <v>0</v>
      </c>
      <c r="I169" s="7">
        <f t="shared" si="24"/>
        <v>0</v>
      </c>
    </row>
    <row r="170" spans="1:9">
      <c r="A170" t="s">
        <v>12</v>
      </c>
      <c r="B170">
        <v>0.65</v>
      </c>
      <c r="C170" s="29">
        <v>0</v>
      </c>
      <c r="D170" s="29">
        <v>9</v>
      </c>
      <c r="E170" s="6">
        <f t="shared" si="20"/>
        <v>0</v>
      </c>
      <c r="F170" s="33">
        <f t="shared" si="21"/>
        <v>5.6962025316455694E-2</v>
      </c>
      <c r="G170" s="7">
        <f t="shared" si="22"/>
        <v>0</v>
      </c>
      <c r="H170" s="7">
        <f t="shared" si="23"/>
        <v>0</v>
      </c>
      <c r="I170" s="7">
        <f t="shared" si="24"/>
        <v>0</v>
      </c>
    </row>
    <row r="171" spans="1:9">
      <c r="A171" t="s">
        <v>12</v>
      </c>
      <c r="B171">
        <v>0.7</v>
      </c>
      <c r="C171" s="29">
        <v>0</v>
      </c>
      <c r="D171" s="29">
        <v>5</v>
      </c>
      <c r="E171" s="6">
        <f t="shared" si="20"/>
        <v>0</v>
      </c>
      <c r="F171" s="33">
        <f t="shared" si="21"/>
        <v>3.1645569620253167E-2</v>
      </c>
      <c r="G171" s="7">
        <f t="shared" si="22"/>
        <v>0</v>
      </c>
      <c r="H171" s="7">
        <f t="shared" si="23"/>
        <v>0</v>
      </c>
      <c r="I171" s="7">
        <f t="shared" si="24"/>
        <v>0</v>
      </c>
    </row>
    <row r="172" spans="1:9">
      <c r="A172" t="s">
        <v>12</v>
      </c>
      <c r="B172">
        <v>0.75</v>
      </c>
      <c r="C172" s="29">
        <v>0</v>
      </c>
      <c r="D172" s="29">
        <v>1</v>
      </c>
      <c r="E172" s="6">
        <f t="shared" si="20"/>
        <v>0</v>
      </c>
      <c r="F172" s="33">
        <f t="shared" si="21"/>
        <v>6.3291139240506328E-3</v>
      </c>
      <c r="G172" s="7">
        <f t="shared" si="22"/>
        <v>0</v>
      </c>
      <c r="H172" s="7">
        <f t="shared" si="23"/>
        <v>0</v>
      </c>
      <c r="I172" s="7">
        <f t="shared" si="24"/>
        <v>0</v>
      </c>
    </row>
    <row r="173" spans="1:9">
      <c r="A173" t="s">
        <v>12</v>
      </c>
      <c r="B173">
        <v>0.8</v>
      </c>
      <c r="C173" s="29">
        <v>0</v>
      </c>
      <c r="D173" s="29">
        <v>4</v>
      </c>
      <c r="E173" s="6">
        <f t="shared" si="20"/>
        <v>0</v>
      </c>
      <c r="F173" s="33">
        <f t="shared" si="21"/>
        <v>2.5316455696202531E-2</v>
      </c>
      <c r="G173" s="7">
        <f t="shared" si="22"/>
        <v>0</v>
      </c>
      <c r="H173" s="7">
        <f t="shared" si="23"/>
        <v>0</v>
      </c>
      <c r="I173" s="7">
        <f t="shared" si="24"/>
        <v>0</v>
      </c>
    </row>
    <row r="174" spans="1:9">
      <c r="A174" t="s">
        <v>12</v>
      </c>
      <c r="B174">
        <v>0.85</v>
      </c>
      <c r="C174" s="29">
        <v>0</v>
      </c>
      <c r="D174" s="29">
        <v>6</v>
      </c>
      <c r="E174" s="6">
        <f t="shared" si="20"/>
        <v>0</v>
      </c>
      <c r="F174" s="33">
        <f t="shared" si="21"/>
        <v>3.7974683544303799E-2</v>
      </c>
      <c r="G174" s="7">
        <f t="shared" si="22"/>
        <v>0</v>
      </c>
      <c r="H174" s="7">
        <f t="shared" si="23"/>
        <v>0</v>
      </c>
      <c r="I174" s="7">
        <f t="shared" si="24"/>
        <v>0</v>
      </c>
    </row>
    <row r="175" spans="1:9">
      <c r="A175" t="s">
        <v>12</v>
      </c>
      <c r="B175">
        <v>0.9</v>
      </c>
      <c r="C175" s="29">
        <v>0</v>
      </c>
      <c r="D175" s="29">
        <v>4</v>
      </c>
      <c r="E175" s="6">
        <f t="shared" si="20"/>
        <v>0</v>
      </c>
      <c r="F175" s="33">
        <f t="shared" si="21"/>
        <v>2.5316455696202531E-2</v>
      </c>
      <c r="G175" s="7">
        <f t="shared" si="22"/>
        <v>0</v>
      </c>
      <c r="H175" s="7">
        <f t="shared" si="23"/>
        <v>0</v>
      </c>
      <c r="I175" s="7">
        <f t="shared" si="24"/>
        <v>0</v>
      </c>
    </row>
    <row r="176" spans="1:9">
      <c r="A176" t="s">
        <v>12</v>
      </c>
      <c r="B176">
        <v>0.95</v>
      </c>
      <c r="C176" s="29">
        <v>0</v>
      </c>
      <c r="D176" s="29">
        <v>5</v>
      </c>
      <c r="E176" s="6">
        <f t="shared" si="20"/>
        <v>0</v>
      </c>
      <c r="F176" s="33">
        <f t="shared" si="21"/>
        <v>3.1645569620253167E-2</v>
      </c>
      <c r="G176" s="7">
        <f t="shared" si="22"/>
        <v>0</v>
      </c>
      <c r="H176" s="7">
        <f t="shared" si="23"/>
        <v>0</v>
      </c>
      <c r="I176" s="7">
        <f t="shared" si="24"/>
        <v>0</v>
      </c>
    </row>
    <row r="177" spans="1:9">
      <c r="A177" t="s">
        <v>12</v>
      </c>
      <c r="B177">
        <v>1</v>
      </c>
      <c r="C177" s="29">
        <v>0</v>
      </c>
      <c r="D177" s="29">
        <v>5</v>
      </c>
      <c r="E177" s="6">
        <f t="shared" si="20"/>
        <v>0</v>
      </c>
      <c r="F177" s="33">
        <f t="shared" si="21"/>
        <v>3.1645569620253167E-2</v>
      </c>
      <c r="G177" s="7">
        <f t="shared" si="22"/>
        <v>0</v>
      </c>
      <c r="H177" s="7">
        <f t="shared" si="23"/>
        <v>0</v>
      </c>
      <c r="I177" s="7">
        <f t="shared" si="24"/>
        <v>0</v>
      </c>
    </row>
    <row r="178" spans="1:9">
      <c r="A178" t="s">
        <v>12</v>
      </c>
      <c r="B178">
        <v>1.05</v>
      </c>
      <c r="C178" s="29">
        <v>0</v>
      </c>
      <c r="D178" s="29">
        <v>8</v>
      </c>
      <c r="E178" s="6">
        <f t="shared" si="20"/>
        <v>0</v>
      </c>
      <c r="F178" s="33">
        <f t="shared" si="21"/>
        <v>5.0632911392405063E-2</v>
      </c>
      <c r="G178" s="7">
        <f t="shared" si="22"/>
        <v>0</v>
      </c>
      <c r="H178" s="7">
        <f t="shared" si="23"/>
        <v>0</v>
      </c>
      <c r="I178" s="7">
        <f t="shared" si="24"/>
        <v>0</v>
      </c>
    </row>
    <row r="179" spans="1:9">
      <c r="A179" t="s">
        <v>12</v>
      </c>
      <c r="B179">
        <v>1.1000000000000001</v>
      </c>
      <c r="C179" s="29">
        <v>0</v>
      </c>
      <c r="D179" s="29">
        <v>4</v>
      </c>
      <c r="E179" s="6">
        <f t="shared" si="20"/>
        <v>0</v>
      </c>
      <c r="F179" s="33">
        <f t="shared" si="21"/>
        <v>2.5316455696202531E-2</v>
      </c>
      <c r="G179" s="7">
        <f t="shared" si="22"/>
        <v>0</v>
      </c>
      <c r="H179" s="7">
        <f t="shared" si="23"/>
        <v>0</v>
      </c>
      <c r="I179" s="7">
        <f t="shared" si="24"/>
        <v>0</v>
      </c>
    </row>
    <row r="180" spans="1:9">
      <c r="A180" t="s">
        <v>12</v>
      </c>
      <c r="B180">
        <v>1.1499999999999999</v>
      </c>
      <c r="C180" s="29">
        <v>0</v>
      </c>
      <c r="D180" s="29">
        <v>6</v>
      </c>
      <c r="E180" s="6">
        <f t="shared" si="20"/>
        <v>0</v>
      </c>
      <c r="F180" s="33">
        <f t="shared" si="21"/>
        <v>3.7974683544303799E-2</v>
      </c>
      <c r="G180" s="7">
        <f t="shared" si="22"/>
        <v>0</v>
      </c>
      <c r="H180" s="7">
        <f t="shared" si="23"/>
        <v>0</v>
      </c>
      <c r="I180" s="7">
        <f t="shared" si="24"/>
        <v>0</v>
      </c>
    </row>
    <row r="181" spans="1:9">
      <c r="A181" t="s">
        <v>12</v>
      </c>
      <c r="B181">
        <v>1.2</v>
      </c>
      <c r="C181" s="29">
        <v>0</v>
      </c>
      <c r="D181" s="29">
        <v>1</v>
      </c>
      <c r="E181" s="6">
        <f t="shared" si="20"/>
        <v>0</v>
      </c>
      <c r="F181" s="33">
        <f t="shared" si="21"/>
        <v>6.3291139240506328E-3</v>
      </c>
      <c r="G181" s="7">
        <f t="shared" si="22"/>
        <v>0</v>
      </c>
      <c r="H181" s="7">
        <f t="shared" si="23"/>
        <v>0</v>
      </c>
      <c r="I181" s="7">
        <f t="shared" si="24"/>
        <v>0</v>
      </c>
    </row>
    <row r="182" spans="1:9">
      <c r="A182" t="s">
        <v>12</v>
      </c>
      <c r="B182">
        <v>1.25</v>
      </c>
      <c r="C182" s="29">
        <v>0</v>
      </c>
      <c r="D182" s="29">
        <v>3</v>
      </c>
      <c r="E182" s="6">
        <f t="shared" si="20"/>
        <v>0</v>
      </c>
      <c r="F182" s="33">
        <f t="shared" si="21"/>
        <v>1.8987341772151899E-2</v>
      </c>
      <c r="G182" s="7">
        <f t="shared" si="22"/>
        <v>0</v>
      </c>
      <c r="H182" s="7">
        <f t="shared" si="23"/>
        <v>0</v>
      </c>
      <c r="I182" s="7">
        <f t="shared" si="24"/>
        <v>0</v>
      </c>
    </row>
    <row r="183" spans="1:9">
      <c r="A183" t="s">
        <v>12</v>
      </c>
      <c r="B183">
        <v>1.3</v>
      </c>
      <c r="C183" s="29">
        <v>0</v>
      </c>
      <c r="D183" s="29">
        <v>2</v>
      </c>
      <c r="E183" s="6">
        <f t="shared" si="20"/>
        <v>0</v>
      </c>
      <c r="F183" s="33">
        <f t="shared" si="21"/>
        <v>1.2658227848101266E-2</v>
      </c>
      <c r="G183" s="7">
        <f t="shared" si="22"/>
        <v>0</v>
      </c>
      <c r="H183" s="7">
        <f t="shared" si="23"/>
        <v>0</v>
      </c>
      <c r="I183" s="7">
        <f t="shared" si="24"/>
        <v>0</v>
      </c>
    </row>
    <row r="184" spans="1:9">
      <c r="A184" t="s">
        <v>12</v>
      </c>
      <c r="B184">
        <v>1.35</v>
      </c>
      <c r="C184" s="29">
        <v>0</v>
      </c>
      <c r="D184" s="29">
        <v>1</v>
      </c>
      <c r="E184" s="6">
        <f t="shared" si="20"/>
        <v>0</v>
      </c>
      <c r="F184" s="33">
        <f t="shared" si="21"/>
        <v>6.3291139240506328E-3</v>
      </c>
      <c r="G184" s="7">
        <f t="shared" si="22"/>
        <v>0</v>
      </c>
      <c r="H184" s="7">
        <f t="shared" si="23"/>
        <v>0</v>
      </c>
      <c r="I184" s="7">
        <f t="shared" si="24"/>
        <v>0</v>
      </c>
    </row>
    <row r="185" spans="1:9">
      <c r="A185" t="s">
        <v>12</v>
      </c>
      <c r="B185">
        <v>1.4</v>
      </c>
      <c r="C185" s="29">
        <v>0</v>
      </c>
      <c r="D185" s="29">
        <v>2</v>
      </c>
      <c r="E185" s="6">
        <f t="shared" si="20"/>
        <v>0</v>
      </c>
      <c r="F185" s="33">
        <f t="shared" si="21"/>
        <v>1.2658227848101266E-2</v>
      </c>
      <c r="G185" s="7">
        <f t="shared" si="22"/>
        <v>0</v>
      </c>
      <c r="H185" s="7">
        <f t="shared" si="23"/>
        <v>0</v>
      </c>
      <c r="I185" s="7">
        <f t="shared" si="24"/>
        <v>0</v>
      </c>
    </row>
    <row r="186" spans="1:9">
      <c r="A186" t="s">
        <v>12</v>
      </c>
      <c r="B186">
        <v>1.45</v>
      </c>
      <c r="C186" s="29">
        <v>0</v>
      </c>
      <c r="D186" s="29">
        <v>1</v>
      </c>
      <c r="E186" s="6">
        <f t="shared" si="20"/>
        <v>0</v>
      </c>
      <c r="F186" s="33">
        <f t="shared" si="21"/>
        <v>6.3291139240506328E-3</v>
      </c>
      <c r="G186" s="7">
        <f t="shared" si="22"/>
        <v>0</v>
      </c>
      <c r="H186" s="7">
        <f t="shared" si="23"/>
        <v>0</v>
      </c>
      <c r="I186" s="7">
        <f t="shared" si="24"/>
        <v>0</v>
      </c>
    </row>
    <row r="187" spans="1:9">
      <c r="A187" t="s">
        <v>12</v>
      </c>
      <c r="B187">
        <v>1.5</v>
      </c>
      <c r="C187" s="29">
        <v>0</v>
      </c>
      <c r="D187" s="29">
        <v>1</v>
      </c>
      <c r="E187" s="6">
        <f t="shared" si="20"/>
        <v>0</v>
      </c>
      <c r="F187" s="33">
        <f t="shared" si="21"/>
        <v>6.3291139240506328E-3</v>
      </c>
      <c r="G187" s="7">
        <f t="shared" si="22"/>
        <v>0</v>
      </c>
      <c r="H187" s="7">
        <f t="shared" si="23"/>
        <v>0</v>
      </c>
      <c r="I187" s="7">
        <f t="shared" si="24"/>
        <v>0</v>
      </c>
    </row>
    <row r="188" spans="1:9">
      <c r="A188" t="s">
        <v>12</v>
      </c>
      <c r="B188">
        <v>1.55</v>
      </c>
      <c r="C188" s="29">
        <v>0</v>
      </c>
      <c r="D188" s="29">
        <v>0</v>
      </c>
      <c r="E188" s="6">
        <f t="shared" si="20"/>
        <v>0</v>
      </c>
      <c r="F188" s="33">
        <f t="shared" si="21"/>
        <v>0</v>
      </c>
      <c r="G188" s="7">
        <f t="shared" si="22"/>
        <v>0</v>
      </c>
      <c r="H188" s="7">
        <f t="shared" si="23"/>
        <v>0</v>
      </c>
      <c r="I188" s="7">
        <f t="shared" si="24"/>
        <v>0</v>
      </c>
    </row>
    <row r="189" spans="1:9">
      <c r="A189" t="s">
        <v>12</v>
      </c>
      <c r="B189">
        <v>1.6</v>
      </c>
      <c r="C189" s="29">
        <v>0</v>
      </c>
      <c r="D189" s="29">
        <v>0</v>
      </c>
      <c r="E189" s="6">
        <f t="shared" si="20"/>
        <v>0</v>
      </c>
      <c r="F189" s="33">
        <f t="shared" si="21"/>
        <v>0</v>
      </c>
      <c r="G189" s="7">
        <f t="shared" si="22"/>
        <v>0</v>
      </c>
      <c r="H189" s="7">
        <f t="shared" si="23"/>
        <v>0</v>
      </c>
      <c r="I189" s="7">
        <f t="shared" si="24"/>
        <v>0</v>
      </c>
    </row>
    <row r="190" spans="1:9">
      <c r="A190" t="s">
        <v>12</v>
      </c>
      <c r="B190">
        <v>1.65</v>
      </c>
      <c r="C190" s="29">
        <v>0</v>
      </c>
      <c r="D190" s="29">
        <v>0</v>
      </c>
      <c r="E190" s="6">
        <f t="shared" si="20"/>
        <v>0</v>
      </c>
      <c r="F190" s="33">
        <f t="shared" si="21"/>
        <v>0</v>
      </c>
      <c r="G190" s="7">
        <f t="shared" si="22"/>
        <v>0</v>
      </c>
      <c r="H190" s="7">
        <f t="shared" si="23"/>
        <v>0</v>
      </c>
      <c r="I190" s="7">
        <f t="shared" si="24"/>
        <v>0</v>
      </c>
    </row>
    <row r="191" spans="1:9">
      <c r="A191" t="s">
        <v>12</v>
      </c>
      <c r="B191">
        <v>1.7</v>
      </c>
      <c r="C191" s="29">
        <v>0</v>
      </c>
      <c r="D191" s="29">
        <v>0</v>
      </c>
      <c r="E191" s="6">
        <f t="shared" si="20"/>
        <v>0</v>
      </c>
      <c r="F191" s="33">
        <f t="shared" si="21"/>
        <v>0</v>
      </c>
      <c r="G191" s="7">
        <f t="shared" si="22"/>
        <v>0</v>
      </c>
      <c r="H191" s="7">
        <f t="shared" si="23"/>
        <v>0</v>
      </c>
      <c r="I191" s="7">
        <f t="shared" si="24"/>
        <v>0</v>
      </c>
    </row>
    <row r="192" spans="1:9">
      <c r="A192" t="s">
        <v>12</v>
      </c>
      <c r="B192">
        <v>1.75</v>
      </c>
      <c r="C192" s="29">
        <v>0</v>
      </c>
      <c r="D192" s="29">
        <v>1</v>
      </c>
      <c r="E192" s="6">
        <f t="shared" si="20"/>
        <v>0</v>
      </c>
      <c r="F192" s="33">
        <f t="shared" si="21"/>
        <v>6.3291139240506328E-3</v>
      </c>
      <c r="G192" s="7">
        <f t="shared" si="22"/>
        <v>0</v>
      </c>
      <c r="H192" s="7">
        <f t="shared" si="23"/>
        <v>0</v>
      </c>
      <c r="I192" s="7">
        <f t="shared" si="24"/>
        <v>0</v>
      </c>
    </row>
    <row r="193" spans="1:9">
      <c r="A193" t="s">
        <v>12</v>
      </c>
      <c r="B193">
        <v>1.8</v>
      </c>
      <c r="C193" s="29">
        <v>0</v>
      </c>
      <c r="D193" s="29">
        <v>0</v>
      </c>
      <c r="E193" s="6">
        <f t="shared" si="20"/>
        <v>0</v>
      </c>
      <c r="F193" s="33">
        <f t="shared" si="21"/>
        <v>0</v>
      </c>
      <c r="G193" s="7">
        <f t="shared" si="22"/>
        <v>0</v>
      </c>
      <c r="H193" s="7">
        <f t="shared" si="23"/>
        <v>0</v>
      </c>
      <c r="I193" s="7">
        <f t="shared" si="24"/>
        <v>0</v>
      </c>
    </row>
    <row r="194" spans="1:9">
      <c r="A194" t="s">
        <v>12</v>
      </c>
      <c r="B194">
        <v>1.85</v>
      </c>
      <c r="C194" s="29">
        <v>0</v>
      </c>
      <c r="D194" s="29">
        <v>0</v>
      </c>
      <c r="E194" s="6">
        <f t="shared" si="20"/>
        <v>0</v>
      </c>
      <c r="F194" s="33">
        <f t="shared" si="21"/>
        <v>0</v>
      </c>
      <c r="G194" s="7">
        <f t="shared" si="22"/>
        <v>0</v>
      </c>
      <c r="H194" s="7">
        <f t="shared" si="23"/>
        <v>0</v>
      </c>
      <c r="I194" s="7">
        <f t="shared" si="24"/>
        <v>0</v>
      </c>
    </row>
    <row r="195" spans="1:9">
      <c r="A195" t="s">
        <v>12</v>
      </c>
      <c r="B195">
        <v>1.9</v>
      </c>
      <c r="C195" s="29">
        <v>0</v>
      </c>
      <c r="D195" s="29">
        <v>0</v>
      </c>
      <c r="E195" s="6">
        <f t="shared" si="20"/>
        <v>0</v>
      </c>
      <c r="F195" s="33">
        <f t="shared" si="21"/>
        <v>0</v>
      </c>
      <c r="G195" s="7">
        <f t="shared" si="22"/>
        <v>0</v>
      </c>
      <c r="H195" s="7">
        <f t="shared" si="23"/>
        <v>0</v>
      </c>
      <c r="I195" s="7">
        <f t="shared" si="24"/>
        <v>0</v>
      </c>
    </row>
    <row r="196" spans="1:9" s="48" customFormat="1" ht="15.75" thickBot="1">
      <c r="A196" s="48" t="s">
        <v>8</v>
      </c>
      <c r="C196" s="30">
        <f>SUM(C158:C195)</f>
        <v>14</v>
      </c>
      <c r="D196" s="30">
        <f>SUM(D158:D195)</f>
        <v>158</v>
      </c>
      <c r="E196" s="30">
        <f>SUM(E158:E195)</f>
        <v>1</v>
      </c>
      <c r="F196" s="30">
        <f>SUM(F158:F195)</f>
        <v>1</v>
      </c>
      <c r="G196" s="30"/>
      <c r="H196" s="50"/>
      <c r="I196" s="50"/>
    </row>
    <row r="197" spans="1:9">
      <c r="A197" t="s">
        <v>13</v>
      </c>
      <c r="B197">
        <v>0.05</v>
      </c>
      <c r="C197" s="29">
        <v>12</v>
      </c>
      <c r="D197" s="29">
        <v>36</v>
      </c>
      <c r="E197" s="6">
        <f>C197/C$235</f>
        <v>0.92307692307692313</v>
      </c>
      <c r="F197" s="6">
        <f>D197/D$235</f>
        <v>0.32432432432432434</v>
      </c>
      <c r="G197" s="7">
        <f>IF(F197=0,0,E197/F197)</f>
        <v>2.8461538461538463</v>
      </c>
      <c r="H197" s="7">
        <f>G197/G$197</f>
        <v>1</v>
      </c>
      <c r="I197" s="7">
        <f>E197/E$197</f>
        <v>1</v>
      </c>
    </row>
    <row r="198" spans="1:9">
      <c r="A198" t="s">
        <v>13</v>
      </c>
      <c r="B198">
        <v>0.1</v>
      </c>
      <c r="C198" s="29">
        <v>1</v>
      </c>
      <c r="D198" s="29">
        <v>9</v>
      </c>
      <c r="E198" s="6">
        <f t="shared" ref="E198:E234" si="25">C198/C$235</f>
        <v>7.6923076923076927E-2</v>
      </c>
      <c r="F198" s="6">
        <f t="shared" ref="F198:F234" si="26">D198/D$235</f>
        <v>8.1081081081081086E-2</v>
      </c>
      <c r="G198" s="7">
        <f t="shared" ref="G198:G233" si="27">IF(F198=0,0,E198/F198)</f>
        <v>0.94871794871794868</v>
      </c>
      <c r="H198" s="7">
        <f t="shared" ref="H198:H234" si="28">G198/G$197</f>
        <v>0.33333333333333331</v>
      </c>
      <c r="I198" s="7">
        <f t="shared" ref="I198:I232" si="29">E198/E$197</f>
        <v>8.3333333333333329E-2</v>
      </c>
    </row>
    <row r="199" spans="1:9">
      <c r="A199" t="s">
        <v>13</v>
      </c>
      <c r="B199">
        <v>0.15</v>
      </c>
      <c r="C199" s="29">
        <v>0</v>
      </c>
      <c r="D199" s="29">
        <v>9</v>
      </c>
      <c r="E199" s="6">
        <f t="shared" si="25"/>
        <v>0</v>
      </c>
      <c r="F199" s="6">
        <f t="shared" si="26"/>
        <v>8.1081081081081086E-2</v>
      </c>
      <c r="G199" s="7">
        <f t="shared" si="27"/>
        <v>0</v>
      </c>
      <c r="H199" s="7">
        <f t="shared" si="28"/>
        <v>0</v>
      </c>
      <c r="I199" s="7">
        <f t="shared" si="29"/>
        <v>0</v>
      </c>
    </row>
    <row r="200" spans="1:9">
      <c r="A200" t="s">
        <v>13</v>
      </c>
      <c r="B200">
        <v>0.2</v>
      </c>
      <c r="C200" s="29">
        <v>0</v>
      </c>
      <c r="D200" s="29">
        <v>5</v>
      </c>
      <c r="E200" s="6">
        <f t="shared" si="25"/>
        <v>0</v>
      </c>
      <c r="F200" s="6">
        <f t="shared" si="26"/>
        <v>4.5045045045045043E-2</v>
      </c>
      <c r="G200" s="7">
        <f t="shared" si="27"/>
        <v>0</v>
      </c>
      <c r="H200" s="7">
        <f t="shared" si="28"/>
        <v>0</v>
      </c>
      <c r="I200" s="7">
        <f t="shared" si="29"/>
        <v>0</v>
      </c>
    </row>
    <row r="201" spans="1:9">
      <c r="A201" t="s">
        <v>13</v>
      </c>
      <c r="B201">
        <v>0.25</v>
      </c>
      <c r="C201" s="29">
        <v>0</v>
      </c>
      <c r="D201" s="29">
        <v>7</v>
      </c>
      <c r="E201" s="6">
        <f t="shared" si="25"/>
        <v>0</v>
      </c>
      <c r="F201" s="6">
        <f t="shared" si="26"/>
        <v>6.3063063063063057E-2</v>
      </c>
      <c r="G201" s="7">
        <f t="shared" si="27"/>
        <v>0</v>
      </c>
      <c r="H201" s="7">
        <f t="shared" si="28"/>
        <v>0</v>
      </c>
      <c r="I201" s="7">
        <f t="shared" si="29"/>
        <v>0</v>
      </c>
    </row>
    <row r="202" spans="1:9">
      <c r="A202" t="s">
        <v>13</v>
      </c>
      <c r="B202">
        <v>0.3</v>
      </c>
      <c r="C202" s="29">
        <v>0</v>
      </c>
      <c r="D202" s="29">
        <v>8</v>
      </c>
      <c r="E202" s="6">
        <f t="shared" si="25"/>
        <v>0</v>
      </c>
      <c r="F202" s="6">
        <f t="shared" si="26"/>
        <v>7.2072072072072071E-2</v>
      </c>
      <c r="G202" s="7">
        <f t="shared" si="27"/>
        <v>0</v>
      </c>
      <c r="H202" s="7">
        <f t="shared" si="28"/>
        <v>0</v>
      </c>
      <c r="I202" s="7">
        <f t="shared" si="29"/>
        <v>0</v>
      </c>
    </row>
    <row r="203" spans="1:9">
      <c r="A203" t="s">
        <v>13</v>
      </c>
      <c r="B203">
        <v>0.35</v>
      </c>
      <c r="C203" s="29">
        <v>0</v>
      </c>
      <c r="D203" s="29">
        <v>5</v>
      </c>
      <c r="E203" s="6">
        <f t="shared" si="25"/>
        <v>0</v>
      </c>
      <c r="F203" s="6">
        <f t="shared" si="26"/>
        <v>4.5045045045045043E-2</v>
      </c>
      <c r="G203" s="7">
        <f t="shared" si="27"/>
        <v>0</v>
      </c>
      <c r="H203" s="7">
        <f t="shared" si="28"/>
        <v>0</v>
      </c>
      <c r="I203" s="7">
        <f t="shared" si="29"/>
        <v>0</v>
      </c>
    </row>
    <row r="204" spans="1:9">
      <c r="A204" t="s">
        <v>13</v>
      </c>
      <c r="B204">
        <v>0.4</v>
      </c>
      <c r="C204" s="29">
        <v>0</v>
      </c>
      <c r="D204" s="29">
        <v>1</v>
      </c>
      <c r="E204" s="6">
        <f t="shared" si="25"/>
        <v>0</v>
      </c>
      <c r="F204" s="6">
        <f t="shared" si="26"/>
        <v>9.0090090090090089E-3</v>
      </c>
      <c r="G204" s="7">
        <f t="shared" si="27"/>
        <v>0</v>
      </c>
      <c r="H204" s="7">
        <f t="shared" si="28"/>
        <v>0</v>
      </c>
      <c r="I204" s="7">
        <f t="shared" si="29"/>
        <v>0</v>
      </c>
    </row>
    <row r="205" spans="1:9">
      <c r="A205" t="s">
        <v>13</v>
      </c>
      <c r="B205">
        <v>0.45</v>
      </c>
      <c r="C205" s="29">
        <v>0</v>
      </c>
      <c r="D205" s="29">
        <v>1</v>
      </c>
      <c r="E205" s="6">
        <f t="shared" si="25"/>
        <v>0</v>
      </c>
      <c r="F205" s="6">
        <f t="shared" si="26"/>
        <v>9.0090090090090089E-3</v>
      </c>
      <c r="G205" s="7">
        <f t="shared" si="27"/>
        <v>0</v>
      </c>
      <c r="H205" s="7">
        <f t="shared" si="28"/>
        <v>0</v>
      </c>
      <c r="I205" s="7">
        <f t="shared" si="29"/>
        <v>0</v>
      </c>
    </row>
    <row r="206" spans="1:9">
      <c r="A206" t="s">
        <v>13</v>
      </c>
      <c r="B206">
        <v>0.5</v>
      </c>
      <c r="C206" s="29">
        <v>0</v>
      </c>
      <c r="D206" s="29">
        <v>2</v>
      </c>
      <c r="E206" s="6">
        <f t="shared" si="25"/>
        <v>0</v>
      </c>
      <c r="F206" s="6">
        <f t="shared" si="26"/>
        <v>1.8018018018018018E-2</v>
      </c>
      <c r="G206" s="7">
        <f t="shared" si="27"/>
        <v>0</v>
      </c>
      <c r="H206" s="7">
        <f t="shared" si="28"/>
        <v>0</v>
      </c>
      <c r="I206" s="7">
        <f t="shared" si="29"/>
        <v>0</v>
      </c>
    </row>
    <row r="207" spans="1:9">
      <c r="A207" t="s">
        <v>13</v>
      </c>
      <c r="B207">
        <v>0.55000000000000004</v>
      </c>
      <c r="C207" s="29">
        <v>0</v>
      </c>
      <c r="D207" s="29">
        <v>2</v>
      </c>
      <c r="E207" s="6">
        <f t="shared" si="25"/>
        <v>0</v>
      </c>
      <c r="F207" s="6">
        <f t="shared" si="26"/>
        <v>1.8018018018018018E-2</v>
      </c>
      <c r="G207" s="7">
        <f t="shared" si="27"/>
        <v>0</v>
      </c>
      <c r="H207" s="7">
        <f t="shared" si="28"/>
        <v>0</v>
      </c>
      <c r="I207" s="7">
        <f t="shared" si="29"/>
        <v>0</v>
      </c>
    </row>
    <row r="208" spans="1:9">
      <c r="A208" t="s">
        <v>13</v>
      </c>
      <c r="B208">
        <v>0.6</v>
      </c>
      <c r="C208" s="29">
        <v>0</v>
      </c>
      <c r="D208" s="29">
        <v>3</v>
      </c>
      <c r="E208" s="6">
        <f t="shared" si="25"/>
        <v>0</v>
      </c>
      <c r="F208" s="6">
        <f t="shared" si="26"/>
        <v>2.7027027027027029E-2</v>
      </c>
      <c r="G208" s="7">
        <f t="shared" si="27"/>
        <v>0</v>
      </c>
      <c r="H208" s="7">
        <f t="shared" si="28"/>
        <v>0</v>
      </c>
      <c r="I208" s="7">
        <f t="shared" si="29"/>
        <v>0</v>
      </c>
    </row>
    <row r="209" spans="1:9">
      <c r="A209" t="s">
        <v>13</v>
      </c>
      <c r="B209">
        <v>0.65</v>
      </c>
      <c r="C209" s="29">
        <v>0</v>
      </c>
      <c r="D209" s="29">
        <v>4</v>
      </c>
      <c r="E209" s="6">
        <f t="shared" si="25"/>
        <v>0</v>
      </c>
      <c r="F209" s="6">
        <f t="shared" si="26"/>
        <v>3.6036036036036036E-2</v>
      </c>
      <c r="G209" s="7">
        <f t="shared" si="27"/>
        <v>0</v>
      </c>
      <c r="H209" s="7">
        <f t="shared" si="28"/>
        <v>0</v>
      </c>
      <c r="I209" s="7">
        <f t="shared" si="29"/>
        <v>0</v>
      </c>
    </row>
    <row r="210" spans="1:9">
      <c r="A210" t="s">
        <v>13</v>
      </c>
      <c r="B210">
        <v>0.7</v>
      </c>
      <c r="C210" s="29">
        <v>0</v>
      </c>
      <c r="D210" s="29">
        <v>5</v>
      </c>
      <c r="E210" s="6">
        <f t="shared" si="25"/>
        <v>0</v>
      </c>
      <c r="F210" s="6">
        <f t="shared" si="26"/>
        <v>4.5045045045045043E-2</v>
      </c>
      <c r="G210" s="7">
        <f t="shared" si="27"/>
        <v>0</v>
      </c>
      <c r="H210" s="7">
        <f t="shared" si="28"/>
        <v>0</v>
      </c>
      <c r="I210" s="7">
        <f t="shared" si="29"/>
        <v>0</v>
      </c>
    </row>
    <row r="211" spans="1:9">
      <c r="A211" t="s">
        <v>13</v>
      </c>
      <c r="B211">
        <v>0.75</v>
      </c>
      <c r="C211" s="29">
        <v>0</v>
      </c>
      <c r="D211" s="29">
        <v>3</v>
      </c>
      <c r="E211" s="6">
        <f t="shared" si="25"/>
        <v>0</v>
      </c>
      <c r="F211" s="6">
        <f t="shared" si="26"/>
        <v>2.7027027027027029E-2</v>
      </c>
      <c r="G211" s="7">
        <f t="shared" si="27"/>
        <v>0</v>
      </c>
      <c r="H211" s="7">
        <f t="shared" si="28"/>
        <v>0</v>
      </c>
      <c r="I211" s="7">
        <f t="shared" si="29"/>
        <v>0</v>
      </c>
    </row>
    <row r="212" spans="1:9">
      <c r="A212" t="s">
        <v>13</v>
      </c>
      <c r="B212">
        <v>0.8</v>
      </c>
      <c r="C212" s="29">
        <v>0</v>
      </c>
      <c r="D212" s="29">
        <v>2</v>
      </c>
      <c r="E212" s="6">
        <f t="shared" si="25"/>
        <v>0</v>
      </c>
      <c r="F212" s="6">
        <f t="shared" si="26"/>
        <v>1.8018018018018018E-2</v>
      </c>
      <c r="G212" s="7">
        <f t="shared" si="27"/>
        <v>0</v>
      </c>
      <c r="H212" s="7">
        <f t="shared" si="28"/>
        <v>0</v>
      </c>
      <c r="I212" s="7">
        <f t="shared" si="29"/>
        <v>0</v>
      </c>
    </row>
    <row r="213" spans="1:9">
      <c r="A213" t="s">
        <v>13</v>
      </c>
      <c r="B213">
        <v>0.85</v>
      </c>
      <c r="C213" s="29">
        <v>0</v>
      </c>
      <c r="D213" s="29">
        <v>0</v>
      </c>
      <c r="E213" s="6">
        <f t="shared" si="25"/>
        <v>0</v>
      </c>
      <c r="F213" s="6">
        <f t="shared" si="26"/>
        <v>0</v>
      </c>
      <c r="G213" s="7">
        <f t="shared" si="27"/>
        <v>0</v>
      </c>
      <c r="H213" s="7">
        <f t="shared" si="28"/>
        <v>0</v>
      </c>
      <c r="I213" s="7">
        <f t="shared" si="29"/>
        <v>0</v>
      </c>
    </row>
    <row r="214" spans="1:9">
      <c r="A214" t="s">
        <v>13</v>
      </c>
      <c r="B214">
        <v>0.9</v>
      </c>
      <c r="C214" s="29">
        <v>0</v>
      </c>
      <c r="D214" s="29">
        <v>0</v>
      </c>
      <c r="E214" s="6">
        <f t="shared" si="25"/>
        <v>0</v>
      </c>
      <c r="F214" s="6">
        <f t="shared" si="26"/>
        <v>0</v>
      </c>
      <c r="G214" s="7">
        <f t="shared" si="27"/>
        <v>0</v>
      </c>
      <c r="H214" s="7">
        <f t="shared" si="28"/>
        <v>0</v>
      </c>
      <c r="I214" s="7">
        <f t="shared" si="29"/>
        <v>0</v>
      </c>
    </row>
    <row r="215" spans="1:9">
      <c r="A215" t="s">
        <v>13</v>
      </c>
      <c r="B215">
        <v>0.95</v>
      </c>
      <c r="C215" s="29">
        <v>0</v>
      </c>
      <c r="D215" s="29">
        <v>0</v>
      </c>
      <c r="E215" s="6">
        <f t="shared" si="25"/>
        <v>0</v>
      </c>
      <c r="F215" s="6">
        <f t="shared" si="26"/>
        <v>0</v>
      </c>
      <c r="G215" s="7">
        <f t="shared" si="27"/>
        <v>0</v>
      </c>
      <c r="H215" s="7">
        <f t="shared" si="28"/>
        <v>0</v>
      </c>
      <c r="I215" s="7">
        <f t="shared" si="29"/>
        <v>0</v>
      </c>
    </row>
    <row r="216" spans="1:9">
      <c r="A216" t="s">
        <v>13</v>
      </c>
      <c r="B216">
        <v>1</v>
      </c>
      <c r="C216" s="29">
        <v>0</v>
      </c>
      <c r="D216" s="29">
        <v>3</v>
      </c>
      <c r="E216" s="6">
        <f t="shared" si="25"/>
        <v>0</v>
      </c>
      <c r="F216" s="6">
        <f t="shared" si="26"/>
        <v>2.7027027027027029E-2</v>
      </c>
      <c r="G216" s="7">
        <f t="shared" si="27"/>
        <v>0</v>
      </c>
      <c r="H216" s="7">
        <f t="shared" si="28"/>
        <v>0</v>
      </c>
      <c r="I216" s="7">
        <f t="shared" si="29"/>
        <v>0</v>
      </c>
    </row>
    <row r="217" spans="1:9">
      <c r="A217" t="s">
        <v>13</v>
      </c>
      <c r="B217">
        <v>1.05</v>
      </c>
      <c r="C217" s="29">
        <v>0</v>
      </c>
      <c r="D217" s="29">
        <v>2</v>
      </c>
      <c r="E217" s="6">
        <f t="shared" si="25"/>
        <v>0</v>
      </c>
      <c r="F217" s="6">
        <f t="shared" si="26"/>
        <v>1.8018018018018018E-2</v>
      </c>
      <c r="G217" s="7">
        <f t="shared" si="27"/>
        <v>0</v>
      </c>
      <c r="H217" s="7">
        <f t="shared" si="28"/>
        <v>0</v>
      </c>
      <c r="I217" s="7">
        <f t="shared" si="29"/>
        <v>0</v>
      </c>
    </row>
    <row r="218" spans="1:9">
      <c r="A218" t="s">
        <v>13</v>
      </c>
      <c r="B218">
        <v>1.1000000000000001</v>
      </c>
      <c r="C218" s="29">
        <v>0</v>
      </c>
      <c r="D218" s="29">
        <v>0</v>
      </c>
      <c r="E218" s="6">
        <f t="shared" si="25"/>
        <v>0</v>
      </c>
      <c r="F218" s="6">
        <f t="shared" si="26"/>
        <v>0</v>
      </c>
      <c r="G218" s="7">
        <f t="shared" si="27"/>
        <v>0</v>
      </c>
      <c r="H218" s="7">
        <f t="shared" si="28"/>
        <v>0</v>
      </c>
      <c r="I218" s="7">
        <f t="shared" si="29"/>
        <v>0</v>
      </c>
    </row>
    <row r="219" spans="1:9">
      <c r="A219" t="s">
        <v>13</v>
      </c>
      <c r="B219">
        <v>1.1499999999999999</v>
      </c>
      <c r="C219" s="29">
        <v>0</v>
      </c>
      <c r="D219" s="29">
        <v>1</v>
      </c>
      <c r="E219" s="6">
        <f t="shared" si="25"/>
        <v>0</v>
      </c>
      <c r="F219" s="6">
        <f t="shared" si="26"/>
        <v>9.0090090090090089E-3</v>
      </c>
      <c r="G219" s="7">
        <f t="shared" si="27"/>
        <v>0</v>
      </c>
      <c r="H219" s="7">
        <f t="shared" si="28"/>
        <v>0</v>
      </c>
      <c r="I219" s="7">
        <f t="shared" si="29"/>
        <v>0</v>
      </c>
    </row>
    <row r="220" spans="1:9">
      <c r="A220" t="s">
        <v>13</v>
      </c>
      <c r="B220">
        <v>1.2</v>
      </c>
      <c r="C220" s="29">
        <v>0</v>
      </c>
      <c r="D220" s="29">
        <v>1</v>
      </c>
      <c r="E220" s="6">
        <f t="shared" si="25"/>
        <v>0</v>
      </c>
      <c r="F220" s="6">
        <f t="shared" si="26"/>
        <v>9.0090090090090089E-3</v>
      </c>
      <c r="G220" s="7">
        <f t="shared" si="27"/>
        <v>0</v>
      </c>
      <c r="H220" s="7">
        <f t="shared" si="28"/>
        <v>0</v>
      </c>
      <c r="I220" s="7">
        <f t="shared" si="29"/>
        <v>0</v>
      </c>
    </row>
    <row r="221" spans="1:9">
      <c r="A221" t="s">
        <v>13</v>
      </c>
      <c r="B221">
        <v>1.25</v>
      </c>
      <c r="C221" s="29">
        <v>0</v>
      </c>
      <c r="D221" s="29">
        <v>0</v>
      </c>
      <c r="E221" s="6">
        <f t="shared" si="25"/>
        <v>0</v>
      </c>
      <c r="F221" s="6">
        <f t="shared" si="26"/>
        <v>0</v>
      </c>
      <c r="G221" s="7">
        <f t="shared" si="27"/>
        <v>0</v>
      </c>
      <c r="H221" s="7">
        <f t="shared" si="28"/>
        <v>0</v>
      </c>
      <c r="I221" s="7">
        <f t="shared" si="29"/>
        <v>0</v>
      </c>
    </row>
    <row r="222" spans="1:9">
      <c r="A222" t="s">
        <v>13</v>
      </c>
      <c r="B222">
        <v>1.3</v>
      </c>
      <c r="C222" s="29">
        <v>0</v>
      </c>
      <c r="D222" s="29">
        <v>1</v>
      </c>
      <c r="E222" s="6">
        <f t="shared" si="25"/>
        <v>0</v>
      </c>
      <c r="F222" s="6">
        <f t="shared" si="26"/>
        <v>9.0090090090090089E-3</v>
      </c>
      <c r="G222" s="7">
        <f t="shared" si="27"/>
        <v>0</v>
      </c>
      <c r="H222" s="7">
        <f t="shared" si="28"/>
        <v>0</v>
      </c>
      <c r="I222" s="7">
        <f t="shared" si="29"/>
        <v>0</v>
      </c>
    </row>
    <row r="223" spans="1:9">
      <c r="A223" t="s">
        <v>13</v>
      </c>
      <c r="B223">
        <v>1.35</v>
      </c>
      <c r="C223" s="29">
        <v>0</v>
      </c>
      <c r="D223" s="29">
        <v>0</v>
      </c>
      <c r="E223" s="6">
        <f t="shared" si="25"/>
        <v>0</v>
      </c>
      <c r="F223" s="6">
        <f t="shared" si="26"/>
        <v>0</v>
      </c>
      <c r="G223" s="7">
        <f t="shared" si="27"/>
        <v>0</v>
      </c>
      <c r="H223" s="7">
        <f t="shared" si="28"/>
        <v>0</v>
      </c>
      <c r="I223" s="7">
        <f t="shared" si="29"/>
        <v>0</v>
      </c>
    </row>
    <row r="224" spans="1:9">
      <c r="A224" t="s">
        <v>13</v>
      </c>
      <c r="B224">
        <v>1.4</v>
      </c>
      <c r="C224" s="29">
        <v>0</v>
      </c>
      <c r="D224" s="29">
        <v>0</v>
      </c>
      <c r="E224" s="6">
        <f t="shared" si="25"/>
        <v>0</v>
      </c>
      <c r="F224" s="6">
        <f t="shared" si="26"/>
        <v>0</v>
      </c>
      <c r="G224" s="7">
        <f t="shared" si="27"/>
        <v>0</v>
      </c>
      <c r="H224" s="7">
        <f t="shared" si="28"/>
        <v>0</v>
      </c>
      <c r="I224" s="7">
        <f t="shared" si="29"/>
        <v>0</v>
      </c>
    </row>
    <row r="225" spans="1:9">
      <c r="A225" t="s">
        <v>13</v>
      </c>
      <c r="B225">
        <v>1.45</v>
      </c>
      <c r="C225" s="29">
        <v>0</v>
      </c>
      <c r="D225" s="29">
        <v>0</v>
      </c>
      <c r="E225" s="6">
        <f t="shared" si="25"/>
        <v>0</v>
      </c>
      <c r="F225" s="6">
        <f t="shared" si="26"/>
        <v>0</v>
      </c>
      <c r="G225" s="7">
        <f t="shared" si="27"/>
        <v>0</v>
      </c>
      <c r="H225" s="7">
        <f t="shared" si="28"/>
        <v>0</v>
      </c>
      <c r="I225" s="7">
        <f t="shared" si="29"/>
        <v>0</v>
      </c>
    </row>
    <row r="226" spans="1:9">
      <c r="A226" t="s">
        <v>13</v>
      </c>
      <c r="B226">
        <v>1.5</v>
      </c>
      <c r="C226" s="29">
        <v>0</v>
      </c>
      <c r="D226" s="29">
        <v>0</v>
      </c>
      <c r="E226" s="6">
        <f t="shared" si="25"/>
        <v>0</v>
      </c>
      <c r="F226" s="6">
        <f t="shared" si="26"/>
        <v>0</v>
      </c>
      <c r="G226" s="7">
        <f t="shared" si="27"/>
        <v>0</v>
      </c>
      <c r="H226" s="7">
        <f t="shared" si="28"/>
        <v>0</v>
      </c>
      <c r="I226" s="7">
        <f t="shared" si="29"/>
        <v>0</v>
      </c>
    </row>
    <row r="227" spans="1:9">
      <c r="A227" t="s">
        <v>13</v>
      </c>
      <c r="B227">
        <v>1.55</v>
      </c>
      <c r="C227" s="29">
        <v>0</v>
      </c>
      <c r="D227" s="29">
        <v>0</v>
      </c>
      <c r="E227" s="6">
        <f t="shared" si="25"/>
        <v>0</v>
      </c>
      <c r="F227" s="6">
        <f t="shared" si="26"/>
        <v>0</v>
      </c>
      <c r="G227" s="7">
        <f t="shared" si="27"/>
        <v>0</v>
      </c>
      <c r="H227" s="7">
        <f t="shared" si="28"/>
        <v>0</v>
      </c>
      <c r="I227" s="7">
        <f t="shared" si="29"/>
        <v>0</v>
      </c>
    </row>
    <row r="228" spans="1:9">
      <c r="A228" t="s">
        <v>13</v>
      </c>
      <c r="B228">
        <v>1.6</v>
      </c>
      <c r="C228" s="29">
        <v>0</v>
      </c>
      <c r="D228" s="29">
        <v>0</v>
      </c>
      <c r="E228" s="6">
        <f t="shared" si="25"/>
        <v>0</v>
      </c>
      <c r="F228" s="6">
        <f t="shared" si="26"/>
        <v>0</v>
      </c>
      <c r="G228" s="7">
        <f t="shared" si="27"/>
        <v>0</v>
      </c>
      <c r="H228" s="7">
        <f t="shared" si="28"/>
        <v>0</v>
      </c>
      <c r="I228" s="7">
        <f t="shared" si="29"/>
        <v>0</v>
      </c>
    </row>
    <row r="229" spans="1:9">
      <c r="A229" t="s">
        <v>13</v>
      </c>
      <c r="B229">
        <v>1.65</v>
      </c>
      <c r="C229" s="29">
        <v>0</v>
      </c>
      <c r="D229" s="29">
        <v>0</v>
      </c>
      <c r="E229" s="6">
        <f t="shared" si="25"/>
        <v>0</v>
      </c>
      <c r="F229" s="6">
        <f t="shared" si="26"/>
        <v>0</v>
      </c>
      <c r="G229" s="7">
        <f t="shared" si="27"/>
        <v>0</v>
      </c>
      <c r="H229" s="7">
        <f t="shared" si="28"/>
        <v>0</v>
      </c>
      <c r="I229" s="7">
        <f t="shared" si="29"/>
        <v>0</v>
      </c>
    </row>
    <row r="230" spans="1:9">
      <c r="A230" t="s">
        <v>13</v>
      </c>
      <c r="B230">
        <v>1.7</v>
      </c>
      <c r="C230" s="29">
        <v>0</v>
      </c>
      <c r="D230" s="29">
        <v>0</v>
      </c>
      <c r="E230" s="6">
        <f t="shared" si="25"/>
        <v>0</v>
      </c>
      <c r="F230" s="6">
        <f t="shared" si="26"/>
        <v>0</v>
      </c>
      <c r="G230" s="7">
        <f t="shared" si="27"/>
        <v>0</v>
      </c>
      <c r="H230" s="7">
        <f t="shared" si="28"/>
        <v>0</v>
      </c>
      <c r="I230" s="7">
        <f t="shared" si="29"/>
        <v>0</v>
      </c>
    </row>
    <row r="231" spans="1:9">
      <c r="A231" t="s">
        <v>13</v>
      </c>
      <c r="B231">
        <v>1.75</v>
      </c>
      <c r="C231" s="29">
        <v>0</v>
      </c>
      <c r="D231" s="29">
        <v>0</v>
      </c>
      <c r="E231" s="6">
        <f t="shared" si="25"/>
        <v>0</v>
      </c>
      <c r="F231" s="6">
        <f t="shared" si="26"/>
        <v>0</v>
      </c>
      <c r="G231" s="7">
        <f t="shared" si="27"/>
        <v>0</v>
      </c>
      <c r="H231" s="7">
        <f t="shared" si="28"/>
        <v>0</v>
      </c>
      <c r="I231" s="7">
        <f t="shared" si="29"/>
        <v>0</v>
      </c>
    </row>
    <row r="232" spans="1:9">
      <c r="A232" t="s">
        <v>13</v>
      </c>
      <c r="B232">
        <v>1.8</v>
      </c>
      <c r="C232" s="29">
        <v>0</v>
      </c>
      <c r="D232" s="29">
        <v>0</v>
      </c>
      <c r="E232" s="6">
        <f t="shared" si="25"/>
        <v>0</v>
      </c>
      <c r="F232" s="6">
        <f t="shared" si="26"/>
        <v>0</v>
      </c>
      <c r="G232" s="7">
        <f t="shared" si="27"/>
        <v>0</v>
      </c>
      <c r="H232" s="7">
        <f t="shared" si="28"/>
        <v>0</v>
      </c>
      <c r="I232" s="7">
        <f t="shared" si="29"/>
        <v>0</v>
      </c>
    </row>
    <row r="233" spans="1:9">
      <c r="A233" t="s">
        <v>13</v>
      </c>
      <c r="B233">
        <v>1.85</v>
      </c>
      <c r="C233" s="29">
        <v>0</v>
      </c>
      <c r="D233" s="29">
        <v>0</v>
      </c>
      <c r="E233" s="6">
        <f t="shared" si="25"/>
        <v>0</v>
      </c>
      <c r="F233" s="6">
        <f t="shared" si="26"/>
        <v>0</v>
      </c>
      <c r="G233" s="7">
        <f t="shared" si="27"/>
        <v>0</v>
      </c>
      <c r="H233" s="7">
        <f t="shared" si="28"/>
        <v>0</v>
      </c>
      <c r="I233" s="7">
        <f>E233/E$197</f>
        <v>0</v>
      </c>
    </row>
    <row r="234" spans="1:9">
      <c r="A234" t="s">
        <v>13</v>
      </c>
      <c r="B234">
        <v>1.9</v>
      </c>
      <c r="C234" s="29">
        <v>0</v>
      </c>
      <c r="D234" s="29">
        <v>1</v>
      </c>
      <c r="E234" s="6">
        <f t="shared" si="25"/>
        <v>0</v>
      </c>
      <c r="F234" s="6">
        <f t="shared" si="26"/>
        <v>9.0090090090090089E-3</v>
      </c>
      <c r="G234" s="7">
        <f>IF(F234=0,0,E234/F234)</f>
        <v>0</v>
      </c>
      <c r="H234" s="7">
        <f t="shared" si="28"/>
        <v>0</v>
      </c>
      <c r="I234" s="7">
        <f>E234/E$197</f>
        <v>0</v>
      </c>
    </row>
    <row r="235" spans="1:9" s="48" customFormat="1" ht="15.75" thickBot="1">
      <c r="A235" s="48" t="s">
        <v>8</v>
      </c>
      <c r="C235" s="30">
        <f>SUM(C197:C234)</f>
        <v>13</v>
      </c>
      <c r="D235" s="30">
        <f>SUM(D197:D234)</f>
        <v>111</v>
      </c>
      <c r="E235" s="30">
        <f>SUM(E197:E234)</f>
        <v>1</v>
      </c>
      <c r="F235" s="30">
        <f>SUM(F197:F234)</f>
        <v>1.0000000000000002</v>
      </c>
      <c r="G235" s="30">
        <f>SUM(G197:G234)</f>
        <v>3.7948717948717947</v>
      </c>
      <c r="H235" s="50"/>
      <c r="I235" s="50"/>
    </row>
    <row r="236" spans="1:9">
      <c r="A236" s="51" t="s">
        <v>20</v>
      </c>
      <c r="B236">
        <v>0.05</v>
      </c>
      <c r="C236" s="29">
        <v>3</v>
      </c>
      <c r="D236" s="6" t="s">
        <v>54</v>
      </c>
      <c r="E236" s="6">
        <f>C236/C$274</f>
        <v>0.42857142857142855</v>
      </c>
      <c r="F236" t="s">
        <v>54</v>
      </c>
      <c r="G236" s="7" t="s">
        <v>54</v>
      </c>
      <c r="H236" s="7" t="s">
        <v>54</v>
      </c>
      <c r="I236" s="7">
        <f>E236/MAX(E$236:E$273)</f>
        <v>1</v>
      </c>
    </row>
    <row r="237" spans="1:9">
      <c r="A237" s="51" t="s">
        <v>20</v>
      </c>
      <c r="B237">
        <v>0.1</v>
      </c>
      <c r="C237" s="29">
        <v>2</v>
      </c>
      <c r="D237" s="6" t="s">
        <v>54</v>
      </c>
      <c r="E237" s="6">
        <f t="shared" ref="E237:E273" si="30">C237/C$274</f>
        <v>0.2857142857142857</v>
      </c>
      <c r="F237" t="s">
        <v>54</v>
      </c>
      <c r="G237" s="7" t="s">
        <v>54</v>
      </c>
      <c r="H237" s="7" t="s">
        <v>54</v>
      </c>
      <c r="I237" s="7">
        <f t="shared" ref="I237:I273" si="31">E237/MAX(E$236:E$273)</f>
        <v>0.66666666666666663</v>
      </c>
    </row>
    <row r="238" spans="1:9">
      <c r="A238" s="51" t="s">
        <v>20</v>
      </c>
      <c r="B238">
        <v>0.15</v>
      </c>
      <c r="C238" s="29">
        <v>1</v>
      </c>
      <c r="D238" s="6" t="s">
        <v>54</v>
      </c>
      <c r="E238" s="6">
        <f t="shared" si="30"/>
        <v>0.14285714285714285</v>
      </c>
      <c r="F238" t="s">
        <v>54</v>
      </c>
      <c r="G238" s="7" t="s">
        <v>54</v>
      </c>
      <c r="H238" s="7" t="s">
        <v>54</v>
      </c>
      <c r="I238" s="7">
        <f t="shared" si="31"/>
        <v>0.33333333333333331</v>
      </c>
    </row>
    <row r="239" spans="1:9">
      <c r="A239" s="51" t="s">
        <v>20</v>
      </c>
      <c r="B239">
        <v>0.2</v>
      </c>
      <c r="C239" s="29">
        <v>1</v>
      </c>
      <c r="D239" s="6" t="s">
        <v>54</v>
      </c>
      <c r="E239" s="6">
        <f t="shared" si="30"/>
        <v>0.14285714285714285</v>
      </c>
      <c r="F239" t="s">
        <v>54</v>
      </c>
      <c r="G239" s="7" t="s">
        <v>54</v>
      </c>
      <c r="H239" s="7" t="s">
        <v>54</v>
      </c>
      <c r="I239" s="7">
        <f t="shared" si="31"/>
        <v>0.33333333333333331</v>
      </c>
    </row>
    <row r="240" spans="1:9">
      <c r="A240" s="51" t="s">
        <v>20</v>
      </c>
      <c r="B240">
        <v>0.25</v>
      </c>
      <c r="C240" s="29">
        <v>0</v>
      </c>
      <c r="D240" s="6" t="s">
        <v>54</v>
      </c>
      <c r="E240" s="6">
        <f t="shared" si="30"/>
        <v>0</v>
      </c>
      <c r="F240" t="s">
        <v>54</v>
      </c>
      <c r="G240" s="7" t="s">
        <v>54</v>
      </c>
      <c r="H240" s="7" t="s">
        <v>54</v>
      </c>
      <c r="I240" s="7">
        <f t="shared" si="31"/>
        <v>0</v>
      </c>
    </row>
    <row r="241" spans="1:9">
      <c r="A241" s="51" t="s">
        <v>20</v>
      </c>
      <c r="B241">
        <v>0.3</v>
      </c>
      <c r="C241" s="29">
        <v>0</v>
      </c>
      <c r="D241" s="6" t="s">
        <v>54</v>
      </c>
      <c r="E241" s="6">
        <f t="shared" si="30"/>
        <v>0</v>
      </c>
      <c r="F241" t="s">
        <v>54</v>
      </c>
      <c r="G241" s="7" t="s">
        <v>54</v>
      </c>
      <c r="H241" s="7" t="s">
        <v>54</v>
      </c>
      <c r="I241" s="7">
        <f t="shared" si="31"/>
        <v>0</v>
      </c>
    </row>
    <row r="242" spans="1:9">
      <c r="A242" s="51" t="s">
        <v>20</v>
      </c>
      <c r="B242">
        <v>0.35</v>
      </c>
      <c r="C242" s="29">
        <v>0</v>
      </c>
      <c r="D242" s="6" t="s">
        <v>54</v>
      </c>
      <c r="E242" s="6">
        <f t="shared" si="30"/>
        <v>0</v>
      </c>
      <c r="F242" t="s">
        <v>54</v>
      </c>
      <c r="G242" s="7" t="s">
        <v>54</v>
      </c>
      <c r="H242" s="7" t="s">
        <v>54</v>
      </c>
      <c r="I242" s="7">
        <f t="shared" si="31"/>
        <v>0</v>
      </c>
    </row>
    <row r="243" spans="1:9">
      <c r="A243" s="51" t="s">
        <v>20</v>
      </c>
      <c r="B243">
        <v>0.4</v>
      </c>
      <c r="C243" s="29">
        <v>0</v>
      </c>
      <c r="D243" s="6" t="s">
        <v>54</v>
      </c>
      <c r="E243" s="6">
        <f t="shared" si="30"/>
        <v>0</v>
      </c>
      <c r="F243" t="s">
        <v>54</v>
      </c>
      <c r="G243" s="7" t="s">
        <v>54</v>
      </c>
      <c r="H243" s="7" t="s">
        <v>54</v>
      </c>
      <c r="I243" s="7">
        <f t="shared" si="31"/>
        <v>0</v>
      </c>
    </row>
    <row r="244" spans="1:9">
      <c r="A244" s="51" t="s">
        <v>20</v>
      </c>
      <c r="B244">
        <v>0.45</v>
      </c>
      <c r="C244" s="29">
        <v>0</v>
      </c>
      <c r="D244" s="6" t="s">
        <v>54</v>
      </c>
      <c r="E244" s="6">
        <f t="shared" si="30"/>
        <v>0</v>
      </c>
      <c r="F244" t="s">
        <v>54</v>
      </c>
      <c r="G244" s="7" t="s">
        <v>54</v>
      </c>
      <c r="H244" s="7" t="s">
        <v>54</v>
      </c>
      <c r="I244" s="7">
        <f t="shared" si="31"/>
        <v>0</v>
      </c>
    </row>
    <row r="245" spans="1:9">
      <c r="A245" s="51" t="s">
        <v>20</v>
      </c>
      <c r="B245">
        <v>0.5</v>
      </c>
      <c r="C245" s="29">
        <v>0</v>
      </c>
      <c r="D245" s="6" t="s">
        <v>54</v>
      </c>
      <c r="E245" s="6">
        <f t="shared" si="30"/>
        <v>0</v>
      </c>
      <c r="F245" t="s">
        <v>54</v>
      </c>
      <c r="G245" s="7" t="s">
        <v>54</v>
      </c>
      <c r="H245" s="7" t="s">
        <v>54</v>
      </c>
      <c r="I245" s="7">
        <f t="shared" si="31"/>
        <v>0</v>
      </c>
    </row>
    <row r="246" spans="1:9">
      <c r="A246" s="51" t="s">
        <v>20</v>
      </c>
      <c r="B246">
        <v>0.55000000000000004</v>
      </c>
      <c r="C246" s="29">
        <v>0</v>
      </c>
      <c r="D246" s="6" t="s">
        <v>54</v>
      </c>
      <c r="E246" s="6">
        <f t="shared" si="30"/>
        <v>0</v>
      </c>
      <c r="F246" t="s">
        <v>54</v>
      </c>
      <c r="G246" s="7" t="s">
        <v>54</v>
      </c>
      <c r="H246" s="7" t="s">
        <v>54</v>
      </c>
      <c r="I246" s="7">
        <f t="shared" si="31"/>
        <v>0</v>
      </c>
    </row>
    <row r="247" spans="1:9">
      <c r="A247" s="51" t="s">
        <v>20</v>
      </c>
      <c r="B247">
        <v>0.6</v>
      </c>
      <c r="C247" s="29">
        <v>0</v>
      </c>
      <c r="D247" s="6" t="s">
        <v>54</v>
      </c>
      <c r="E247" s="6">
        <f t="shared" si="30"/>
        <v>0</v>
      </c>
      <c r="F247" t="s">
        <v>54</v>
      </c>
      <c r="G247" s="7" t="s">
        <v>54</v>
      </c>
      <c r="H247" s="7" t="s">
        <v>54</v>
      </c>
      <c r="I247" s="7">
        <f t="shared" si="31"/>
        <v>0</v>
      </c>
    </row>
    <row r="248" spans="1:9">
      <c r="A248" s="51" t="s">
        <v>20</v>
      </c>
      <c r="B248">
        <v>0.65</v>
      </c>
      <c r="C248" s="29">
        <v>0</v>
      </c>
      <c r="D248" s="6" t="s">
        <v>54</v>
      </c>
      <c r="E248" s="6">
        <f t="shared" si="30"/>
        <v>0</v>
      </c>
      <c r="F248" t="s">
        <v>54</v>
      </c>
      <c r="G248" s="7" t="s">
        <v>54</v>
      </c>
      <c r="H248" s="7" t="s">
        <v>54</v>
      </c>
      <c r="I248" s="7">
        <f t="shared" si="31"/>
        <v>0</v>
      </c>
    </row>
    <row r="249" spans="1:9">
      <c r="A249" s="51" t="s">
        <v>20</v>
      </c>
      <c r="B249">
        <v>0.7</v>
      </c>
      <c r="C249" s="29">
        <v>0</v>
      </c>
      <c r="D249" s="6" t="s">
        <v>54</v>
      </c>
      <c r="E249" s="6">
        <f t="shared" si="30"/>
        <v>0</v>
      </c>
      <c r="F249" t="s">
        <v>54</v>
      </c>
      <c r="G249" s="7" t="s">
        <v>54</v>
      </c>
      <c r="H249" s="7" t="s">
        <v>54</v>
      </c>
      <c r="I249" s="7">
        <f t="shared" si="31"/>
        <v>0</v>
      </c>
    </row>
    <row r="250" spans="1:9">
      <c r="A250" s="51" t="s">
        <v>20</v>
      </c>
      <c r="B250">
        <v>0.75</v>
      </c>
      <c r="C250" s="29">
        <v>0</v>
      </c>
      <c r="D250" s="6" t="s">
        <v>54</v>
      </c>
      <c r="E250" s="6">
        <f t="shared" si="30"/>
        <v>0</v>
      </c>
      <c r="F250" t="s">
        <v>54</v>
      </c>
      <c r="G250" s="7" t="s">
        <v>54</v>
      </c>
      <c r="H250" s="7" t="s">
        <v>54</v>
      </c>
      <c r="I250" s="7">
        <f t="shared" si="31"/>
        <v>0</v>
      </c>
    </row>
    <row r="251" spans="1:9">
      <c r="A251" s="51" t="s">
        <v>20</v>
      </c>
      <c r="B251">
        <v>0.8</v>
      </c>
      <c r="C251" s="29">
        <v>0</v>
      </c>
      <c r="D251" s="6" t="s">
        <v>54</v>
      </c>
      <c r="E251" s="6">
        <f t="shared" si="30"/>
        <v>0</v>
      </c>
      <c r="F251" t="s">
        <v>54</v>
      </c>
      <c r="G251" s="7" t="s">
        <v>54</v>
      </c>
      <c r="H251" s="7" t="s">
        <v>54</v>
      </c>
      <c r="I251" s="7">
        <f t="shared" si="31"/>
        <v>0</v>
      </c>
    </row>
    <row r="252" spans="1:9">
      <c r="A252" s="51" t="s">
        <v>20</v>
      </c>
      <c r="B252">
        <v>0.85</v>
      </c>
      <c r="C252" s="29">
        <v>0</v>
      </c>
      <c r="D252" s="6" t="s">
        <v>54</v>
      </c>
      <c r="E252" s="6">
        <f t="shared" si="30"/>
        <v>0</v>
      </c>
      <c r="F252" t="s">
        <v>54</v>
      </c>
      <c r="G252" s="7" t="s">
        <v>54</v>
      </c>
      <c r="H252" s="7" t="s">
        <v>54</v>
      </c>
      <c r="I252" s="7">
        <f t="shared" si="31"/>
        <v>0</v>
      </c>
    </row>
    <row r="253" spans="1:9">
      <c r="A253" s="51" t="s">
        <v>20</v>
      </c>
      <c r="B253">
        <v>0.9</v>
      </c>
      <c r="C253" s="29">
        <v>0</v>
      </c>
      <c r="D253" s="6" t="s">
        <v>54</v>
      </c>
      <c r="E253" s="6">
        <f t="shared" si="30"/>
        <v>0</v>
      </c>
      <c r="F253" t="s">
        <v>54</v>
      </c>
      <c r="G253" s="7" t="s">
        <v>54</v>
      </c>
      <c r="H253" s="7" t="s">
        <v>54</v>
      </c>
      <c r="I253" s="7">
        <f t="shared" si="31"/>
        <v>0</v>
      </c>
    </row>
    <row r="254" spans="1:9">
      <c r="A254" s="51" t="s">
        <v>20</v>
      </c>
      <c r="B254">
        <v>0.95</v>
      </c>
      <c r="C254" s="29">
        <v>0</v>
      </c>
      <c r="D254" s="6" t="s">
        <v>54</v>
      </c>
      <c r="E254" s="6">
        <f t="shared" si="30"/>
        <v>0</v>
      </c>
      <c r="F254" t="s">
        <v>54</v>
      </c>
      <c r="G254" s="7" t="s">
        <v>54</v>
      </c>
      <c r="H254" s="7" t="s">
        <v>54</v>
      </c>
      <c r="I254" s="7">
        <f t="shared" si="31"/>
        <v>0</v>
      </c>
    </row>
    <row r="255" spans="1:9">
      <c r="A255" s="51" t="s">
        <v>20</v>
      </c>
      <c r="B255">
        <v>1</v>
      </c>
      <c r="C255" s="29">
        <v>0</v>
      </c>
      <c r="D255" s="6" t="s">
        <v>54</v>
      </c>
      <c r="E255" s="6">
        <f t="shared" si="30"/>
        <v>0</v>
      </c>
      <c r="F255" t="s">
        <v>54</v>
      </c>
      <c r="G255" s="7" t="s">
        <v>54</v>
      </c>
      <c r="H255" s="7" t="s">
        <v>54</v>
      </c>
      <c r="I255" s="7">
        <f t="shared" si="31"/>
        <v>0</v>
      </c>
    </row>
    <row r="256" spans="1:9">
      <c r="A256" s="51" t="s">
        <v>20</v>
      </c>
      <c r="B256">
        <v>1.05</v>
      </c>
      <c r="C256" s="29">
        <v>0</v>
      </c>
      <c r="D256" s="6" t="s">
        <v>54</v>
      </c>
      <c r="E256" s="6">
        <f t="shared" si="30"/>
        <v>0</v>
      </c>
      <c r="F256" t="s">
        <v>54</v>
      </c>
      <c r="G256" s="7" t="s">
        <v>54</v>
      </c>
      <c r="H256" s="7" t="s">
        <v>54</v>
      </c>
      <c r="I256" s="7">
        <f t="shared" si="31"/>
        <v>0</v>
      </c>
    </row>
    <row r="257" spans="1:9">
      <c r="A257" s="51" t="s">
        <v>20</v>
      </c>
      <c r="B257">
        <v>1.1000000000000001</v>
      </c>
      <c r="C257" s="29">
        <v>0</v>
      </c>
      <c r="D257" s="6" t="s">
        <v>54</v>
      </c>
      <c r="E257" s="6">
        <f t="shared" si="30"/>
        <v>0</v>
      </c>
      <c r="F257" t="s">
        <v>54</v>
      </c>
      <c r="G257" s="7" t="s">
        <v>54</v>
      </c>
      <c r="H257" s="7" t="s">
        <v>54</v>
      </c>
      <c r="I257" s="7">
        <f t="shared" si="31"/>
        <v>0</v>
      </c>
    </row>
    <row r="258" spans="1:9">
      <c r="A258" s="51" t="s">
        <v>20</v>
      </c>
      <c r="B258">
        <v>1.1499999999999999</v>
      </c>
      <c r="C258" s="29">
        <v>0</v>
      </c>
      <c r="D258" s="6" t="s">
        <v>54</v>
      </c>
      <c r="E258" s="6">
        <f t="shared" si="30"/>
        <v>0</v>
      </c>
      <c r="F258" t="s">
        <v>54</v>
      </c>
      <c r="G258" s="7" t="s">
        <v>54</v>
      </c>
      <c r="H258" s="7" t="s">
        <v>54</v>
      </c>
      <c r="I258" s="7">
        <f t="shared" si="31"/>
        <v>0</v>
      </c>
    </row>
    <row r="259" spans="1:9">
      <c r="A259" s="51" t="s">
        <v>20</v>
      </c>
      <c r="B259">
        <v>1.2</v>
      </c>
      <c r="C259" s="29">
        <v>0</v>
      </c>
      <c r="D259" s="6" t="s">
        <v>54</v>
      </c>
      <c r="E259" s="6">
        <f t="shared" si="30"/>
        <v>0</v>
      </c>
      <c r="F259" t="s">
        <v>54</v>
      </c>
      <c r="G259" s="7" t="s">
        <v>54</v>
      </c>
      <c r="H259" s="7" t="s">
        <v>54</v>
      </c>
      <c r="I259" s="7">
        <f t="shared" si="31"/>
        <v>0</v>
      </c>
    </row>
    <row r="260" spans="1:9">
      <c r="A260" s="51" t="s">
        <v>20</v>
      </c>
      <c r="B260">
        <v>1.25</v>
      </c>
      <c r="C260" s="29">
        <v>0</v>
      </c>
      <c r="D260" s="6" t="s">
        <v>54</v>
      </c>
      <c r="E260" s="6">
        <f t="shared" si="30"/>
        <v>0</v>
      </c>
      <c r="F260" t="s">
        <v>54</v>
      </c>
      <c r="G260" s="7" t="s">
        <v>54</v>
      </c>
      <c r="H260" s="7" t="s">
        <v>54</v>
      </c>
      <c r="I260" s="7">
        <f t="shared" si="31"/>
        <v>0</v>
      </c>
    </row>
    <row r="261" spans="1:9">
      <c r="A261" s="51" t="s">
        <v>20</v>
      </c>
      <c r="B261">
        <v>1.3</v>
      </c>
      <c r="C261" s="29">
        <v>0</v>
      </c>
      <c r="D261" s="6" t="s">
        <v>54</v>
      </c>
      <c r="E261" s="6">
        <f t="shared" si="30"/>
        <v>0</v>
      </c>
      <c r="F261" t="s">
        <v>54</v>
      </c>
      <c r="G261" s="7" t="s">
        <v>54</v>
      </c>
      <c r="H261" s="7" t="s">
        <v>54</v>
      </c>
      <c r="I261" s="7">
        <f t="shared" si="31"/>
        <v>0</v>
      </c>
    </row>
    <row r="262" spans="1:9">
      <c r="A262" s="51" t="s">
        <v>20</v>
      </c>
      <c r="B262">
        <v>1.35</v>
      </c>
      <c r="C262" s="29">
        <v>0</v>
      </c>
      <c r="D262" s="6" t="s">
        <v>54</v>
      </c>
      <c r="E262" s="6">
        <f t="shared" si="30"/>
        <v>0</v>
      </c>
      <c r="F262" t="s">
        <v>54</v>
      </c>
      <c r="G262" s="7" t="s">
        <v>54</v>
      </c>
      <c r="H262" s="7" t="s">
        <v>54</v>
      </c>
      <c r="I262" s="7">
        <f t="shared" si="31"/>
        <v>0</v>
      </c>
    </row>
    <row r="263" spans="1:9">
      <c r="A263" s="51" t="s">
        <v>20</v>
      </c>
      <c r="B263">
        <v>1.4</v>
      </c>
      <c r="C263" s="29">
        <v>0</v>
      </c>
      <c r="D263" s="6" t="s">
        <v>54</v>
      </c>
      <c r="E263" s="6">
        <f t="shared" si="30"/>
        <v>0</v>
      </c>
      <c r="F263" t="s">
        <v>54</v>
      </c>
      <c r="G263" s="7" t="s">
        <v>54</v>
      </c>
      <c r="H263" s="7" t="s">
        <v>54</v>
      </c>
      <c r="I263" s="7">
        <f t="shared" si="31"/>
        <v>0</v>
      </c>
    </row>
    <row r="264" spans="1:9">
      <c r="A264" s="51" t="s">
        <v>20</v>
      </c>
      <c r="B264">
        <v>1.45</v>
      </c>
      <c r="C264" s="29">
        <v>0</v>
      </c>
      <c r="D264" s="6" t="s">
        <v>54</v>
      </c>
      <c r="E264" s="6">
        <f t="shared" si="30"/>
        <v>0</v>
      </c>
      <c r="F264" t="s">
        <v>54</v>
      </c>
      <c r="G264" s="7" t="s">
        <v>54</v>
      </c>
      <c r="H264" s="7" t="s">
        <v>54</v>
      </c>
      <c r="I264" s="7">
        <f t="shared" si="31"/>
        <v>0</v>
      </c>
    </row>
    <row r="265" spans="1:9">
      <c r="A265" s="51" t="s">
        <v>20</v>
      </c>
      <c r="B265">
        <v>1.5</v>
      </c>
      <c r="C265" s="29">
        <v>0</v>
      </c>
      <c r="D265" s="6" t="s">
        <v>54</v>
      </c>
      <c r="E265" s="6">
        <f t="shared" si="30"/>
        <v>0</v>
      </c>
      <c r="F265" t="s">
        <v>54</v>
      </c>
      <c r="G265" s="7" t="s">
        <v>54</v>
      </c>
      <c r="H265" s="7" t="s">
        <v>54</v>
      </c>
      <c r="I265" s="7">
        <f t="shared" si="31"/>
        <v>0</v>
      </c>
    </row>
    <row r="266" spans="1:9">
      <c r="A266" s="51" t="s">
        <v>20</v>
      </c>
      <c r="B266">
        <v>1.55</v>
      </c>
      <c r="C266" s="29">
        <v>0</v>
      </c>
      <c r="D266" s="6" t="s">
        <v>54</v>
      </c>
      <c r="E266" s="6">
        <f t="shared" si="30"/>
        <v>0</v>
      </c>
      <c r="F266" t="s">
        <v>54</v>
      </c>
      <c r="G266" s="7" t="s">
        <v>54</v>
      </c>
      <c r="H266" s="7" t="s">
        <v>54</v>
      </c>
      <c r="I266" s="7">
        <f t="shared" si="31"/>
        <v>0</v>
      </c>
    </row>
    <row r="267" spans="1:9">
      <c r="A267" s="51" t="s">
        <v>20</v>
      </c>
      <c r="B267">
        <v>1.6</v>
      </c>
      <c r="C267" s="29">
        <v>0</v>
      </c>
      <c r="D267" s="6" t="s">
        <v>54</v>
      </c>
      <c r="E267" s="6">
        <f t="shared" si="30"/>
        <v>0</v>
      </c>
      <c r="F267" t="s">
        <v>54</v>
      </c>
      <c r="G267" s="7" t="s">
        <v>54</v>
      </c>
      <c r="H267" s="7" t="s">
        <v>54</v>
      </c>
      <c r="I267" s="7">
        <f t="shared" si="31"/>
        <v>0</v>
      </c>
    </row>
    <row r="268" spans="1:9">
      <c r="A268" s="51" t="s">
        <v>20</v>
      </c>
      <c r="B268">
        <v>1.65</v>
      </c>
      <c r="C268" s="29">
        <v>0</v>
      </c>
      <c r="D268" s="6" t="s">
        <v>54</v>
      </c>
      <c r="E268" s="6">
        <f t="shared" si="30"/>
        <v>0</v>
      </c>
      <c r="F268" t="s">
        <v>54</v>
      </c>
      <c r="G268" s="7" t="s">
        <v>54</v>
      </c>
      <c r="H268" s="7" t="s">
        <v>54</v>
      </c>
      <c r="I268" s="7">
        <f t="shared" si="31"/>
        <v>0</v>
      </c>
    </row>
    <row r="269" spans="1:9">
      <c r="A269" s="51" t="s">
        <v>20</v>
      </c>
      <c r="B269">
        <v>1.7</v>
      </c>
      <c r="C269" s="29">
        <v>0</v>
      </c>
      <c r="D269" s="6" t="s">
        <v>54</v>
      </c>
      <c r="E269" s="6">
        <f t="shared" si="30"/>
        <v>0</v>
      </c>
      <c r="F269" t="s">
        <v>54</v>
      </c>
      <c r="G269" s="7" t="s">
        <v>54</v>
      </c>
      <c r="H269" s="7" t="s">
        <v>54</v>
      </c>
      <c r="I269" s="7">
        <f t="shared" si="31"/>
        <v>0</v>
      </c>
    </row>
    <row r="270" spans="1:9">
      <c r="A270" s="51" t="s">
        <v>20</v>
      </c>
      <c r="B270">
        <v>1.75</v>
      </c>
      <c r="C270" s="29">
        <v>0</v>
      </c>
      <c r="D270" s="6" t="s">
        <v>54</v>
      </c>
      <c r="E270" s="6">
        <f t="shared" si="30"/>
        <v>0</v>
      </c>
      <c r="F270" t="s">
        <v>54</v>
      </c>
      <c r="G270" s="7" t="s">
        <v>54</v>
      </c>
      <c r="H270" s="7" t="s">
        <v>54</v>
      </c>
      <c r="I270" s="7">
        <f t="shared" si="31"/>
        <v>0</v>
      </c>
    </row>
    <row r="271" spans="1:9">
      <c r="A271" s="51" t="s">
        <v>20</v>
      </c>
      <c r="B271">
        <v>1.8</v>
      </c>
      <c r="C271" s="29">
        <v>0</v>
      </c>
      <c r="D271" s="6" t="s">
        <v>54</v>
      </c>
      <c r="E271" s="6">
        <f t="shared" si="30"/>
        <v>0</v>
      </c>
      <c r="F271" t="s">
        <v>54</v>
      </c>
      <c r="G271" s="7" t="s">
        <v>54</v>
      </c>
      <c r="H271" s="7" t="s">
        <v>54</v>
      </c>
      <c r="I271" s="7">
        <f t="shared" si="31"/>
        <v>0</v>
      </c>
    </row>
    <row r="272" spans="1:9">
      <c r="A272" s="51" t="s">
        <v>20</v>
      </c>
      <c r="B272">
        <v>1.85</v>
      </c>
      <c r="C272" s="29">
        <v>0</v>
      </c>
      <c r="D272" s="6" t="s">
        <v>54</v>
      </c>
      <c r="E272" s="6">
        <f t="shared" si="30"/>
        <v>0</v>
      </c>
      <c r="F272" t="s">
        <v>54</v>
      </c>
      <c r="G272" s="7" t="s">
        <v>54</v>
      </c>
      <c r="H272" s="7" t="s">
        <v>54</v>
      </c>
      <c r="I272" s="7">
        <f t="shared" si="31"/>
        <v>0</v>
      </c>
    </row>
    <row r="273" spans="1:9">
      <c r="A273" s="51" t="s">
        <v>20</v>
      </c>
      <c r="B273">
        <v>1.9</v>
      </c>
      <c r="C273" s="29">
        <v>0</v>
      </c>
      <c r="D273" s="6" t="s">
        <v>54</v>
      </c>
      <c r="E273" s="6">
        <f t="shared" si="30"/>
        <v>0</v>
      </c>
      <c r="F273" t="s">
        <v>54</v>
      </c>
      <c r="G273" s="7" t="s">
        <v>54</v>
      </c>
      <c r="H273" s="7" t="s">
        <v>54</v>
      </c>
      <c r="I273" s="7">
        <f t="shared" si="31"/>
        <v>0</v>
      </c>
    </row>
    <row r="274" spans="1:9" s="48" customFormat="1" ht="15.75" thickBot="1">
      <c r="A274" s="48" t="s">
        <v>8</v>
      </c>
      <c r="C274" s="30">
        <f>SUM(C236:C273)</f>
        <v>7</v>
      </c>
      <c r="D274" s="30">
        <f>SUM(D236:D273)</f>
        <v>0</v>
      </c>
      <c r="E274" s="30">
        <f>SUM(E236:E273)</f>
        <v>0.99999999999999978</v>
      </c>
      <c r="F274" t="s">
        <v>54</v>
      </c>
      <c r="G274" s="7" t="s">
        <v>54</v>
      </c>
      <c r="H274" s="7" t="s">
        <v>54</v>
      </c>
    </row>
    <row r="275" spans="1:9">
      <c r="A275" s="51" t="s">
        <v>27</v>
      </c>
      <c r="B275">
        <v>0.05</v>
      </c>
      <c r="C275" s="29">
        <v>2</v>
      </c>
      <c r="D275" t="s">
        <v>54</v>
      </c>
      <c r="E275" s="6">
        <f>C275/5</f>
        <v>0.4</v>
      </c>
      <c r="F275" s="7" t="s">
        <v>54</v>
      </c>
      <c r="G275" s="7" t="s">
        <v>54</v>
      </c>
      <c r="H275" s="7" t="s">
        <v>54</v>
      </c>
      <c r="I275" s="7">
        <f>E275/MAX(E$275:E$312)</f>
        <v>1</v>
      </c>
    </row>
    <row r="276" spans="1:9">
      <c r="A276" s="51" t="s">
        <v>27</v>
      </c>
      <c r="B276">
        <v>0.1</v>
      </c>
      <c r="C276" s="29">
        <v>0</v>
      </c>
      <c r="D276" t="s">
        <v>54</v>
      </c>
      <c r="E276" s="6">
        <f t="shared" ref="E276:E312" si="32">C276/5</f>
        <v>0</v>
      </c>
      <c r="F276" s="7" t="s">
        <v>54</v>
      </c>
      <c r="G276" s="7" t="s">
        <v>54</v>
      </c>
      <c r="H276" s="7" t="s">
        <v>54</v>
      </c>
      <c r="I276" s="7">
        <f t="shared" ref="I276:I312" si="33">E276/MAX(E$275:E$312)</f>
        <v>0</v>
      </c>
    </row>
    <row r="277" spans="1:9">
      <c r="A277" s="51" t="s">
        <v>27</v>
      </c>
      <c r="B277">
        <v>0.15</v>
      </c>
      <c r="C277" s="29">
        <v>2</v>
      </c>
      <c r="D277" t="s">
        <v>54</v>
      </c>
      <c r="E277" s="6">
        <f t="shared" si="32"/>
        <v>0.4</v>
      </c>
      <c r="F277" s="7" t="s">
        <v>54</v>
      </c>
      <c r="G277" s="7" t="s">
        <v>54</v>
      </c>
      <c r="H277" s="7" t="s">
        <v>54</v>
      </c>
      <c r="I277" s="7">
        <f t="shared" si="33"/>
        <v>1</v>
      </c>
    </row>
    <row r="278" spans="1:9">
      <c r="A278" s="51" t="s">
        <v>27</v>
      </c>
      <c r="B278">
        <v>0.2</v>
      </c>
      <c r="C278" s="29">
        <v>1</v>
      </c>
      <c r="D278" t="s">
        <v>54</v>
      </c>
      <c r="E278" s="6">
        <f t="shared" si="32"/>
        <v>0.2</v>
      </c>
      <c r="F278" s="7" t="s">
        <v>54</v>
      </c>
      <c r="G278" s="7" t="s">
        <v>54</v>
      </c>
      <c r="H278" s="7" t="s">
        <v>54</v>
      </c>
      <c r="I278" s="7">
        <f t="shared" si="33"/>
        <v>0.5</v>
      </c>
    </row>
    <row r="279" spans="1:9">
      <c r="A279" s="51" t="s">
        <v>27</v>
      </c>
      <c r="B279">
        <v>0.25</v>
      </c>
      <c r="C279" s="29">
        <v>0</v>
      </c>
      <c r="D279" t="s">
        <v>54</v>
      </c>
      <c r="E279" s="6">
        <f t="shared" si="32"/>
        <v>0</v>
      </c>
      <c r="F279" s="7" t="s">
        <v>54</v>
      </c>
      <c r="G279" s="7" t="s">
        <v>54</v>
      </c>
      <c r="H279" s="7" t="s">
        <v>54</v>
      </c>
      <c r="I279" s="7">
        <f t="shared" si="33"/>
        <v>0</v>
      </c>
    </row>
    <row r="280" spans="1:9">
      <c r="A280" s="51" t="s">
        <v>27</v>
      </c>
      <c r="B280">
        <v>0.3</v>
      </c>
      <c r="C280" s="29">
        <v>0</v>
      </c>
      <c r="D280" t="s">
        <v>54</v>
      </c>
      <c r="E280" s="6">
        <f t="shared" si="32"/>
        <v>0</v>
      </c>
      <c r="F280" s="7" t="s">
        <v>54</v>
      </c>
      <c r="G280" s="7" t="s">
        <v>54</v>
      </c>
      <c r="H280" s="7" t="s">
        <v>54</v>
      </c>
      <c r="I280" s="7">
        <f t="shared" si="33"/>
        <v>0</v>
      </c>
    </row>
    <row r="281" spans="1:9">
      <c r="A281" s="51" t="s">
        <v>27</v>
      </c>
      <c r="B281">
        <v>0.35</v>
      </c>
      <c r="C281" s="29">
        <v>0</v>
      </c>
      <c r="D281" t="s">
        <v>54</v>
      </c>
      <c r="E281" s="6">
        <f t="shared" si="32"/>
        <v>0</v>
      </c>
      <c r="F281" s="7" t="s">
        <v>54</v>
      </c>
      <c r="G281" s="7" t="s">
        <v>54</v>
      </c>
      <c r="H281" s="7" t="s">
        <v>54</v>
      </c>
      <c r="I281" s="7">
        <f t="shared" si="33"/>
        <v>0</v>
      </c>
    </row>
    <row r="282" spans="1:9">
      <c r="A282" s="51" t="s">
        <v>27</v>
      </c>
      <c r="B282">
        <v>0.4</v>
      </c>
      <c r="C282" s="29">
        <v>0</v>
      </c>
      <c r="D282" t="s">
        <v>54</v>
      </c>
      <c r="E282" s="6">
        <f t="shared" si="32"/>
        <v>0</v>
      </c>
      <c r="F282" s="7" t="s">
        <v>54</v>
      </c>
      <c r="G282" s="7" t="s">
        <v>54</v>
      </c>
      <c r="H282" s="7" t="s">
        <v>54</v>
      </c>
      <c r="I282" s="7">
        <f t="shared" si="33"/>
        <v>0</v>
      </c>
    </row>
    <row r="283" spans="1:9">
      <c r="A283" s="51" t="s">
        <v>27</v>
      </c>
      <c r="B283">
        <v>0.45</v>
      </c>
      <c r="C283" s="29">
        <v>0</v>
      </c>
      <c r="D283" t="s">
        <v>54</v>
      </c>
      <c r="E283" s="6">
        <f t="shared" si="32"/>
        <v>0</v>
      </c>
      <c r="F283" s="7" t="s">
        <v>54</v>
      </c>
      <c r="G283" s="7" t="s">
        <v>54</v>
      </c>
      <c r="H283" s="7" t="s">
        <v>54</v>
      </c>
      <c r="I283" s="7">
        <f t="shared" si="33"/>
        <v>0</v>
      </c>
    </row>
    <row r="284" spans="1:9">
      <c r="A284" s="51" t="s">
        <v>27</v>
      </c>
      <c r="B284">
        <v>0.5</v>
      </c>
      <c r="C284" s="29">
        <v>0</v>
      </c>
      <c r="D284" t="s">
        <v>54</v>
      </c>
      <c r="E284" s="6">
        <f t="shared" si="32"/>
        <v>0</v>
      </c>
      <c r="F284" s="7" t="s">
        <v>54</v>
      </c>
      <c r="G284" s="7" t="s">
        <v>54</v>
      </c>
      <c r="H284" s="7" t="s">
        <v>54</v>
      </c>
      <c r="I284" s="7">
        <f t="shared" si="33"/>
        <v>0</v>
      </c>
    </row>
    <row r="285" spans="1:9">
      <c r="A285" s="51" t="s">
        <v>27</v>
      </c>
      <c r="B285">
        <v>0.55000000000000004</v>
      </c>
      <c r="C285" s="29">
        <v>0</v>
      </c>
      <c r="D285" t="s">
        <v>54</v>
      </c>
      <c r="E285" s="6">
        <f t="shared" si="32"/>
        <v>0</v>
      </c>
      <c r="F285" s="7" t="s">
        <v>54</v>
      </c>
      <c r="G285" s="7" t="s">
        <v>54</v>
      </c>
      <c r="H285" s="7" t="s">
        <v>54</v>
      </c>
      <c r="I285" s="7">
        <f t="shared" si="33"/>
        <v>0</v>
      </c>
    </row>
    <row r="286" spans="1:9">
      <c r="A286" s="51" t="s">
        <v>27</v>
      </c>
      <c r="B286">
        <v>0.6</v>
      </c>
      <c r="C286" s="29">
        <v>0</v>
      </c>
      <c r="D286" t="s">
        <v>54</v>
      </c>
      <c r="E286" s="6">
        <f t="shared" si="32"/>
        <v>0</v>
      </c>
      <c r="F286" s="7" t="s">
        <v>54</v>
      </c>
      <c r="G286" s="7" t="s">
        <v>54</v>
      </c>
      <c r="H286" s="7" t="s">
        <v>54</v>
      </c>
      <c r="I286" s="7">
        <f t="shared" si="33"/>
        <v>0</v>
      </c>
    </row>
    <row r="287" spans="1:9">
      <c r="A287" s="51" t="s">
        <v>27</v>
      </c>
      <c r="B287">
        <v>0.65</v>
      </c>
      <c r="C287" s="29">
        <v>0</v>
      </c>
      <c r="D287" t="s">
        <v>54</v>
      </c>
      <c r="E287" s="6">
        <f t="shared" si="32"/>
        <v>0</v>
      </c>
      <c r="F287" s="7" t="s">
        <v>54</v>
      </c>
      <c r="G287" s="7" t="s">
        <v>54</v>
      </c>
      <c r="H287" s="7" t="s">
        <v>54</v>
      </c>
      <c r="I287" s="7">
        <f t="shared" si="33"/>
        <v>0</v>
      </c>
    </row>
    <row r="288" spans="1:9">
      <c r="A288" s="51" t="s">
        <v>27</v>
      </c>
      <c r="B288">
        <v>0.7</v>
      </c>
      <c r="C288" s="29">
        <v>0</v>
      </c>
      <c r="D288" t="s">
        <v>54</v>
      </c>
      <c r="E288" s="6">
        <f t="shared" si="32"/>
        <v>0</v>
      </c>
      <c r="F288" s="7" t="s">
        <v>54</v>
      </c>
      <c r="G288" s="7" t="s">
        <v>54</v>
      </c>
      <c r="H288" s="7" t="s">
        <v>54</v>
      </c>
      <c r="I288" s="7">
        <f t="shared" si="33"/>
        <v>0</v>
      </c>
    </row>
    <row r="289" spans="1:9">
      <c r="A289" s="51" t="s">
        <v>27</v>
      </c>
      <c r="B289">
        <v>0.75</v>
      </c>
      <c r="C289" s="29">
        <v>0</v>
      </c>
      <c r="D289" t="s">
        <v>54</v>
      </c>
      <c r="E289" s="6">
        <f t="shared" si="32"/>
        <v>0</v>
      </c>
      <c r="F289" s="7" t="s">
        <v>54</v>
      </c>
      <c r="G289" s="7" t="s">
        <v>54</v>
      </c>
      <c r="H289" s="7" t="s">
        <v>54</v>
      </c>
      <c r="I289" s="7">
        <f t="shared" si="33"/>
        <v>0</v>
      </c>
    </row>
    <row r="290" spans="1:9">
      <c r="A290" s="51" t="s">
        <v>27</v>
      </c>
      <c r="B290">
        <v>0.8</v>
      </c>
      <c r="C290" s="29">
        <v>0</v>
      </c>
      <c r="D290" t="s">
        <v>54</v>
      </c>
      <c r="E290" s="6">
        <f t="shared" si="32"/>
        <v>0</v>
      </c>
      <c r="F290" s="7" t="s">
        <v>54</v>
      </c>
      <c r="G290" s="7" t="s">
        <v>54</v>
      </c>
      <c r="H290" s="7" t="s">
        <v>54</v>
      </c>
      <c r="I290" s="7">
        <f t="shared" si="33"/>
        <v>0</v>
      </c>
    </row>
    <row r="291" spans="1:9">
      <c r="A291" s="51" t="s">
        <v>27</v>
      </c>
      <c r="B291">
        <v>0.85</v>
      </c>
      <c r="C291" s="29">
        <v>0</v>
      </c>
      <c r="D291" t="s">
        <v>54</v>
      </c>
      <c r="E291" s="6">
        <f t="shared" si="32"/>
        <v>0</v>
      </c>
      <c r="F291" s="7" t="s">
        <v>54</v>
      </c>
      <c r="G291" s="7" t="s">
        <v>54</v>
      </c>
      <c r="H291" s="7" t="s">
        <v>54</v>
      </c>
      <c r="I291" s="7">
        <f t="shared" si="33"/>
        <v>0</v>
      </c>
    </row>
    <row r="292" spans="1:9">
      <c r="A292" s="51" t="s">
        <v>27</v>
      </c>
      <c r="B292">
        <v>0.9</v>
      </c>
      <c r="C292" s="29">
        <v>0</v>
      </c>
      <c r="D292" t="s">
        <v>54</v>
      </c>
      <c r="E292" s="6">
        <f t="shared" si="32"/>
        <v>0</v>
      </c>
      <c r="F292" s="7" t="s">
        <v>54</v>
      </c>
      <c r="G292" s="7" t="s">
        <v>54</v>
      </c>
      <c r="H292" s="7" t="s">
        <v>54</v>
      </c>
      <c r="I292" s="7">
        <f t="shared" si="33"/>
        <v>0</v>
      </c>
    </row>
    <row r="293" spans="1:9">
      <c r="A293" s="51" t="s">
        <v>27</v>
      </c>
      <c r="B293">
        <v>0.95</v>
      </c>
      <c r="C293" s="29">
        <v>0</v>
      </c>
      <c r="D293" t="s">
        <v>54</v>
      </c>
      <c r="E293" s="6">
        <f t="shared" si="32"/>
        <v>0</v>
      </c>
      <c r="F293" s="7" t="s">
        <v>54</v>
      </c>
      <c r="G293" s="7" t="s">
        <v>54</v>
      </c>
      <c r="H293" s="7" t="s">
        <v>54</v>
      </c>
      <c r="I293" s="7">
        <f t="shared" si="33"/>
        <v>0</v>
      </c>
    </row>
    <row r="294" spans="1:9">
      <c r="A294" s="51" t="s">
        <v>27</v>
      </c>
      <c r="B294">
        <v>1</v>
      </c>
      <c r="C294" s="29">
        <v>0</v>
      </c>
      <c r="D294" t="s">
        <v>54</v>
      </c>
      <c r="E294" s="6">
        <f t="shared" si="32"/>
        <v>0</v>
      </c>
      <c r="F294" s="7" t="s">
        <v>54</v>
      </c>
      <c r="G294" s="7" t="s">
        <v>54</v>
      </c>
      <c r="H294" s="7" t="s">
        <v>54</v>
      </c>
      <c r="I294" s="7">
        <f t="shared" si="33"/>
        <v>0</v>
      </c>
    </row>
    <row r="295" spans="1:9">
      <c r="A295" s="51" t="s">
        <v>27</v>
      </c>
      <c r="B295">
        <v>1.05</v>
      </c>
      <c r="C295" s="29">
        <v>0</v>
      </c>
      <c r="D295" t="s">
        <v>54</v>
      </c>
      <c r="E295" s="6">
        <f t="shared" si="32"/>
        <v>0</v>
      </c>
      <c r="F295" s="7" t="s">
        <v>54</v>
      </c>
      <c r="G295" s="7" t="s">
        <v>54</v>
      </c>
      <c r="H295" s="7" t="s">
        <v>54</v>
      </c>
      <c r="I295" s="7">
        <f t="shared" si="33"/>
        <v>0</v>
      </c>
    </row>
    <row r="296" spans="1:9">
      <c r="A296" s="51" t="s">
        <v>27</v>
      </c>
      <c r="B296">
        <v>1.1000000000000001</v>
      </c>
      <c r="C296" s="29">
        <v>0</v>
      </c>
      <c r="D296" t="s">
        <v>54</v>
      </c>
      <c r="E296" s="6">
        <f t="shared" si="32"/>
        <v>0</v>
      </c>
      <c r="F296" s="7" t="s">
        <v>54</v>
      </c>
      <c r="G296" s="7" t="s">
        <v>54</v>
      </c>
      <c r="H296" s="7" t="s">
        <v>54</v>
      </c>
      <c r="I296" s="7">
        <f t="shared" si="33"/>
        <v>0</v>
      </c>
    </row>
    <row r="297" spans="1:9">
      <c r="A297" s="51" t="s">
        <v>27</v>
      </c>
      <c r="B297">
        <v>1.1499999999999999</v>
      </c>
      <c r="C297" s="29">
        <v>0</v>
      </c>
      <c r="D297" t="s">
        <v>54</v>
      </c>
      <c r="E297" s="6">
        <f t="shared" si="32"/>
        <v>0</v>
      </c>
      <c r="F297" s="7" t="s">
        <v>54</v>
      </c>
      <c r="G297" s="7" t="s">
        <v>54</v>
      </c>
      <c r="H297" s="7" t="s">
        <v>54</v>
      </c>
      <c r="I297" s="7">
        <f t="shared" si="33"/>
        <v>0</v>
      </c>
    </row>
    <row r="298" spans="1:9">
      <c r="A298" s="51" t="s">
        <v>27</v>
      </c>
      <c r="B298">
        <v>1.2</v>
      </c>
      <c r="C298" s="29">
        <v>0</v>
      </c>
      <c r="D298" t="s">
        <v>54</v>
      </c>
      <c r="E298" s="6">
        <f t="shared" si="32"/>
        <v>0</v>
      </c>
      <c r="F298" s="7" t="s">
        <v>54</v>
      </c>
      <c r="G298" s="7" t="s">
        <v>54</v>
      </c>
      <c r="H298" s="7" t="s">
        <v>54</v>
      </c>
      <c r="I298" s="7">
        <f t="shared" si="33"/>
        <v>0</v>
      </c>
    </row>
    <row r="299" spans="1:9">
      <c r="A299" s="51" t="s">
        <v>27</v>
      </c>
      <c r="B299">
        <v>1.25</v>
      </c>
      <c r="C299" s="29">
        <v>0</v>
      </c>
      <c r="D299" t="s">
        <v>54</v>
      </c>
      <c r="E299" s="6">
        <f t="shared" si="32"/>
        <v>0</v>
      </c>
      <c r="F299" s="7" t="s">
        <v>54</v>
      </c>
      <c r="G299" s="7" t="s">
        <v>54</v>
      </c>
      <c r="H299" s="7" t="s">
        <v>54</v>
      </c>
      <c r="I299" s="7">
        <f t="shared" si="33"/>
        <v>0</v>
      </c>
    </row>
    <row r="300" spans="1:9">
      <c r="A300" s="51" t="s">
        <v>27</v>
      </c>
      <c r="B300">
        <v>1.3</v>
      </c>
      <c r="C300" s="29">
        <v>0</v>
      </c>
      <c r="D300" t="s">
        <v>54</v>
      </c>
      <c r="E300" s="6">
        <f t="shared" si="32"/>
        <v>0</v>
      </c>
      <c r="F300" s="7" t="s">
        <v>54</v>
      </c>
      <c r="G300" s="7" t="s">
        <v>54</v>
      </c>
      <c r="H300" s="7" t="s">
        <v>54</v>
      </c>
      <c r="I300" s="7">
        <f t="shared" si="33"/>
        <v>0</v>
      </c>
    </row>
    <row r="301" spans="1:9">
      <c r="A301" s="51" t="s">
        <v>27</v>
      </c>
      <c r="B301">
        <v>1.35</v>
      </c>
      <c r="C301" s="29">
        <v>0</v>
      </c>
      <c r="D301" t="s">
        <v>54</v>
      </c>
      <c r="E301" s="6">
        <f t="shared" si="32"/>
        <v>0</v>
      </c>
      <c r="F301" s="7" t="s">
        <v>54</v>
      </c>
      <c r="G301" s="7" t="s">
        <v>54</v>
      </c>
      <c r="H301" s="7" t="s">
        <v>54</v>
      </c>
      <c r="I301" s="7">
        <f t="shared" si="33"/>
        <v>0</v>
      </c>
    </row>
    <row r="302" spans="1:9">
      <c r="A302" s="51" t="s">
        <v>27</v>
      </c>
      <c r="B302">
        <v>1.4</v>
      </c>
      <c r="C302" s="29">
        <v>0</v>
      </c>
      <c r="D302" t="s">
        <v>54</v>
      </c>
      <c r="E302" s="6">
        <f t="shared" si="32"/>
        <v>0</v>
      </c>
      <c r="F302" s="7" t="s">
        <v>54</v>
      </c>
      <c r="G302" s="7" t="s">
        <v>54</v>
      </c>
      <c r="H302" s="7" t="s">
        <v>54</v>
      </c>
      <c r="I302" s="7">
        <f t="shared" si="33"/>
        <v>0</v>
      </c>
    </row>
    <row r="303" spans="1:9">
      <c r="A303" s="51" t="s">
        <v>27</v>
      </c>
      <c r="B303">
        <v>1.45</v>
      </c>
      <c r="C303" s="29">
        <v>0</v>
      </c>
      <c r="D303" t="s">
        <v>54</v>
      </c>
      <c r="E303" s="6">
        <f t="shared" si="32"/>
        <v>0</v>
      </c>
      <c r="F303" s="7" t="s">
        <v>54</v>
      </c>
      <c r="G303" s="7" t="s">
        <v>54</v>
      </c>
      <c r="H303" s="7" t="s">
        <v>54</v>
      </c>
      <c r="I303" s="7">
        <f t="shared" si="33"/>
        <v>0</v>
      </c>
    </row>
    <row r="304" spans="1:9">
      <c r="A304" s="51" t="s">
        <v>27</v>
      </c>
      <c r="B304">
        <v>1.5</v>
      </c>
      <c r="C304" s="29">
        <v>0</v>
      </c>
      <c r="D304" t="s">
        <v>54</v>
      </c>
      <c r="E304" s="6">
        <f t="shared" si="32"/>
        <v>0</v>
      </c>
      <c r="F304" s="7" t="s">
        <v>54</v>
      </c>
      <c r="G304" s="7" t="s">
        <v>54</v>
      </c>
      <c r="H304" s="7" t="s">
        <v>54</v>
      </c>
      <c r="I304" s="7">
        <f t="shared" si="33"/>
        <v>0</v>
      </c>
    </row>
    <row r="305" spans="1:9">
      <c r="A305" s="51" t="s">
        <v>27</v>
      </c>
      <c r="B305">
        <v>1.55</v>
      </c>
      <c r="C305" s="29">
        <v>0</v>
      </c>
      <c r="D305" t="s">
        <v>54</v>
      </c>
      <c r="E305" s="6">
        <f t="shared" si="32"/>
        <v>0</v>
      </c>
      <c r="F305" s="7" t="s">
        <v>54</v>
      </c>
      <c r="G305" s="7" t="s">
        <v>54</v>
      </c>
      <c r="H305" s="7" t="s">
        <v>54</v>
      </c>
      <c r="I305" s="7">
        <f t="shared" si="33"/>
        <v>0</v>
      </c>
    </row>
    <row r="306" spans="1:9">
      <c r="A306" s="51" t="s">
        <v>27</v>
      </c>
      <c r="B306">
        <v>1.6</v>
      </c>
      <c r="C306" s="29">
        <v>0</v>
      </c>
      <c r="D306" t="s">
        <v>54</v>
      </c>
      <c r="E306" s="6">
        <f t="shared" si="32"/>
        <v>0</v>
      </c>
      <c r="F306" s="7" t="s">
        <v>54</v>
      </c>
      <c r="G306" s="7" t="s">
        <v>54</v>
      </c>
      <c r="H306" s="7" t="s">
        <v>54</v>
      </c>
      <c r="I306" s="7">
        <f t="shared" si="33"/>
        <v>0</v>
      </c>
    </row>
    <row r="307" spans="1:9">
      <c r="A307" s="51" t="s">
        <v>27</v>
      </c>
      <c r="B307">
        <v>1.65</v>
      </c>
      <c r="C307" s="29">
        <v>0</v>
      </c>
      <c r="D307" t="s">
        <v>54</v>
      </c>
      <c r="E307" s="6">
        <f t="shared" si="32"/>
        <v>0</v>
      </c>
      <c r="F307" s="7" t="s">
        <v>54</v>
      </c>
      <c r="G307" s="7" t="s">
        <v>54</v>
      </c>
      <c r="H307" s="7" t="s">
        <v>54</v>
      </c>
      <c r="I307" s="7">
        <f t="shared" si="33"/>
        <v>0</v>
      </c>
    </row>
    <row r="308" spans="1:9">
      <c r="A308" s="51" t="s">
        <v>27</v>
      </c>
      <c r="B308">
        <v>1.7</v>
      </c>
      <c r="C308" s="29">
        <v>0</v>
      </c>
      <c r="D308" t="s">
        <v>54</v>
      </c>
      <c r="E308" s="6">
        <f t="shared" si="32"/>
        <v>0</v>
      </c>
      <c r="F308" s="7" t="s">
        <v>54</v>
      </c>
      <c r="G308" s="7" t="s">
        <v>54</v>
      </c>
      <c r="H308" s="7" t="s">
        <v>54</v>
      </c>
      <c r="I308" s="7">
        <f t="shared" si="33"/>
        <v>0</v>
      </c>
    </row>
    <row r="309" spans="1:9">
      <c r="A309" s="51" t="s">
        <v>27</v>
      </c>
      <c r="B309">
        <v>1.75</v>
      </c>
      <c r="C309" s="29">
        <v>0</v>
      </c>
      <c r="D309" t="s">
        <v>54</v>
      </c>
      <c r="E309" s="6">
        <f t="shared" si="32"/>
        <v>0</v>
      </c>
      <c r="F309" s="7" t="s">
        <v>54</v>
      </c>
      <c r="G309" s="7" t="s">
        <v>54</v>
      </c>
      <c r="H309" s="7" t="s">
        <v>54</v>
      </c>
      <c r="I309" s="7">
        <f t="shared" si="33"/>
        <v>0</v>
      </c>
    </row>
    <row r="310" spans="1:9">
      <c r="A310" s="51" t="s">
        <v>27</v>
      </c>
      <c r="B310">
        <v>1.8</v>
      </c>
      <c r="C310" s="29">
        <v>0</v>
      </c>
      <c r="D310" t="s">
        <v>54</v>
      </c>
      <c r="E310" s="6">
        <f t="shared" si="32"/>
        <v>0</v>
      </c>
      <c r="F310" s="7" t="s">
        <v>54</v>
      </c>
      <c r="G310" s="7" t="s">
        <v>54</v>
      </c>
      <c r="H310" s="7" t="s">
        <v>54</v>
      </c>
      <c r="I310" s="7">
        <f t="shared" si="33"/>
        <v>0</v>
      </c>
    </row>
    <row r="311" spans="1:9">
      <c r="A311" s="51" t="s">
        <v>27</v>
      </c>
      <c r="B311">
        <v>1.85</v>
      </c>
      <c r="C311" s="29">
        <v>0</v>
      </c>
      <c r="D311" t="s">
        <v>54</v>
      </c>
      <c r="E311" s="6">
        <f t="shared" si="32"/>
        <v>0</v>
      </c>
      <c r="F311" s="7" t="s">
        <v>54</v>
      </c>
      <c r="G311" s="7" t="s">
        <v>54</v>
      </c>
      <c r="H311" s="7" t="s">
        <v>54</v>
      </c>
      <c r="I311" s="7">
        <f t="shared" si="33"/>
        <v>0</v>
      </c>
    </row>
    <row r="312" spans="1:9">
      <c r="A312" s="51" t="s">
        <v>27</v>
      </c>
      <c r="B312">
        <v>1.9</v>
      </c>
      <c r="C312" s="29">
        <v>0</v>
      </c>
      <c r="D312" t="s">
        <v>54</v>
      </c>
      <c r="E312" s="6">
        <f t="shared" si="32"/>
        <v>0</v>
      </c>
      <c r="F312" s="7" t="s">
        <v>54</v>
      </c>
      <c r="G312" s="7" t="s">
        <v>54</v>
      </c>
      <c r="H312" s="7" t="s">
        <v>54</v>
      </c>
      <c r="I312" s="7">
        <f t="shared" si="33"/>
        <v>0</v>
      </c>
    </row>
    <row r="313" spans="1:9" s="48" customFormat="1" ht="15.75" thickBot="1">
      <c r="A313" s="52" t="s">
        <v>8</v>
      </c>
      <c r="C313" s="30">
        <f>SUM(C275:C312)</f>
        <v>5</v>
      </c>
      <c r="D313" s="30"/>
      <c r="E313" s="30">
        <f>SUM(E275:E312)</f>
        <v>1</v>
      </c>
      <c r="F313" s="7" t="s">
        <v>54</v>
      </c>
      <c r="G313" s="7" t="s">
        <v>54</v>
      </c>
      <c r="H313" s="7" t="s">
        <v>54</v>
      </c>
    </row>
  </sheetData>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dimension ref="A1:J73"/>
  <sheetViews>
    <sheetView workbookViewId="0">
      <selection activeCell="R60" sqref="R60"/>
    </sheetView>
  </sheetViews>
  <sheetFormatPr defaultRowHeight="15"/>
  <cols>
    <col min="1" max="1" width="23.7109375" customWidth="1"/>
    <col min="2" max="2" width="10.7109375" customWidth="1"/>
    <col min="3" max="3" width="11.140625" customWidth="1"/>
    <col min="4" max="4" width="10.85546875" customWidth="1"/>
    <col min="5" max="5" width="10.42578125" customWidth="1"/>
    <col min="6" max="7" width="9.140625" style="6"/>
    <col min="8" max="8" width="17" style="7" customWidth="1"/>
    <col min="9" max="9" width="16.42578125" style="7" customWidth="1"/>
    <col min="10" max="10" width="11.5703125" style="7" customWidth="1"/>
  </cols>
  <sheetData>
    <row r="1" spans="1:10" ht="51.75">
      <c r="A1" s="1" t="s">
        <v>0</v>
      </c>
      <c r="B1" s="1" t="s">
        <v>38</v>
      </c>
      <c r="C1" s="2" t="s">
        <v>53</v>
      </c>
      <c r="D1" s="2" t="s">
        <v>2</v>
      </c>
      <c r="E1" s="38" t="s">
        <v>3</v>
      </c>
      <c r="F1" s="3" t="s">
        <v>4</v>
      </c>
      <c r="G1" s="4" t="s">
        <v>5</v>
      </c>
      <c r="H1" s="5" t="s">
        <v>6</v>
      </c>
      <c r="I1" s="5" t="s">
        <v>39</v>
      </c>
      <c r="J1" s="5" t="s">
        <v>40</v>
      </c>
    </row>
    <row r="2" spans="1:10">
      <c r="A2" t="s">
        <v>7</v>
      </c>
      <c r="B2" t="s">
        <v>41</v>
      </c>
      <c r="C2">
        <v>0.5</v>
      </c>
      <c r="D2" s="29">
        <v>0</v>
      </c>
      <c r="E2" s="29">
        <v>2</v>
      </c>
      <c r="F2" s="6">
        <f>D2/D$10</f>
        <v>0</v>
      </c>
      <c r="G2" s="6">
        <f>E2/E$10</f>
        <v>1.3793103448275862E-2</v>
      </c>
      <c r="H2" s="7">
        <f>IF(G2=0,0,F2/G2)</f>
        <v>0</v>
      </c>
      <c r="I2" s="7">
        <f>H2/H$8</f>
        <v>0</v>
      </c>
      <c r="J2" s="7">
        <f>F2/F$8</f>
        <v>0</v>
      </c>
    </row>
    <row r="3" spans="1:10">
      <c r="A3" t="s">
        <v>7</v>
      </c>
      <c r="B3" t="s">
        <v>42</v>
      </c>
      <c r="C3">
        <v>1</v>
      </c>
      <c r="D3" s="29">
        <v>0</v>
      </c>
      <c r="E3" s="29">
        <v>8</v>
      </c>
      <c r="F3" s="6">
        <f t="shared" ref="F3:F9" si="0">D3/D$10</f>
        <v>0</v>
      </c>
      <c r="G3" s="6">
        <f t="shared" ref="G3:G9" si="1">E3/E$10</f>
        <v>5.5172413793103448E-2</v>
      </c>
      <c r="H3" s="7">
        <f t="shared" ref="H3:H54" si="2">IF(G3=0,0,F3/G3)</f>
        <v>0</v>
      </c>
      <c r="I3" s="7">
        <f t="shared" ref="I3:I9" si="3">H3/H$8</f>
        <v>0</v>
      </c>
      <c r="J3" s="7">
        <f t="shared" ref="J3:J9" si="4">F3/F$8</f>
        <v>0</v>
      </c>
    </row>
    <row r="4" spans="1:10">
      <c r="A4" t="s">
        <v>7</v>
      </c>
      <c r="B4" t="s">
        <v>43</v>
      </c>
      <c r="C4">
        <v>2</v>
      </c>
      <c r="D4" s="29">
        <v>0</v>
      </c>
      <c r="E4" s="29">
        <v>1</v>
      </c>
      <c r="F4" s="6">
        <f t="shared" si="0"/>
        <v>0</v>
      </c>
      <c r="G4" s="6">
        <f t="shared" si="1"/>
        <v>6.8965517241379309E-3</v>
      </c>
      <c r="H4" s="7">
        <f t="shared" si="2"/>
        <v>0</v>
      </c>
      <c r="I4" s="7">
        <f t="shared" si="3"/>
        <v>0</v>
      </c>
      <c r="J4" s="7">
        <f t="shared" si="4"/>
        <v>0</v>
      </c>
    </row>
    <row r="5" spans="1:10">
      <c r="A5" t="s">
        <v>7</v>
      </c>
      <c r="B5" t="s">
        <v>44</v>
      </c>
      <c r="C5">
        <v>3</v>
      </c>
      <c r="D5" s="29">
        <v>2</v>
      </c>
      <c r="E5" s="29">
        <v>26</v>
      </c>
      <c r="F5" s="6">
        <f t="shared" si="0"/>
        <v>8.3333333333333329E-2</v>
      </c>
      <c r="G5" s="6">
        <f t="shared" si="1"/>
        <v>0.1793103448275862</v>
      </c>
      <c r="H5" s="7">
        <f t="shared" si="2"/>
        <v>0.4647435897435897</v>
      </c>
      <c r="I5" s="7">
        <f t="shared" si="3"/>
        <v>0.15976331360946747</v>
      </c>
      <c r="J5" s="7">
        <f t="shared" si="4"/>
        <v>0.15384615384615385</v>
      </c>
    </row>
    <row r="6" spans="1:10">
      <c r="A6" t="s">
        <v>7</v>
      </c>
      <c r="B6" t="s">
        <v>45</v>
      </c>
      <c r="C6">
        <v>4</v>
      </c>
      <c r="D6" s="29">
        <v>1</v>
      </c>
      <c r="E6" s="29">
        <v>55</v>
      </c>
      <c r="F6" s="6">
        <f t="shared" si="0"/>
        <v>4.1666666666666664E-2</v>
      </c>
      <c r="G6" s="6">
        <f t="shared" si="1"/>
        <v>0.37931034482758619</v>
      </c>
      <c r="H6" s="7">
        <f t="shared" si="2"/>
        <v>0.10984848484848485</v>
      </c>
      <c r="I6" s="7">
        <f t="shared" si="3"/>
        <v>3.776223776223777E-2</v>
      </c>
      <c r="J6" s="7">
        <f t="shared" si="4"/>
        <v>7.6923076923076927E-2</v>
      </c>
    </row>
    <row r="7" spans="1:10">
      <c r="A7" t="s">
        <v>7</v>
      </c>
      <c r="B7" t="s">
        <v>46</v>
      </c>
      <c r="C7">
        <v>5</v>
      </c>
      <c r="D7" s="29">
        <v>8</v>
      </c>
      <c r="E7" s="29">
        <v>22</v>
      </c>
      <c r="F7" s="6">
        <f t="shared" si="0"/>
        <v>0.33333333333333331</v>
      </c>
      <c r="G7" s="6">
        <f t="shared" si="1"/>
        <v>0.15172413793103448</v>
      </c>
      <c r="H7" s="7">
        <f t="shared" si="2"/>
        <v>2.1969696969696968</v>
      </c>
      <c r="I7" s="7">
        <f t="shared" si="3"/>
        <v>0.75524475524475532</v>
      </c>
      <c r="J7" s="7">
        <f t="shared" si="4"/>
        <v>0.61538461538461542</v>
      </c>
    </row>
    <row r="8" spans="1:10">
      <c r="A8" t="s">
        <v>7</v>
      </c>
      <c r="B8" t="s">
        <v>47</v>
      </c>
      <c r="C8">
        <v>6</v>
      </c>
      <c r="D8" s="29">
        <v>13</v>
      </c>
      <c r="E8" s="29">
        <v>27</v>
      </c>
      <c r="F8" s="6">
        <f t="shared" si="0"/>
        <v>0.54166666666666663</v>
      </c>
      <c r="G8" s="6">
        <f t="shared" si="1"/>
        <v>0.18620689655172415</v>
      </c>
      <c r="H8" s="7">
        <f t="shared" si="2"/>
        <v>2.9089506172839501</v>
      </c>
      <c r="I8" s="7">
        <f t="shared" si="3"/>
        <v>1</v>
      </c>
      <c r="J8" s="7">
        <f t="shared" si="4"/>
        <v>1</v>
      </c>
    </row>
    <row r="9" spans="1:10">
      <c r="A9" t="s">
        <v>7</v>
      </c>
      <c r="B9" t="s">
        <v>48</v>
      </c>
      <c r="C9">
        <v>7</v>
      </c>
      <c r="D9" s="29">
        <v>0</v>
      </c>
      <c r="E9" s="29">
        <v>4</v>
      </c>
      <c r="F9" s="6">
        <f t="shared" si="0"/>
        <v>0</v>
      </c>
      <c r="G9" s="6">
        <f t="shared" si="1"/>
        <v>2.7586206896551724E-2</v>
      </c>
      <c r="H9" s="7">
        <f t="shared" si="2"/>
        <v>0</v>
      </c>
      <c r="I9" s="7">
        <f t="shared" si="3"/>
        <v>0</v>
      </c>
      <c r="J9" s="7">
        <f t="shared" si="4"/>
        <v>0</v>
      </c>
    </row>
    <row r="10" spans="1:10" ht="15.75" thickBot="1">
      <c r="A10" s="39" t="s">
        <v>8</v>
      </c>
      <c r="B10" s="39"/>
      <c r="C10" s="39"/>
      <c r="D10" s="40">
        <f>SUM(D2:D9)</f>
        <v>24</v>
      </c>
      <c r="E10" s="40">
        <f>SUM(E2:E9)</f>
        <v>145</v>
      </c>
      <c r="F10" s="41">
        <f>SUM(F2:F9)</f>
        <v>1</v>
      </c>
      <c r="G10" s="41">
        <f>SUM(G2:G9)</f>
        <v>1</v>
      </c>
      <c r="H10" s="42"/>
    </row>
    <row r="11" spans="1:10" ht="15.75" thickTop="1">
      <c r="A11" t="s">
        <v>9</v>
      </c>
      <c r="B11" t="s">
        <v>41</v>
      </c>
      <c r="C11">
        <v>1</v>
      </c>
      <c r="D11" s="29">
        <v>0</v>
      </c>
      <c r="E11" s="29">
        <v>0</v>
      </c>
      <c r="F11" s="6">
        <f>D11/D$19</f>
        <v>0</v>
      </c>
      <c r="G11" s="6">
        <f>E11/E$19</f>
        <v>0</v>
      </c>
      <c r="H11" s="7">
        <f>IF(G11=0,0,F11/G11)</f>
        <v>0</v>
      </c>
      <c r="I11" s="7">
        <f>H11/H$14</f>
        <v>0</v>
      </c>
      <c r="J11" s="7">
        <f>F11/F$14</f>
        <v>0</v>
      </c>
    </row>
    <row r="12" spans="1:10">
      <c r="A12" t="s">
        <v>9</v>
      </c>
      <c r="B12" t="s">
        <v>42</v>
      </c>
      <c r="C12">
        <v>2</v>
      </c>
      <c r="D12" s="29">
        <v>0</v>
      </c>
      <c r="E12" s="29">
        <v>7</v>
      </c>
      <c r="F12" s="6">
        <f t="shared" ref="F12:F18" si="5">D12/D$19</f>
        <v>0</v>
      </c>
      <c r="G12" s="6">
        <f t="shared" ref="G12:G18" si="6">E12/E$19</f>
        <v>5.737704918032787E-2</v>
      </c>
      <c r="H12" s="7">
        <f t="shared" si="2"/>
        <v>0</v>
      </c>
      <c r="I12" s="7">
        <f t="shared" ref="I12:I18" si="7">H12/H$14</f>
        <v>0</v>
      </c>
      <c r="J12" s="7">
        <f>F12/F$14</f>
        <v>0</v>
      </c>
    </row>
    <row r="13" spans="1:10">
      <c r="A13" t="s">
        <v>9</v>
      </c>
      <c r="B13" t="s">
        <v>43</v>
      </c>
      <c r="C13">
        <v>3</v>
      </c>
      <c r="D13" s="29">
        <v>0</v>
      </c>
      <c r="E13" s="29">
        <v>5</v>
      </c>
      <c r="F13" s="6">
        <f t="shared" si="5"/>
        <v>0</v>
      </c>
      <c r="G13" s="6">
        <f t="shared" si="6"/>
        <v>4.0983606557377046E-2</v>
      </c>
      <c r="H13" s="7">
        <f t="shared" si="2"/>
        <v>0</v>
      </c>
      <c r="I13" s="7">
        <f t="shared" si="7"/>
        <v>0</v>
      </c>
      <c r="J13" s="7">
        <f t="shared" ref="J13:J18" si="8">F13/F$14</f>
        <v>0</v>
      </c>
    </row>
    <row r="14" spans="1:10">
      <c r="A14" t="s">
        <v>9</v>
      </c>
      <c r="B14" t="s">
        <v>44</v>
      </c>
      <c r="C14">
        <v>4</v>
      </c>
      <c r="D14" s="29">
        <v>6</v>
      </c>
      <c r="E14" s="29">
        <v>14</v>
      </c>
      <c r="F14" s="6">
        <f t="shared" si="5"/>
        <v>0.66666666666666663</v>
      </c>
      <c r="G14" s="6">
        <f t="shared" si="6"/>
        <v>0.11475409836065574</v>
      </c>
      <c r="H14" s="7">
        <f t="shared" si="2"/>
        <v>5.8095238095238093</v>
      </c>
      <c r="I14" s="7">
        <f t="shared" si="7"/>
        <v>1</v>
      </c>
      <c r="J14" s="7">
        <f t="shared" si="8"/>
        <v>1</v>
      </c>
    </row>
    <row r="15" spans="1:10">
      <c r="A15" t="s">
        <v>9</v>
      </c>
      <c r="B15" t="s">
        <v>45</v>
      </c>
      <c r="C15">
        <v>5</v>
      </c>
      <c r="D15" s="29">
        <v>0</v>
      </c>
      <c r="E15" s="29">
        <v>13</v>
      </c>
      <c r="F15" s="6">
        <f t="shared" si="5"/>
        <v>0</v>
      </c>
      <c r="G15" s="6">
        <f t="shared" si="6"/>
        <v>0.10655737704918032</v>
      </c>
      <c r="H15" s="7">
        <f t="shared" si="2"/>
        <v>0</v>
      </c>
      <c r="I15" s="7">
        <f t="shared" si="7"/>
        <v>0</v>
      </c>
      <c r="J15" s="7">
        <f t="shared" si="8"/>
        <v>0</v>
      </c>
    </row>
    <row r="16" spans="1:10">
      <c r="A16" t="s">
        <v>9</v>
      </c>
      <c r="B16" t="s">
        <v>46</v>
      </c>
      <c r="C16">
        <v>6</v>
      </c>
      <c r="D16" s="29">
        <v>1</v>
      </c>
      <c r="E16" s="29">
        <v>21</v>
      </c>
      <c r="F16" s="6">
        <f t="shared" si="5"/>
        <v>0.1111111111111111</v>
      </c>
      <c r="G16" s="6">
        <f t="shared" si="6"/>
        <v>0.1721311475409836</v>
      </c>
      <c r="H16" s="7">
        <f t="shared" si="2"/>
        <v>0.64550264550264547</v>
      </c>
      <c r="I16" s="7">
        <f t="shared" si="7"/>
        <v>0.1111111111111111</v>
      </c>
      <c r="J16" s="7">
        <f t="shared" si="8"/>
        <v>0.16666666666666666</v>
      </c>
    </row>
    <row r="17" spans="1:10">
      <c r="A17" t="s">
        <v>9</v>
      </c>
      <c r="B17" t="s">
        <v>47</v>
      </c>
      <c r="C17">
        <v>7</v>
      </c>
      <c r="D17" s="29">
        <v>2</v>
      </c>
      <c r="E17" s="29">
        <v>35</v>
      </c>
      <c r="F17" s="6">
        <f t="shared" si="5"/>
        <v>0.22222222222222221</v>
      </c>
      <c r="G17" s="6">
        <f t="shared" si="6"/>
        <v>0.28688524590163933</v>
      </c>
      <c r="H17" s="7">
        <f t="shared" si="2"/>
        <v>0.77460317460317463</v>
      </c>
      <c r="I17" s="7">
        <f t="shared" si="7"/>
        <v>0.13333333333333333</v>
      </c>
      <c r="J17" s="7">
        <f t="shared" si="8"/>
        <v>0.33333333333333331</v>
      </c>
    </row>
    <row r="18" spans="1:10">
      <c r="A18" t="s">
        <v>9</v>
      </c>
      <c r="B18" t="s">
        <v>48</v>
      </c>
      <c r="C18">
        <v>8</v>
      </c>
      <c r="D18" s="29">
        <v>0</v>
      </c>
      <c r="E18" s="29">
        <v>27</v>
      </c>
      <c r="F18" s="6">
        <f t="shared" si="5"/>
        <v>0</v>
      </c>
      <c r="G18" s="6">
        <f t="shared" si="6"/>
        <v>0.22131147540983606</v>
      </c>
      <c r="H18" s="7">
        <f t="shared" si="2"/>
        <v>0</v>
      </c>
      <c r="I18" s="7">
        <f t="shared" si="7"/>
        <v>0</v>
      </c>
      <c r="J18" s="7">
        <f t="shared" si="8"/>
        <v>0</v>
      </c>
    </row>
    <row r="19" spans="1:10" ht="15.75" thickBot="1">
      <c r="A19" s="39" t="s">
        <v>8</v>
      </c>
      <c r="B19" s="39"/>
      <c r="C19" s="39"/>
      <c r="D19" s="40">
        <f>SUM(D11:D18)</f>
        <v>9</v>
      </c>
      <c r="E19" s="40">
        <f>SUM(E11:E18)</f>
        <v>122</v>
      </c>
      <c r="F19" s="40">
        <f>SUM(F11:F18)</f>
        <v>0.99999999999999989</v>
      </c>
      <c r="G19" s="40">
        <f>SUM(G11:G18)</f>
        <v>1</v>
      </c>
      <c r="H19" s="42"/>
    </row>
    <row r="20" spans="1:10" ht="15.75" thickTop="1">
      <c r="A20" t="s">
        <v>10</v>
      </c>
      <c r="B20" t="s">
        <v>41</v>
      </c>
      <c r="C20">
        <v>1</v>
      </c>
      <c r="D20" s="29">
        <v>0</v>
      </c>
      <c r="E20" s="29">
        <v>0</v>
      </c>
      <c r="F20" s="6">
        <f>D20/D$28</f>
        <v>0</v>
      </c>
      <c r="G20" s="6">
        <f>E20/E$28</f>
        <v>0</v>
      </c>
      <c r="H20" s="7">
        <f t="shared" si="2"/>
        <v>0</v>
      </c>
      <c r="I20" s="7">
        <f>H20/H$25</f>
        <v>0</v>
      </c>
      <c r="J20" s="7">
        <f>F20/F$25</f>
        <v>0</v>
      </c>
    </row>
    <row r="21" spans="1:10">
      <c r="A21" t="s">
        <v>10</v>
      </c>
      <c r="B21" t="s">
        <v>42</v>
      </c>
      <c r="C21">
        <v>2</v>
      </c>
      <c r="D21" s="29">
        <v>0</v>
      </c>
      <c r="E21" s="29">
        <v>2</v>
      </c>
      <c r="F21" s="6">
        <f t="shared" ref="F21:F27" si="9">D21/D$28</f>
        <v>0</v>
      </c>
      <c r="G21" s="6">
        <f t="shared" ref="G21:G27" si="10">E21/E$28</f>
        <v>1.9417475728155338E-2</v>
      </c>
      <c r="H21" s="7">
        <f t="shared" si="2"/>
        <v>0</v>
      </c>
      <c r="I21" s="7">
        <f t="shared" ref="I21:I27" si="11">H21/H$25</f>
        <v>0</v>
      </c>
      <c r="J21" s="7">
        <f t="shared" ref="J21:J27" si="12">F21/F$25</f>
        <v>0</v>
      </c>
    </row>
    <row r="22" spans="1:10">
      <c r="A22" t="s">
        <v>10</v>
      </c>
      <c r="B22" t="s">
        <v>43</v>
      </c>
      <c r="C22">
        <v>3</v>
      </c>
      <c r="D22" s="29">
        <v>0</v>
      </c>
      <c r="E22" s="29">
        <v>5</v>
      </c>
      <c r="F22" s="6">
        <f t="shared" si="9"/>
        <v>0</v>
      </c>
      <c r="G22" s="6">
        <f t="shared" si="10"/>
        <v>4.8543689320388349E-2</v>
      </c>
      <c r="H22" s="7">
        <f t="shared" si="2"/>
        <v>0</v>
      </c>
      <c r="I22" s="7">
        <f t="shared" si="11"/>
        <v>0</v>
      </c>
      <c r="J22" s="7">
        <f t="shared" si="12"/>
        <v>0</v>
      </c>
    </row>
    <row r="23" spans="1:10">
      <c r="A23" t="s">
        <v>10</v>
      </c>
      <c r="B23" t="s">
        <v>44</v>
      </c>
      <c r="C23">
        <v>4</v>
      </c>
      <c r="D23" s="29">
        <v>2</v>
      </c>
      <c r="E23" s="29">
        <v>7</v>
      </c>
      <c r="F23" s="6">
        <f t="shared" si="9"/>
        <v>0.04</v>
      </c>
      <c r="G23" s="6">
        <f t="shared" si="10"/>
        <v>6.7961165048543687E-2</v>
      </c>
      <c r="H23" s="7">
        <f t="shared" si="2"/>
        <v>0.58857142857142863</v>
      </c>
      <c r="I23" s="7">
        <f t="shared" si="11"/>
        <v>0.47619047619047622</v>
      </c>
      <c r="J23" s="7">
        <f t="shared" si="12"/>
        <v>0.11111111111111112</v>
      </c>
    </row>
    <row r="24" spans="1:10">
      <c r="A24" t="s">
        <v>10</v>
      </c>
      <c r="B24" t="s">
        <v>45</v>
      </c>
      <c r="C24">
        <v>5</v>
      </c>
      <c r="D24" s="29">
        <v>16</v>
      </c>
      <c r="E24" s="29">
        <v>28</v>
      </c>
      <c r="F24" s="6">
        <f t="shared" si="9"/>
        <v>0.32</v>
      </c>
      <c r="G24" s="6">
        <f t="shared" si="10"/>
        <v>0.27184466019417475</v>
      </c>
      <c r="H24" s="7">
        <f t="shared" si="2"/>
        <v>1.1771428571428573</v>
      </c>
      <c r="I24" s="7">
        <f t="shared" si="11"/>
        <v>0.95238095238095244</v>
      </c>
      <c r="J24" s="7">
        <f t="shared" si="12"/>
        <v>0.88888888888888895</v>
      </c>
    </row>
    <row r="25" spans="1:10">
      <c r="A25" t="s">
        <v>10</v>
      </c>
      <c r="B25" t="s">
        <v>46</v>
      </c>
      <c r="C25">
        <v>6</v>
      </c>
      <c r="D25" s="29">
        <v>18</v>
      </c>
      <c r="E25" s="29">
        <v>30</v>
      </c>
      <c r="F25" s="6">
        <f t="shared" si="9"/>
        <v>0.36</v>
      </c>
      <c r="G25" s="6">
        <f t="shared" si="10"/>
        <v>0.29126213592233008</v>
      </c>
      <c r="H25" s="7">
        <f t="shared" si="2"/>
        <v>1.236</v>
      </c>
      <c r="I25" s="7">
        <f t="shared" si="11"/>
        <v>1</v>
      </c>
      <c r="J25" s="7">
        <f t="shared" si="12"/>
        <v>1</v>
      </c>
    </row>
    <row r="26" spans="1:10">
      <c r="A26" t="s">
        <v>10</v>
      </c>
      <c r="B26" t="s">
        <v>47</v>
      </c>
      <c r="C26">
        <v>7</v>
      </c>
      <c r="D26" s="29">
        <v>14</v>
      </c>
      <c r="E26" s="29">
        <v>30</v>
      </c>
      <c r="F26" s="6">
        <f t="shared" si="9"/>
        <v>0.28000000000000003</v>
      </c>
      <c r="G26" s="6">
        <f t="shared" si="10"/>
        <v>0.29126213592233008</v>
      </c>
      <c r="H26" s="7">
        <f t="shared" si="2"/>
        <v>0.96133333333333348</v>
      </c>
      <c r="I26" s="7">
        <f t="shared" si="11"/>
        <v>0.7777777777777779</v>
      </c>
      <c r="J26" s="7">
        <f t="shared" si="12"/>
        <v>0.7777777777777779</v>
      </c>
    </row>
    <row r="27" spans="1:10">
      <c r="A27" t="s">
        <v>10</v>
      </c>
      <c r="B27" t="s">
        <v>48</v>
      </c>
      <c r="C27">
        <v>8</v>
      </c>
      <c r="D27" s="29">
        <v>0</v>
      </c>
      <c r="E27" s="29">
        <v>1</v>
      </c>
      <c r="F27" s="6">
        <f t="shared" si="9"/>
        <v>0</v>
      </c>
      <c r="G27" s="6">
        <f t="shared" si="10"/>
        <v>9.7087378640776691E-3</v>
      </c>
      <c r="H27" s="7">
        <f t="shared" si="2"/>
        <v>0</v>
      </c>
      <c r="I27" s="7">
        <f t="shared" si="11"/>
        <v>0</v>
      </c>
      <c r="J27" s="7">
        <f t="shared" si="12"/>
        <v>0</v>
      </c>
    </row>
    <row r="28" spans="1:10" ht="15.75" thickBot="1">
      <c r="A28" s="39" t="s">
        <v>8</v>
      </c>
      <c r="B28" s="39"/>
      <c r="C28" s="39"/>
      <c r="D28" s="40">
        <f>SUM(D20:D27)</f>
        <v>50</v>
      </c>
      <c r="E28" s="40">
        <f>SUM(E20:E27)</f>
        <v>103</v>
      </c>
      <c r="F28" s="40">
        <f>SUM(F20:F27)</f>
        <v>1</v>
      </c>
      <c r="G28" s="40">
        <f>SUM(G20:G27)</f>
        <v>0.99999999999999989</v>
      </c>
      <c r="H28" s="42"/>
    </row>
    <row r="29" spans="1:10" ht="15.75" thickTop="1">
      <c r="A29" t="s">
        <v>11</v>
      </c>
      <c r="B29" t="s">
        <v>41</v>
      </c>
      <c r="C29">
        <v>1</v>
      </c>
      <c r="D29" s="29">
        <v>0</v>
      </c>
      <c r="E29" s="29">
        <v>0</v>
      </c>
      <c r="F29" s="6">
        <f>D29/D$37</f>
        <v>0</v>
      </c>
      <c r="G29" s="6">
        <f>E29/E$37</f>
        <v>0</v>
      </c>
      <c r="H29" s="7">
        <f>IF(G29=0,0,F29/G29)</f>
        <v>0</v>
      </c>
      <c r="I29" s="7">
        <f>H29/H$35</f>
        <v>0</v>
      </c>
      <c r="J29" s="7">
        <f>F29/F$32</f>
        <v>0</v>
      </c>
    </row>
    <row r="30" spans="1:10">
      <c r="A30" t="s">
        <v>11</v>
      </c>
      <c r="B30" t="s">
        <v>42</v>
      </c>
      <c r="C30">
        <v>2</v>
      </c>
      <c r="D30" s="29">
        <v>0</v>
      </c>
      <c r="E30" s="29">
        <v>4</v>
      </c>
      <c r="F30" s="6">
        <f t="shared" ref="F30:F36" si="13">D30/D$37</f>
        <v>0</v>
      </c>
      <c r="G30" s="6">
        <f t="shared" ref="G30:G36" si="14">E30/E$37</f>
        <v>2.7586206896551724E-2</v>
      </c>
      <c r="H30" s="7">
        <f t="shared" si="2"/>
        <v>0</v>
      </c>
      <c r="I30" s="7">
        <f t="shared" ref="I30:I36" si="15">H30/H$35</f>
        <v>0</v>
      </c>
      <c r="J30" s="7">
        <f t="shared" ref="J30:J36" si="16">F30/F$32</f>
        <v>0</v>
      </c>
    </row>
    <row r="31" spans="1:10">
      <c r="A31" t="s">
        <v>11</v>
      </c>
      <c r="B31" t="s">
        <v>43</v>
      </c>
      <c r="C31">
        <v>3</v>
      </c>
      <c r="D31" s="29">
        <v>0</v>
      </c>
      <c r="E31" s="29">
        <v>12</v>
      </c>
      <c r="F31" s="6">
        <f t="shared" si="13"/>
        <v>0</v>
      </c>
      <c r="G31" s="6">
        <f t="shared" si="14"/>
        <v>8.2758620689655171E-2</v>
      </c>
      <c r="H31" s="7">
        <f t="shared" si="2"/>
        <v>0</v>
      </c>
      <c r="I31" s="7">
        <f t="shared" si="15"/>
        <v>0</v>
      </c>
      <c r="J31" s="7">
        <f>F31/F$32</f>
        <v>0</v>
      </c>
    </row>
    <row r="32" spans="1:10">
      <c r="A32" t="s">
        <v>11</v>
      </c>
      <c r="B32" t="s">
        <v>44</v>
      </c>
      <c r="C32">
        <v>4</v>
      </c>
      <c r="D32" s="29">
        <v>9</v>
      </c>
      <c r="E32" s="29">
        <v>45</v>
      </c>
      <c r="F32" s="6">
        <f t="shared" si="13"/>
        <v>0.375</v>
      </c>
      <c r="G32" s="6">
        <f t="shared" si="14"/>
        <v>0.31034482758620691</v>
      </c>
      <c r="H32" s="7">
        <f t="shared" si="2"/>
        <v>1.2083333333333333</v>
      </c>
      <c r="I32" s="7">
        <f t="shared" si="15"/>
        <v>0.625</v>
      </c>
      <c r="J32" s="7">
        <f t="shared" si="16"/>
        <v>1</v>
      </c>
    </row>
    <row r="33" spans="1:10">
      <c r="A33" t="s">
        <v>11</v>
      </c>
      <c r="B33" t="s">
        <v>45</v>
      </c>
      <c r="C33">
        <v>5</v>
      </c>
      <c r="D33" s="29">
        <v>5</v>
      </c>
      <c r="E33" s="29">
        <v>25</v>
      </c>
      <c r="F33" s="6">
        <f t="shared" si="13"/>
        <v>0.20833333333333334</v>
      </c>
      <c r="G33" s="6">
        <f t="shared" si="14"/>
        <v>0.17241379310344829</v>
      </c>
      <c r="H33" s="7">
        <f t="shared" si="2"/>
        <v>1.2083333333333333</v>
      </c>
      <c r="I33" s="7">
        <f t="shared" si="15"/>
        <v>0.625</v>
      </c>
      <c r="J33" s="7">
        <f t="shared" si="16"/>
        <v>0.55555555555555558</v>
      </c>
    </row>
    <row r="34" spans="1:10">
      <c r="A34" t="s">
        <v>11</v>
      </c>
      <c r="B34" t="s">
        <v>46</v>
      </c>
      <c r="C34">
        <v>6</v>
      </c>
      <c r="D34" s="29">
        <v>2</v>
      </c>
      <c r="E34" s="29">
        <v>24</v>
      </c>
      <c r="F34" s="6">
        <f t="shared" si="13"/>
        <v>8.3333333333333329E-2</v>
      </c>
      <c r="G34" s="6">
        <f t="shared" si="14"/>
        <v>0.16551724137931034</v>
      </c>
      <c r="H34" s="7">
        <f t="shared" si="2"/>
        <v>0.50347222222222221</v>
      </c>
      <c r="I34" s="7">
        <f t="shared" si="15"/>
        <v>0.26041666666666669</v>
      </c>
      <c r="J34" s="7">
        <f t="shared" si="16"/>
        <v>0.22222222222222221</v>
      </c>
    </row>
    <row r="35" spans="1:10">
      <c r="A35" t="s">
        <v>11</v>
      </c>
      <c r="B35" t="s">
        <v>47</v>
      </c>
      <c r="C35">
        <v>7</v>
      </c>
      <c r="D35" s="29">
        <v>8</v>
      </c>
      <c r="E35" s="29">
        <v>25</v>
      </c>
      <c r="F35" s="6">
        <f t="shared" si="13"/>
        <v>0.33333333333333331</v>
      </c>
      <c r="G35" s="6">
        <f t="shared" si="14"/>
        <v>0.17241379310344829</v>
      </c>
      <c r="H35" s="7">
        <f t="shared" si="2"/>
        <v>1.9333333333333331</v>
      </c>
      <c r="I35" s="7">
        <f t="shared" si="15"/>
        <v>1</v>
      </c>
      <c r="J35" s="7">
        <f t="shared" si="16"/>
        <v>0.88888888888888884</v>
      </c>
    </row>
    <row r="36" spans="1:10">
      <c r="A36" t="s">
        <v>11</v>
      </c>
      <c r="B36" t="s">
        <v>48</v>
      </c>
      <c r="C36">
        <v>8</v>
      </c>
      <c r="D36" s="29">
        <v>0</v>
      </c>
      <c r="E36" s="29">
        <v>10</v>
      </c>
      <c r="F36" s="6">
        <f t="shared" si="13"/>
        <v>0</v>
      </c>
      <c r="G36" s="6">
        <f t="shared" si="14"/>
        <v>6.8965517241379309E-2</v>
      </c>
      <c r="H36" s="7">
        <f t="shared" si="2"/>
        <v>0</v>
      </c>
      <c r="I36" s="7">
        <f t="shared" si="15"/>
        <v>0</v>
      </c>
      <c r="J36" s="7">
        <f t="shared" si="16"/>
        <v>0</v>
      </c>
    </row>
    <row r="37" spans="1:10" ht="15.75" thickBot="1">
      <c r="A37" s="39" t="s">
        <v>8</v>
      </c>
      <c r="B37" s="39"/>
      <c r="C37" s="39"/>
      <c r="D37" s="40">
        <f>SUM(D29:D36)</f>
        <v>24</v>
      </c>
      <c r="E37" s="40">
        <f>SUM(E29:E36)</f>
        <v>145</v>
      </c>
      <c r="F37" s="40">
        <f>SUM(F29:F36)</f>
        <v>1</v>
      </c>
      <c r="G37" s="40">
        <f>SUM(G29:G36)</f>
        <v>1</v>
      </c>
      <c r="H37" s="42"/>
    </row>
    <row r="38" spans="1:10" ht="15.75" thickTop="1">
      <c r="A38" t="s">
        <v>12</v>
      </c>
      <c r="B38" t="s">
        <v>41</v>
      </c>
      <c r="C38">
        <v>1</v>
      </c>
      <c r="D38" s="29">
        <v>0</v>
      </c>
      <c r="E38" s="29">
        <v>0</v>
      </c>
      <c r="F38" s="6">
        <f>D38/D$46</f>
        <v>0</v>
      </c>
      <c r="G38" s="6">
        <f>E38/E$46</f>
        <v>0</v>
      </c>
      <c r="H38" s="7">
        <f>IF(G38=0,0,F38/G38)</f>
        <v>0</v>
      </c>
      <c r="I38" s="7">
        <f>H38/H$43</f>
        <v>0</v>
      </c>
      <c r="J38" s="7">
        <f>F38/F$43</f>
        <v>0</v>
      </c>
    </row>
    <row r="39" spans="1:10">
      <c r="A39" t="s">
        <v>12</v>
      </c>
      <c r="B39" t="s">
        <v>42</v>
      </c>
      <c r="C39">
        <v>2</v>
      </c>
      <c r="D39" s="29">
        <v>0</v>
      </c>
      <c r="E39" s="29">
        <v>3</v>
      </c>
      <c r="F39" s="6">
        <f t="shared" ref="F39:F45" si="17">D39/D$46</f>
        <v>0</v>
      </c>
      <c r="G39" s="6">
        <f t="shared" ref="G39:G45" si="18">E39/E$46</f>
        <v>1.8987341772151899E-2</v>
      </c>
      <c r="H39" s="7">
        <f t="shared" si="2"/>
        <v>0</v>
      </c>
      <c r="I39" s="7">
        <f t="shared" ref="I39:I45" si="19">H39/H$43</f>
        <v>0</v>
      </c>
      <c r="J39" s="7">
        <f t="shared" ref="J39:J45" si="20">F39/F$43</f>
        <v>0</v>
      </c>
    </row>
    <row r="40" spans="1:10">
      <c r="A40" t="s">
        <v>12</v>
      </c>
      <c r="B40" t="s">
        <v>43</v>
      </c>
      <c r="C40">
        <v>3</v>
      </c>
      <c r="D40" s="29">
        <v>0</v>
      </c>
      <c r="E40" s="29">
        <v>10</v>
      </c>
      <c r="F40" s="6">
        <f t="shared" si="17"/>
        <v>0</v>
      </c>
      <c r="G40" s="6">
        <f t="shared" si="18"/>
        <v>6.3291139240506333E-2</v>
      </c>
      <c r="H40" s="7">
        <f t="shared" si="2"/>
        <v>0</v>
      </c>
      <c r="I40" s="7">
        <f t="shared" si="19"/>
        <v>0</v>
      </c>
      <c r="J40" s="7">
        <f t="shared" si="20"/>
        <v>0</v>
      </c>
    </row>
    <row r="41" spans="1:10">
      <c r="A41" t="s">
        <v>12</v>
      </c>
      <c r="B41" t="s">
        <v>44</v>
      </c>
      <c r="C41">
        <v>4</v>
      </c>
      <c r="D41" s="29">
        <v>1</v>
      </c>
      <c r="E41" s="29">
        <v>33</v>
      </c>
      <c r="F41" s="6">
        <f t="shared" si="17"/>
        <v>7.1428571428571425E-2</v>
      </c>
      <c r="G41" s="6">
        <f t="shared" si="18"/>
        <v>0.20886075949367089</v>
      </c>
      <c r="H41" s="7">
        <f t="shared" si="2"/>
        <v>0.34199134199134196</v>
      </c>
      <c r="I41" s="7">
        <f t="shared" si="19"/>
        <v>0.16363636363636361</v>
      </c>
      <c r="J41" s="7">
        <f t="shared" si="20"/>
        <v>0.19999999999999998</v>
      </c>
    </row>
    <row r="42" spans="1:10">
      <c r="A42" t="s">
        <v>12</v>
      </c>
      <c r="B42" t="s">
        <v>45</v>
      </c>
      <c r="C42">
        <v>5</v>
      </c>
      <c r="D42" s="29">
        <v>4</v>
      </c>
      <c r="E42" s="29">
        <v>46</v>
      </c>
      <c r="F42" s="6">
        <f t="shared" si="17"/>
        <v>0.2857142857142857</v>
      </c>
      <c r="G42" s="6">
        <f t="shared" si="18"/>
        <v>0.29113924050632911</v>
      </c>
      <c r="H42" s="7">
        <f t="shared" si="2"/>
        <v>0.98136645962732916</v>
      </c>
      <c r="I42" s="7">
        <f t="shared" si="19"/>
        <v>0.46956521739130425</v>
      </c>
      <c r="J42" s="7">
        <f t="shared" si="20"/>
        <v>0.79999999999999993</v>
      </c>
    </row>
    <row r="43" spans="1:10">
      <c r="A43" t="s">
        <v>12</v>
      </c>
      <c r="B43" t="s">
        <v>46</v>
      </c>
      <c r="C43">
        <v>6</v>
      </c>
      <c r="D43" s="29">
        <v>5</v>
      </c>
      <c r="E43" s="29">
        <v>27</v>
      </c>
      <c r="F43" s="6">
        <f t="shared" si="17"/>
        <v>0.35714285714285715</v>
      </c>
      <c r="G43" s="6">
        <f t="shared" si="18"/>
        <v>0.17088607594936708</v>
      </c>
      <c r="H43" s="7">
        <f t="shared" si="2"/>
        <v>2.0899470899470902</v>
      </c>
      <c r="I43" s="7">
        <f t="shared" si="19"/>
        <v>1</v>
      </c>
      <c r="J43" s="7">
        <f t="shared" si="20"/>
        <v>1</v>
      </c>
    </row>
    <row r="44" spans="1:10">
      <c r="A44" t="s">
        <v>12</v>
      </c>
      <c r="B44" t="s">
        <v>47</v>
      </c>
      <c r="C44">
        <v>7</v>
      </c>
      <c r="D44" s="29">
        <v>2</v>
      </c>
      <c r="E44" s="29">
        <v>12</v>
      </c>
      <c r="F44" s="6">
        <f t="shared" si="17"/>
        <v>0.14285714285714285</v>
      </c>
      <c r="G44" s="6">
        <f t="shared" si="18"/>
        <v>7.5949367088607597E-2</v>
      </c>
      <c r="H44" s="7">
        <f t="shared" si="2"/>
        <v>1.8809523809523807</v>
      </c>
      <c r="I44" s="7">
        <f t="shared" si="19"/>
        <v>0.8999999999999998</v>
      </c>
      <c r="J44" s="7">
        <f t="shared" si="20"/>
        <v>0.39999999999999997</v>
      </c>
    </row>
    <row r="45" spans="1:10">
      <c r="A45" t="s">
        <v>12</v>
      </c>
      <c r="B45" t="s">
        <v>48</v>
      </c>
      <c r="C45">
        <v>8</v>
      </c>
      <c r="D45" s="29">
        <v>2</v>
      </c>
      <c r="E45" s="29">
        <v>27</v>
      </c>
      <c r="F45" s="6">
        <f t="shared" si="17"/>
        <v>0.14285714285714285</v>
      </c>
      <c r="G45" s="6">
        <f t="shared" si="18"/>
        <v>0.17088607594936708</v>
      </c>
      <c r="H45" s="7">
        <f t="shared" si="2"/>
        <v>0.83597883597883593</v>
      </c>
      <c r="I45" s="7">
        <f t="shared" si="19"/>
        <v>0.39999999999999991</v>
      </c>
      <c r="J45" s="7">
        <f t="shared" si="20"/>
        <v>0.39999999999999997</v>
      </c>
    </row>
    <row r="46" spans="1:10" ht="15.75" thickBot="1">
      <c r="A46" s="39" t="s">
        <v>8</v>
      </c>
      <c r="B46" s="39"/>
      <c r="C46" s="39"/>
      <c r="D46" s="40">
        <f>SUM(D38:D45)</f>
        <v>14</v>
      </c>
      <c r="E46" s="40">
        <f>SUM(E38:E45)</f>
        <v>158</v>
      </c>
      <c r="F46" s="40">
        <f>SUM(F38:F45)</f>
        <v>0.99999999999999978</v>
      </c>
      <c r="G46" s="40">
        <f>SUM(G38:G45)</f>
        <v>1</v>
      </c>
      <c r="H46" s="42"/>
    </row>
    <row r="47" spans="1:10" ht="15.75" thickTop="1">
      <c r="A47" t="s">
        <v>13</v>
      </c>
      <c r="B47" t="s">
        <v>41</v>
      </c>
      <c r="C47">
        <v>1</v>
      </c>
      <c r="D47" s="29">
        <v>0</v>
      </c>
      <c r="E47" s="29">
        <v>0</v>
      </c>
      <c r="F47" s="6">
        <f>D47/D$55</f>
        <v>0</v>
      </c>
      <c r="G47" s="6">
        <f>E47/E$55</f>
        <v>0</v>
      </c>
      <c r="H47" s="7">
        <f t="shared" si="2"/>
        <v>0</v>
      </c>
      <c r="I47" s="7">
        <f>H47/H$52</f>
        <v>0</v>
      </c>
      <c r="J47" s="7">
        <f>F47/F$53</f>
        <v>0</v>
      </c>
    </row>
    <row r="48" spans="1:10">
      <c r="A48" t="s">
        <v>13</v>
      </c>
      <c r="B48" t="s">
        <v>42</v>
      </c>
      <c r="C48">
        <v>2</v>
      </c>
      <c r="D48" s="29">
        <v>0</v>
      </c>
      <c r="E48" s="29">
        <v>2</v>
      </c>
      <c r="F48" s="6">
        <f t="shared" ref="F48:F54" si="21">D48/D$55</f>
        <v>0</v>
      </c>
      <c r="G48" s="6">
        <f t="shared" ref="G48:G54" si="22">E48/E$55</f>
        <v>1.8018018018018018E-2</v>
      </c>
      <c r="H48" s="7">
        <f t="shared" si="2"/>
        <v>0</v>
      </c>
      <c r="I48" s="7">
        <f t="shared" ref="I48:I54" si="23">H48/H$52</f>
        <v>0</v>
      </c>
      <c r="J48" s="7">
        <f t="shared" ref="J48:J54" si="24">F48/F$53</f>
        <v>0</v>
      </c>
    </row>
    <row r="49" spans="1:10">
      <c r="A49" t="s">
        <v>13</v>
      </c>
      <c r="B49" t="s">
        <v>43</v>
      </c>
      <c r="C49">
        <v>3</v>
      </c>
      <c r="D49" s="29">
        <v>0</v>
      </c>
      <c r="E49" s="29">
        <v>11</v>
      </c>
      <c r="F49" s="6">
        <f t="shared" si="21"/>
        <v>0</v>
      </c>
      <c r="G49" s="6">
        <f t="shared" si="22"/>
        <v>9.90990990990991E-2</v>
      </c>
      <c r="H49" s="7">
        <f t="shared" si="2"/>
        <v>0</v>
      </c>
      <c r="I49" s="7">
        <f t="shared" si="23"/>
        <v>0</v>
      </c>
      <c r="J49" s="7">
        <f>F49/F$53</f>
        <v>0</v>
      </c>
    </row>
    <row r="50" spans="1:10">
      <c r="A50" t="s">
        <v>13</v>
      </c>
      <c r="B50" t="s">
        <v>44</v>
      </c>
      <c r="C50">
        <v>4</v>
      </c>
      <c r="D50" s="29">
        <v>0</v>
      </c>
      <c r="E50" s="29">
        <v>16</v>
      </c>
      <c r="F50" s="6">
        <f t="shared" si="21"/>
        <v>0</v>
      </c>
      <c r="G50" s="6">
        <f t="shared" si="22"/>
        <v>0.14414414414414414</v>
      </c>
      <c r="H50" s="7">
        <f t="shared" si="2"/>
        <v>0</v>
      </c>
      <c r="I50" s="7">
        <f t="shared" si="23"/>
        <v>0</v>
      </c>
      <c r="J50" s="7">
        <f t="shared" si="24"/>
        <v>0</v>
      </c>
    </row>
    <row r="51" spans="1:10">
      <c r="A51" t="s">
        <v>13</v>
      </c>
      <c r="B51" t="s">
        <v>45</v>
      </c>
      <c r="C51">
        <v>5</v>
      </c>
      <c r="D51" s="29">
        <v>1</v>
      </c>
      <c r="E51" s="29">
        <v>7</v>
      </c>
      <c r="F51" s="45">
        <f t="shared" si="21"/>
        <v>0.1111111111111111</v>
      </c>
      <c r="G51" s="45">
        <f t="shared" si="22"/>
        <v>6.3063063063063057E-2</v>
      </c>
      <c r="H51" s="7">
        <f t="shared" si="2"/>
        <v>1.7619047619047619</v>
      </c>
      <c r="I51" s="7">
        <f t="shared" si="23"/>
        <v>1</v>
      </c>
      <c r="J51" s="7">
        <f t="shared" si="24"/>
        <v>0.19999999999999998</v>
      </c>
    </row>
    <row r="52" spans="1:10">
      <c r="A52" t="s">
        <v>13</v>
      </c>
      <c r="B52" t="s">
        <v>46</v>
      </c>
      <c r="C52">
        <v>6</v>
      </c>
      <c r="D52" s="29">
        <v>2</v>
      </c>
      <c r="E52" s="29">
        <v>14</v>
      </c>
      <c r="F52" s="45">
        <f t="shared" si="21"/>
        <v>0.22222222222222221</v>
      </c>
      <c r="G52" s="45">
        <f t="shared" si="22"/>
        <v>0.12612612612612611</v>
      </c>
      <c r="H52" s="7">
        <f t="shared" si="2"/>
        <v>1.7619047619047619</v>
      </c>
      <c r="I52" s="7">
        <f t="shared" si="23"/>
        <v>1</v>
      </c>
      <c r="J52" s="7">
        <f t="shared" si="24"/>
        <v>0.39999999999999997</v>
      </c>
    </row>
    <row r="53" spans="1:10">
      <c r="A53" t="s">
        <v>13</v>
      </c>
      <c r="B53" t="s">
        <v>47</v>
      </c>
      <c r="C53">
        <v>7</v>
      </c>
      <c r="D53" s="29">
        <v>5</v>
      </c>
      <c r="E53" s="29">
        <v>47</v>
      </c>
      <c r="F53" s="6">
        <f t="shared" si="21"/>
        <v>0.55555555555555558</v>
      </c>
      <c r="G53" s="6">
        <f t="shared" si="22"/>
        <v>0.42342342342342343</v>
      </c>
      <c r="H53" s="7">
        <f t="shared" si="2"/>
        <v>1.3120567375886525</v>
      </c>
      <c r="I53" s="7">
        <f t="shared" si="23"/>
        <v>0.74468085106382986</v>
      </c>
      <c r="J53" s="7">
        <f t="shared" si="24"/>
        <v>1</v>
      </c>
    </row>
    <row r="54" spans="1:10">
      <c r="A54" t="s">
        <v>13</v>
      </c>
      <c r="B54" t="s">
        <v>48</v>
      </c>
      <c r="C54">
        <v>8</v>
      </c>
      <c r="D54" s="29">
        <v>1</v>
      </c>
      <c r="E54" s="29">
        <v>14</v>
      </c>
      <c r="F54" s="6">
        <f t="shared" si="21"/>
        <v>0.1111111111111111</v>
      </c>
      <c r="G54" s="6">
        <f t="shared" si="22"/>
        <v>0.12612612612612611</v>
      </c>
      <c r="H54" s="7">
        <f t="shared" si="2"/>
        <v>0.88095238095238093</v>
      </c>
      <c r="I54" s="7">
        <f t="shared" si="23"/>
        <v>0.5</v>
      </c>
      <c r="J54" s="7">
        <f t="shared" si="24"/>
        <v>0.19999999999999998</v>
      </c>
    </row>
    <row r="55" spans="1:10" ht="15.75" thickBot="1">
      <c r="A55" s="39" t="s">
        <v>8</v>
      </c>
      <c r="B55" s="39"/>
      <c r="C55" s="39"/>
      <c r="D55" s="40">
        <f>SUM(D47:D54)</f>
        <v>9</v>
      </c>
      <c r="E55" s="40">
        <f>SUM(E47:E54)</f>
        <v>111</v>
      </c>
      <c r="F55" s="40">
        <f>SUM(F47:F54)</f>
        <v>1</v>
      </c>
      <c r="G55" s="40">
        <f>SUM(G47:G54)</f>
        <v>1</v>
      </c>
      <c r="H55" s="42"/>
    </row>
    <row r="56" spans="1:10" ht="15.75" thickTop="1">
      <c r="A56" s="51" t="s">
        <v>20</v>
      </c>
      <c r="B56" t="s">
        <v>41</v>
      </c>
      <c r="C56" s="29" t="s">
        <v>54</v>
      </c>
      <c r="D56" s="29">
        <v>0</v>
      </c>
      <c r="E56" s="29" t="s">
        <v>54</v>
      </c>
      <c r="F56" s="6">
        <f>D56/7</f>
        <v>0</v>
      </c>
      <c r="G56" s="7" t="s">
        <v>54</v>
      </c>
      <c r="H56" s="7" t="s">
        <v>54</v>
      </c>
      <c r="I56" s="7" t="s">
        <v>54</v>
      </c>
      <c r="J56" s="7">
        <f>F56/MAX(F$56:F$63)</f>
        <v>0</v>
      </c>
    </row>
    <row r="57" spans="1:10">
      <c r="A57" s="51" t="s">
        <v>20</v>
      </c>
      <c r="B57" t="s">
        <v>42</v>
      </c>
      <c r="C57" s="29" t="s">
        <v>54</v>
      </c>
      <c r="D57" s="29">
        <v>0</v>
      </c>
      <c r="E57" s="29" t="s">
        <v>54</v>
      </c>
      <c r="F57" s="6">
        <f t="shared" ref="F57:F63" si="25">D57/7</f>
        <v>0</v>
      </c>
      <c r="G57" s="7" t="s">
        <v>54</v>
      </c>
      <c r="H57" s="7" t="s">
        <v>54</v>
      </c>
      <c r="I57" s="7" t="s">
        <v>54</v>
      </c>
      <c r="J57" s="7">
        <f t="shared" ref="J57:J63" si="26">F57/MAX(F$56:F$63)</f>
        <v>0</v>
      </c>
    </row>
    <row r="58" spans="1:10">
      <c r="A58" s="51" t="s">
        <v>20</v>
      </c>
      <c r="B58" t="s">
        <v>43</v>
      </c>
      <c r="C58" s="29" t="s">
        <v>54</v>
      </c>
      <c r="D58" s="29">
        <v>0</v>
      </c>
      <c r="E58" s="29" t="s">
        <v>54</v>
      </c>
      <c r="F58" s="6">
        <f t="shared" si="25"/>
        <v>0</v>
      </c>
      <c r="G58" s="7" t="s">
        <v>54</v>
      </c>
      <c r="H58" s="7" t="s">
        <v>54</v>
      </c>
      <c r="I58" s="7" t="s">
        <v>54</v>
      </c>
      <c r="J58" s="7">
        <f t="shared" si="26"/>
        <v>0</v>
      </c>
    </row>
    <row r="59" spans="1:10">
      <c r="A59" s="51" t="s">
        <v>20</v>
      </c>
      <c r="B59" t="s">
        <v>44</v>
      </c>
      <c r="C59" s="29" t="s">
        <v>54</v>
      </c>
      <c r="D59" s="29">
        <v>0</v>
      </c>
      <c r="E59" s="29" t="s">
        <v>54</v>
      </c>
      <c r="F59" s="6">
        <f t="shared" si="25"/>
        <v>0</v>
      </c>
      <c r="G59" s="7" t="s">
        <v>54</v>
      </c>
      <c r="H59" s="7" t="s">
        <v>54</v>
      </c>
      <c r="I59" s="7" t="s">
        <v>54</v>
      </c>
      <c r="J59" s="7">
        <f t="shared" si="26"/>
        <v>0</v>
      </c>
    </row>
    <row r="60" spans="1:10">
      <c r="A60" s="51" t="s">
        <v>20</v>
      </c>
      <c r="B60" t="s">
        <v>45</v>
      </c>
      <c r="C60" s="29" t="s">
        <v>54</v>
      </c>
      <c r="D60" s="29">
        <v>0</v>
      </c>
      <c r="E60" s="29" t="s">
        <v>54</v>
      </c>
      <c r="F60" s="6">
        <f t="shared" si="25"/>
        <v>0</v>
      </c>
      <c r="G60" s="7" t="s">
        <v>54</v>
      </c>
      <c r="H60" s="7" t="s">
        <v>54</v>
      </c>
      <c r="I60" s="7" t="s">
        <v>54</v>
      </c>
      <c r="J60" s="7">
        <f t="shared" si="26"/>
        <v>0</v>
      </c>
    </row>
    <row r="61" spans="1:10">
      <c r="A61" s="51" t="s">
        <v>20</v>
      </c>
      <c r="B61" t="s">
        <v>46</v>
      </c>
      <c r="C61" s="29" t="s">
        <v>54</v>
      </c>
      <c r="D61" s="29">
        <v>0</v>
      </c>
      <c r="E61" s="29" t="s">
        <v>54</v>
      </c>
      <c r="F61" s="6">
        <f t="shared" si="25"/>
        <v>0</v>
      </c>
      <c r="G61" s="7" t="s">
        <v>54</v>
      </c>
      <c r="H61" s="7" t="s">
        <v>54</v>
      </c>
      <c r="I61" s="7" t="s">
        <v>54</v>
      </c>
      <c r="J61" s="7">
        <f t="shared" si="26"/>
        <v>0</v>
      </c>
    </row>
    <row r="62" spans="1:10">
      <c r="A62" s="51" t="s">
        <v>20</v>
      </c>
      <c r="B62" t="s">
        <v>47</v>
      </c>
      <c r="C62" s="29" t="s">
        <v>54</v>
      </c>
      <c r="D62" s="29">
        <v>7</v>
      </c>
      <c r="E62" s="29" t="s">
        <v>54</v>
      </c>
      <c r="F62" s="6">
        <f t="shared" si="25"/>
        <v>1</v>
      </c>
      <c r="G62" s="7" t="s">
        <v>54</v>
      </c>
      <c r="H62" s="7" t="s">
        <v>54</v>
      </c>
      <c r="I62" s="7" t="s">
        <v>54</v>
      </c>
      <c r="J62" s="7">
        <f t="shared" si="26"/>
        <v>1</v>
      </c>
    </row>
    <row r="63" spans="1:10">
      <c r="A63" s="51" t="s">
        <v>20</v>
      </c>
      <c r="B63" t="s">
        <v>48</v>
      </c>
      <c r="C63" s="29" t="s">
        <v>54</v>
      </c>
      <c r="D63" s="29">
        <v>0</v>
      </c>
      <c r="E63" s="29" t="s">
        <v>54</v>
      </c>
      <c r="F63" s="6">
        <f t="shared" si="25"/>
        <v>0</v>
      </c>
      <c r="G63" s="7" t="s">
        <v>54</v>
      </c>
      <c r="H63" s="7" t="s">
        <v>54</v>
      </c>
      <c r="I63" s="7" t="s">
        <v>54</v>
      </c>
      <c r="J63" s="7">
        <f t="shared" si="26"/>
        <v>0</v>
      </c>
    </row>
    <row r="64" spans="1:10" s="48" customFormat="1" ht="15.75" thickBot="1">
      <c r="A64" s="52" t="s">
        <v>8</v>
      </c>
      <c r="C64" s="29" t="s">
        <v>54</v>
      </c>
      <c r="D64" s="48">
        <f>SUM(D56:D63)</f>
        <v>7</v>
      </c>
      <c r="F64" s="48">
        <f>SUM(F56:F63)</f>
        <v>1</v>
      </c>
      <c r="G64" s="7" t="s">
        <v>54</v>
      </c>
      <c r="H64" s="7" t="s">
        <v>54</v>
      </c>
      <c r="I64" s="7" t="s">
        <v>54</v>
      </c>
    </row>
    <row r="65" spans="1:10">
      <c r="A65" s="51" t="s">
        <v>27</v>
      </c>
      <c r="B65" t="s">
        <v>41</v>
      </c>
      <c r="C65" s="29" t="s">
        <v>54</v>
      </c>
      <c r="D65" s="29">
        <v>0</v>
      </c>
      <c r="E65" s="29" t="s">
        <v>54</v>
      </c>
      <c r="F65" s="6">
        <f>D65/5</f>
        <v>0</v>
      </c>
      <c r="G65" s="7" t="s">
        <v>54</v>
      </c>
      <c r="H65" s="7" t="s">
        <v>54</v>
      </c>
      <c r="I65" s="7" t="s">
        <v>54</v>
      </c>
      <c r="J65" s="7">
        <f>F65/MAX(F$65:F$72)</f>
        <v>0</v>
      </c>
    </row>
    <row r="66" spans="1:10">
      <c r="A66" s="51" t="s">
        <v>27</v>
      </c>
      <c r="B66" t="s">
        <v>42</v>
      </c>
      <c r="C66" s="29" t="s">
        <v>54</v>
      </c>
      <c r="D66" s="29">
        <v>0</v>
      </c>
      <c r="E66" s="29" t="s">
        <v>54</v>
      </c>
      <c r="F66" s="6">
        <f t="shared" ref="F66:F72" si="27">D66/5</f>
        <v>0</v>
      </c>
      <c r="G66" s="7" t="s">
        <v>54</v>
      </c>
      <c r="H66" s="7" t="s">
        <v>54</v>
      </c>
      <c r="I66" s="7" t="s">
        <v>54</v>
      </c>
      <c r="J66" s="7">
        <f t="shared" ref="J66:J72" si="28">F66/MAX(F$65:F$72)</f>
        <v>0</v>
      </c>
    </row>
    <row r="67" spans="1:10">
      <c r="A67" s="51" t="s">
        <v>27</v>
      </c>
      <c r="B67" t="s">
        <v>43</v>
      </c>
      <c r="C67" s="29" t="s">
        <v>54</v>
      </c>
      <c r="D67" s="29">
        <v>0</v>
      </c>
      <c r="E67" s="29" t="s">
        <v>54</v>
      </c>
      <c r="F67" s="6">
        <f t="shared" si="27"/>
        <v>0</v>
      </c>
      <c r="G67" s="7" t="s">
        <v>54</v>
      </c>
      <c r="H67" s="7" t="s">
        <v>54</v>
      </c>
      <c r="I67" s="7" t="s">
        <v>54</v>
      </c>
      <c r="J67" s="7">
        <f t="shared" si="28"/>
        <v>0</v>
      </c>
    </row>
    <row r="68" spans="1:10">
      <c r="A68" s="51" t="s">
        <v>27</v>
      </c>
      <c r="B68" t="s">
        <v>44</v>
      </c>
      <c r="C68" s="29" t="s">
        <v>54</v>
      </c>
      <c r="D68" s="29">
        <v>2</v>
      </c>
      <c r="E68" s="29" t="s">
        <v>54</v>
      </c>
      <c r="F68" s="6">
        <f t="shared" si="27"/>
        <v>0.4</v>
      </c>
      <c r="G68" s="7" t="s">
        <v>54</v>
      </c>
      <c r="H68" s="7" t="s">
        <v>54</v>
      </c>
      <c r="I68" s="7" t="s">
        <v>54</v>
      </c>
      <c r="J68" s="7">
        <f t="shared" si="28"/>
        <v>1</v>
      </c>
    </row>
    <row r="69" spans="1:10">
      <c r="A69" s="51" t="s">
        <v>27</v>
      </c>
      <c r="B69" t="s">
        <v>45</v>
      </c>
      <c r="C69" s="29" t="s">
        <v>54</v>
      </c>
      <c r="D69" s="29">
        <v>1</v>
      </c>
      <c r="E69" s="29" t="s">
        <v>54</v>
      </c>
      <c r="F69" s="6">
        <f t="shared" si="27"/>
        <v>0.2</v>
      </c>
      <c r="G69" s="7" t="s">
        <v>54</v>
      </c>
      <c r="H69" s="7" t="s">
        <v>54</v>
      </c>
      <c r="I69" s="7" t="s">
        <v>54</v>
      </c>
      <c r="J69" s="7">
        <f t="shared" si="28"/>
        <v>0.5</v>
      </c>
    </row>
    <row r="70" spans="1:10">
      <c r="A70" s="51" t="s">
        <v>27</v>
      </c>
      <c r="B70" t="s">
        <v>46</v>
      </c>
      <c r="C70" s="29" t="s">
        <v>54</v>
      </c>
      <c r="D70" s="29">
        <v>1</v>
      </c>
      <c r="E70" s="29" t="s">
        <v>54</v>
      </c>
      <c r="F70" s="6">
        <f t="shared" si="27"/>
        <v>0.2</v>
      </c>
      <c r="G70" s="7" t="s">
        <v>54</v>
      </c>
      <c r="H70" s="7" t="s">
        <v>54</v>
      </c>
      <c r="I70" s="7" t="s">
        <v>54</v>
      </c>
      <c r="J70" s="7">
        <f t="shared" si="28"/>
        <v>0.5</v>
      </c>
    </row>
    <row r="71" spans="1:10">
      <c r="A71" s="51" t="s">
        <v>27</v>
      </c>
      <c r="B71" t="s">
        <v>47</v>
      </c>
      <c r="C71" s="29" t="s">
        <v>54</v>
      </c>
      <c r="D71" s="29">
        <v>1</v>
      </c>
      <c r="E71" s="29" t="s">
        <v>54</v>
      </c>
      <c r="F71" s="6">
        <f t="shared" si="27"/>
        <v>0.2</v>
      </c>
      <c r="G71" s="7" t="s">
        <v>54</v>
      </c>
      <c r="H71" s="7" t="s">
        <v>54</v>
      </c>
      <c r="I71" s="7" t="s">
        <v>54</v>
      </c>
      <c r="J71" s="7">
        <f t="shared" si="28"/>
        <v>0.5</v>
      </c>
    </row>
    <row r="72" spans="1:10">
      <c r="A72" s="51" t="s">
        <v>27</v>
      </c>
      <c r="B72" t="s">
        <v>48</v>
      </c>
      <c r="C72" s="29" t="s">
        <v>54</v>
      </c>
      <c r="D72" s="29">
        <v>0</v>
      </c>
      <c r="E72" s="29" t="s">
        <v>54</v>
      </c>
      <c r="F72" s="6">
        <f t="shared" si="27"/>
        <v>0</v>
      </c>
      <c r="G72" s="7" t="s">
        <v>54</v>
      </c>
      <c r="H72" s="7" t="s">
        <v>54</v>
      </c>
      <c r="I72" s="7" t="s">
        <v>54</v>
      </c>
      <c r="J72" s="7">
        <f t="shared" si="28"/>
        <v>0</v>
      </c>
    </row>
    <row r="73" spans="1:10" s="48" customFormat="1" ht="15.75" thickBot="1">
      <c r="C73" s="29" t="s">
        <v>54</v>
      </c>
      <c r="D73" s="30">
        <f>SUM(D65:D72)</f>
        <v>5</v>
      </c>
      <c r="E73" s="30"/>
      <c r="F73" s="30">
        <f>SUM(F65:F72)</f>
        <v>1</v>
      </c>
      <c r="G73" s="50"/>
      <c r="H73" s="7" t="s">
        <v>54</v>
      </c>
      <c r="I73" s="7" t="s">
        <v>54</v>
      </c>
    </row>
  </sheetData>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dimension ref="A1:P933"/>
  <sheetViews>
    <sheetView topLeftCell="A49" zoomScaleNormal="100" workbookViewId="0">
      <selection activeCell="AA51" sqref="AA51"/>
    </sheetView>
  </sheetViews>
  <sheetFormatPr defaultRowHeight="15.75"/>
  <cols>
    <col min="1" max="1" width="20.28515625" style="10" customWidth="1"/>
    <col min="2" max="2" width="14.7109375" style="10" customWidth="1"/>
    <col min="3" max="3" width="12.28515625" style="65" customWidth="1"/>
    <col min="4" max="4" width="12.28515625" style="10" customWidth="1"/>
    <col min="5" max="5" width="14" style="10" customWidth="1"/>
    <col min="6" max="6" width="14.5703125" customWidth="1"/>
    <col min="9" max="9" width="11.7109375" style="7" customWidth="1"/>
    <col min="13" max="14" width="5.5703125" customWidth="1"/>
  </cols>
  <sheetData>
    <row r="1" spans="1:16">
      <c r="A1" s="10" t="s">
        <v>55</v>
      </c>
      <c r="O1" t="s">
        <v>150</v>
      </c>
      <c r="P1" t="s">
        <v>151</v>
      </c>
    </row>
    <row r="2" spans="1:16">
      <c r="A2" s="44" t="s">
        <v>51</v>
      </c>
      <c r="B2" s="44" t="s">
        <v>2</v>
      </c>
      <c r="C2" s="47" t="s">
        <v>37</v>
      </c>
      <c r="D2" s="43" t="s">
        <v>52</v>
      </c>
      <c r="E2" s="8"/>
      <c r="O2">
        <v>0.09</v>
      </c>
      <c r="P2">
        <v>0</v>
      </c>
    </row>
    <row r="3" spans="1:16" ht="19.5" customHeight="1">
      <c r="A3" s="100">
        <v>0.09</v>
      </c>
      <c r="B3" s="100">
        <v>0</v>
      </c>
      <c r="C3" s="101">
        <v>0</v>
      </c>
      <c r="D3" s="102">
        <v>0</v>
      </c>
      <c r="E3" s="103"/>
      <c r="O3">
        <v>9.01E-2</v>
      </c>
      <c r="P3">
        <v>2.5641000000000001E-2</v>
      </c>
    </row>
    <row r="4" spans="1:16">
      <c r="A4">
        <v>0.1</v>
      </c>
      <c r="B4" s="29">
        <v>1</v>
      </c>
      <c r="C4" s="65">
        <f>B4/B$15</f>
        <v>6.8027210884353739E-3</v>
      </c>
      <c r="D4" s="13">
        <f>C4/MAX(C$4:C$14)</f>
        <v>2.564102564102564E-2</v>
      </c>
      <c r="E4"/>
      <c r="O4">
        <v>0.1</v>
      </c>
      <c r="P4">
        <v>2.564102564102564E-2</v>
      </c>
    </row>
    <row r="5" spans="1:16">
      <c r="A5">
        <v>0.2</v>
      </c>
      <c r="B5" s="29">
        <v>13</v>
      </c>
      <c r="C5" s="65">
        <f t="shared" ref="C5:C13" si="0">B5/B$15</f>
        <v>8.8435374149659865E-2</v>
      </c>
      <c r="D5" s="13">
        <f t="shared" ref="D5:D14" si="1">C5/MAX(C$4:C$14)</f>
        <v>0.33333333333333331</v>
      </c>
      <c r="E5"/>
      <c r="O5">
        <v>0.10100000000000001</v>
      </c>
      <c r="P5">
        <v>0.33333000000000002</v>
      </c>
    </row>
    <row r="6" spans="1:16">
      <c r="A6">
        <v>0.3</v>
      </c>
      <c r="B6" s="29">
        <v>39</v>
      </c>
      <c r="C6" s="65">
        <f t="shared" si="0"/>
        <v>0.26530612244897961</v>
      </c>
      <c r="D6" s="13">
        <f t="shared" si="1"/>
        <v>1</v>
      </c>
      <c r="E6"/>
      <c r="O6">
        <v>0.2</v>
      </c>
      <c r="P6">
        <v>0.33333333333333331</v>
      </c>
    </row>
    <row r="7" spans="1:16">
      <c r="A7">
        <v>0.4</v>
      </c>
      <c r="B7" s="29">
        <v>38</v>
      </c>
      <c r="C7" s="65">
        <f t="shared" si="0"/>
        <v>0.25850340136054423</v>
      </c>
      <c r="D7" s="13">
        <f t="shared" si="1"/>
        <v>0.97435897435897434</v>
      </c>
      <c r="E7"/>
      <c r="O7">
        <v>0.20100000000000001</v>
      </c>
      <c r="P7">
        <v>1</v>
      </c>
    </row>
    <row r="8" spans="1:16">
      <c r="A8">
        <v>0.5</v>
      </c>
      <c r="B8" s="29">
        <v>33</v>
      </c>
      <c r="C8" s="65">
        <f t="shared" si="0"/>
        <v>0.22448979591836735</v>
      </c>
      <c r="D8" s="13">
        <f t="shared" si="1"/>
        <v>0.84615384615384615</v>
      </c>
      <c r="E8"/>
      <c r="O8">
        <v>0.3</v>
      </c>
      <c r="P8">
        <v>1</v>
      </c>
    </row>
    <row r="9" spans="1:16">
      <c r="A9">
        <v>0.6</v>
      </c>
      <c r="B9" s="29">
        <v>8</v>
      </c>
      <c r="C9" s="65">
        <f t="shared" si="0"/>
        <v>5.4421768707482991E-2</v>
      </c>
      <c r="D9" s="13">
        <f t="shared" si="1"/>
        <v>0.20512820512820512</v>
      </c>
      <c r="E9"/>
      <c r="O9">
        <v>0.30099999999999999</v>
      </c>
      <c r="P9">
        <v>0.97435897435897434</v>
      </c>
    </row>
    <row r="10" spans="1:16">
      <c r="A10">
        <v>0.7</v>
      </c>
      <c r="B10" s="29">
        <v>9</v>
      </c>
      <c r="C10" s="65">
        <f t="shared" si="0"/>
        <v>6.1224489795918366E-2</v>
      </c>
      <c r="D10" s="13">
        <f t="shared" si="1"/>
        <v>0.23076923076923075</v>
      </c>
      <c r="E10"/>
      <c r="O10">
        <v>0.4</v>
      </c>
      <c r="P10">
        <v>0.97435897435897434</v>
      </c>
    </row>
    <row r="11" spans="1:16">
      <c r="A11">
        <v>0.8</v>
      </c>
      <c r="B11" s="29">
        <v>1</v>
      </c>
      <c r="C11" s="65">
        <f t="shared" si="0"/>
        <v>6.8027210884353739E-3</v>
      </c>
      <c r="D11" s="13">
        <f t="shared" si="1"/>
        <v>2.564102564102564E-2</v>
      </c>
      <c r="E11"/>
      <c r="O11">
        <v>0.40100000000000002</v>
      </c>
      <c r="P11">
        <v>0.84615384615384615</v>
      </c>
    </row>
    <row r="12" spans="1:16">
      <c r="A12">
        <v>0.9</v>
      </c>
      <c r="B12" s="29">
        <v>5</v>
      </c>
      <c r="C12" s="65">
        <f t="shared" si="0"/>
        <v>3.4013605442176874E-2</v>
      </c>
      <c r="D12" s="13">
        <f t="shared" si="1"/>
        <v>0.12820512820512822</v>
      </c>
      <c r="E12"/>
      <c r="O12">
        <v>0.5</v>
      </c>
      <c r="P12">
        <v>0.84615384615384615</v>
      </c>
    </row>
    <row r="13" spans="1:16">
      <c r="A13">
        <v>1</v>
      </c>
      <c r="B13" s="29">
        <v>0</v>
      </c>
      <c r="C13" s="65">
        <f t="shared" si="0"/>
        <v>0</v>
      </c>
      <c r="D13" s="13">
        <f t="shared" si="1"/>
        <v>0</v>
      </c>
      <c r="E13"/>
      <c r="O13">
        <v>0.501</v>
      </c>
      <c r="P13">
        <v>0.20512820512820512</v>
      </c>
    </row>
    <row r="14" spans="1:16">
      <c r="A14">
        <v>1.1000000000000001</v>
      </c>
      <c r="B14" s="29">
        <v>0</v>
      </c>
      <c r="C14" s="65">
        <f>B14/B$15</f>
        <v>0</v>
      </c>
      <c r="D14" s="13">
        <f t="shared" si="1"/>
        <v>0</v>
      </c>
      <c r="E14"/>
      <c r="O14">
        <v>0.6</v>
      </c>
      <c r="P14">
        <v>0.20512820512820512</v>
      </c>
    </row>
    <row r="15" spans="1:16" s="57" customFormat="1" ht="16.5" thickBot="1">
      <c r="A15" s="61" t="s">
        <v>8</v>
      </c>
      <c r="B15" s="30">
        <f>SUM(B4:B14)</f>
        <v>147</v>
      </c>
      <c r="C15" s="31">
        <f>SUM(C4:C14)</f>
        <v>1</v>
      </c>
      <c r="D15" s="62"/>
      <c r="I15" s="58"/>
      <c r="O15" s="122">
        <v>0.60099999999999998</v>
      </c>
      <c r="P15">
        <v>0.23076923076923075</v>
      </c>
    </row>
    <row r="16" spans="1:16">
      <c r="A16" s="44" t="s">
        <v>174</v>
      </c>
      <c r="B16" s="44" t="s">
        <v>2</v>
      </c>
      <c r="C16" s="47" t="s">
        <v>37</v>
      </c>
      <c r="D16" s="43" t="s">
        <v>52</v>
      </c>
      <c r="O16">
        <v>0.7</v>
      </c>
      <c r="P16">
        <v>0.23076923076923075</v>
      </c>
    </row>
    <row r="17" spans="1:16">
      <c r="A17">
        <v>0.05</v>
      </c>
      <c r="B17" s="29">
        <v>104</v>
      </c>
      <c r="C17" s="66">
        <f>B17/147</f>
        <v>0.70748299319727892</v>
      </c>
      <c r="D17" s="13">
        <f>C17/MAX(C17:C54)</f>
        <v>1</v>
      </c>
      <c r="E17"/>
      <c r="O17">
        <v>0.70099999999999996</v>
      </c>
      <c r="P17">
        <v>2.564102564102564E-2</v>
      </c>
    </row>
    <row r="18" spans="1:16">
      <c r="A18">
        <v>0.1</v>
      </c>
      <c r="B18" s="29">
        <v>13</v>
      </c>
      <c r="C18" s="66">
        <f t="shared" ref="C18:C54" si="2">B18/147</f>
        <v>8.8435374149659865E-2</v>
      </c>
      <c r="D18" s="13">
        <f>C18/MAX(C18:C55)</f>
        <v>8.9041095890410954E-2</v>
      </c>
      <c r="E18"/>
      <c r="O18">
        <v>0.8</v>
      </c>
      <c r="P18">
        <v>2.564102564102564E-2</v>
      </c>
    </row>
    <row r="19" spans="1:16">
      <c r="A19">
        <v>0.15</v>
      </c>
      <c r="B19" s="29">
        <v>15</v>
      </c>
      <c r="C19" s="66">
        <f t="shared" si="2"/>
        <v>0.10204081632653061</v>
      </c>
      <c r="D19" s="13">
        <f>C19/MAX(C19:C56)</f>
        <v>0.10273972602739727</v>
      </c>
      <c r="E19"/>
      <c r="O19">
        <v>0.80100000000000005</v>
      </c>
      <c r="P19">
        <v>0.12820512820512822</v>
      </c>
    </row>
    <row r="20" spans="1:16">
      <c r="A20">
        <v>0.2</v>
      </c>
      <c r="B20" s="29">
        <v>9</v>
      </c>
      <c r="C20" s="66">
        <f t="shared" si="2"/>
        <v>6.1224489795918366E-2</v>
      </c>
      <c r="D20" s="13">
        <f>C20/MAX(C20:C57)</f>
        <v>6.1643835616438353E-2</v>
      </c>
      <c r="E20"/>
      <c r="M20" t="s">
        <v>173</v>
      </c>
      <c r="O20">
        <v>0.9</v>
      </c>
      <c r="P20">
        <v>0.12820512820512822</v>
      </c>
    </row>
    <row r="21" spans="1:16">
      <c r="A21">
        <v>0.25</v>
      </c>
      <c r="B21" s="29">
        <v>4</v>
      </c>
      <c r="C21" s="66">
        <f t="shared" si="2"/>
        <v>2.7210884353741496E-2</v>
      </c>
      <c r="D21" s="13">
        <f>C21/MAX(C21:C57)</f>
        <v>2.7397260273972601E-2</v>
      </c>
      <c r="E21"/>
      <c r="O21">
        <v>0.90100000000000002</v>
      </c>
      <c r="P21">
        <v>0</v>
      </c>
    </row>
    <row r="22" spans="1:16">
      <c r="A22">
        <v>0.3</v>
      </c>
      <c r="B22" s="29">
        <v>1</v>
      </c>
      <c r="C22" s="66">
        <f t="shared" si="2"/>
        <v>6.8027210884353739E-3</v>
      </c>
      <c r="D22" s="13">
        <f>C22/MAX(C22:C57)</f>
        <v>6.8493150684931503E-3</v>
      </c>
      <c r="E22"/>
      <c r="O22">
        <v>1</v>
      </c>
      <c r="P22">
        <v>0</v>
      </c>
    </row>
    <row r="23" spans="1:16">
      <c r="A23">
        <v>0.35</v>
      </c>
      <c r="B23" s="29">
        <v>0</v>
      </c>
      <c r="C23" s="66">
        <f t="shared" si="2"/>
        <v>0</v>
      </c>
      <c r="D23" s="13">
        <f>C23/MAX(C23:C57)</f>
        <v>0</v>
      </c>
      <c r="E23"/>
      <c r="O23" t="s">
        <v>80</v>
      </c>
    </row>
    <row r="24" spans="1:16">
      <c r="A24">
        <v>0.4</v>
      </c>
      <c r="B24" s="29">
        <v>0</v>
      </c>
      <c r="C24" s="66">
        <f t="shared" si="2"/>
        <v>0</v>
      </c>
      <c r="D24" s="13">
        <f>C24/MAX(C24:C57)</f>
        <v>0</v>
      </c>
      <c r="E24"/>
      <c r="O24">
        <v>0</v>
      </c>
      <c r="P24">
        <v>1</v>
      </c>
    </row>
    <row r="25" spans="1:16">
      <c r="A25">
        <v>0.45</v>
      </c>
      <c r="B25" s="29">
        <v>0</v>
      </c>
      <c r="C25" s="66">
        <f t="shared" si="2"/>
        <v>0</v>
      </c>
      <c r="D25" s="13">
        <f>C25/MAX(C25:C57)</f>
        <v>0</v>
      </c>
      <c r="E25"/>
      <c r="O25">
        <v>0.05</v>
      </c>
      <c r="P25" s="13">
        <v>1</v>
      </c>
    </row>
    <row r="26" spans="1:16">
      <c r="A26">
        <v>0.5</v>
      </c>
      <c r="B26" s="29">
        <v>0</v>
      </c>
      <c r="C26" s="66">
        <f t="shared" si="2"/>
        <v>0</v>
      </c>
      <c r="D26" s="13">
        <f>C26/MAX(C26:C57)</f>
        <v>0</v>
      </c>
      <c r="E26"/>
      <c r="O26">
        <v>5.0999999999999997E-2</v>
      </c>
      <c r="P26" s="13">
        <v>8.9041095890410954E-2</v>
      </c>
    </row>
    <row r="27" spans="1:16">
      <c r="A27">
        <v>0.55000000000000004</v>
      </c>
      <c r="B27" s="29">
        <v>0</v>
      </c>
      <c r="C27" s="66">
        <f t="shared" si="2"/>
        <v>0</v>
      </c>
      <c r="D27" s="13">
        <f>C27/MAX(C27:C57)</f>
        <v>0</v>
      </c>
      <c r="E27"/>
      <c r="O27">
        <v>0.1</v>
      </c>
      <c r="P27" s="13">
        <v>8.9041095890410954E-2</v>
      </c>
    </row>
    <row r="28" spans="1:16">
      <c r="A28">
        <v>0.6</v>
      </c>
      <c r="B28" s="29">
        <v>0</v>
      </c>
      <c r="C28" s="66">
        <f t="shared" si="2"/>
        <v>0</v>
      </c>
      <c r="D28" s="13">
        <f>C28/MAX(C28:C57)</f>
        <v>0</v>
      </c>
      <c r="E28"/>
      <c r="O28">
        <v>0.10100000000000001</v>
      </c>
      <c r="P28" s="13">
        <v>0.10273972602739727</v>
      </c>
    </row>
    <row r="29" spans="1:16">
      <c r="A29">
        <v>0.65</v>
      </c>
      <c r="B29" s="29">
        <v>0</v>
      </c>
      <c r="C29" s="66">
        <f t="shared" si="2"/>
        <v>0</v>
      </c>
      <c r="D29" s="13">
        <f>C29/MAX(C29:C57)</f>
        <v>0</v>
      </c>
      <c r="E29"/>
      <c r="O29">
        <v>0.15</v>
      </c>
      <c r="P29" s="13">
        <v>0.1</v>
      </c>
    </row>
    <row r="30" spans="1:16">
      <c r="A30">
        <v>0.7</v>
      </c>
      <c r="B30" s="29">
        <v>0</v>
      </c>
      <c r="C30" s="66">
        <f t="shared" si="2"/>
        <v>0</v>
      </c>
      <c r="D30" s="13">
        <f>C30/MAX(C30:C57)</f>
        <v>0</v>
      </c>
      <c r="E30"/>
      <c r="O30">
        <v>0.15010000000000001</v>
      </c>
      <c r="P30" s="13">
        <v>0.06</v>
      </c>
    </row>
    <row r="31" spans="1:16">
      <c r="A31">
        <v>0.75</v>
      </c>
      <c r="B31" s="29">
        <v>0</v>
      </c>
      <c r="C31" s="66">
        <f t="shared" si="2"/>
        <v>0</v>
      </c>
      <c r="D31" s="13">
        <f>C31/MAX(C31:C57)</f>
        <v>0</v>
      </c>
      <c r="E31"/>
      <c r="O31">
        <v>0.2</v>
      </c>
      <c r="P31" s="13">
        <v>6.1643835616438353E-2</v>
      </c>
    </row>
    <row r="32" spans="1:16">
      <c r="A32">
        <v>0.8</v>
      </c>
      <c r="B32" s="29">
        <v>0</v>
      </c>
      <c r="C32" s="66">
        <f t="shared" si="2"/>
        <v>0</v>
      </c>
      <c r="D32" s="13">
        <f t="shared" ref="D32:D54" si="3">C32/MAX(C32:C68)</f>
        <v>0</v>
      </c>
      <c r="E32"/>
      <c r="O32">
        <v>0.20100000000000001</v>
      </c>
      <c r="P32" s="13">
        <v>0.03</v>
      </c>
    </row>
    <row r="33" spans="1:16">
      <c r="A33">
        <v>0.85</v>
      </c>
      <c r="B33" s="29">
        <v>0</v>
      </c>
      <c r="C33" s="66">
        <f t="shared" si="2"/>
        <v>0</v>
      </c>
      <c r="D33" s="13">
        <f t="shared" si="3"/>
        <v>0</v>
      </c>
      <c r="E33"/>
      <c r="O33">
        <v>0.25</v>
      </c>
      <c r="P33" s="13">
        <v>2.7397260273972601E-2</v>
      </c>
    </row>
    <row r="34" spans="1:16">
      <c r="A34">
        <v>0.9</v>
      </c>
      <c r="B34" s="29">
        <v>0</v>
      </c>
      <c r="C34" s="66">
        <f t="shared" si="2"/>
        <v>0</v>
      </c>
      <c r="D34" s="13">
        <f t="shared" si="3"/>
        <v>0</v>
      </c>
      <c r="E34"/>
      <c r="O34">
        <v>0.25009999999999999</v>
      </c>
      <c r="P34" s="13">
        <v>0.01</v>
      </c>
    </row>
    <row r="35" spans="1:16">
      <c r="A35">
        <v>0.95</v>
      </c>
      <c r="B35" s="29">
        <v>0</v>
      </c>
      <c r="C35" s="66">
        <f t="shared" si="2"/>
        <v>0</v>
      </c>
      <c r="D35" s="13">
        <f t="shared" si="3"/>
        <v>0</v>
      </c>
      <c r="E35"/>
      <c r="O35">
        <v>0.3</v>
      </c>
      <c r="P35" s="13">
        <v>6.8493150684931503E-3</v>
      </c>
    </row>
    <row r="36" spans="1:16">
      <c r="A36">
        <v>1</v>
      </c>
      <c r="B36" s="29">
        <v>0</v>
      </c>
      <c r="C36" s="66">
        <f t="shared" si="2"/>
        <v>0</v>
      </c>
      <c r="D36" s="13">
        <f t="shared" si="3"/>
        <v>0</v>
      </c>
      <c r="E36"/>
      <c r="O36">
        <v>0.30099999999999999</v>
      </c>
      <c r="P36" s="13">
        <v>0</v>
      </c>
    </row>
    <row r="37" spans="1:16">
      <c r="A37">
        <v>1.05</v>
      </c>
      <c r="B37" s="29">
        <v>0</v>
      </c>
      <c r="C37" s="66">
        <f t="shared" si="2"/>
        <v>0</v>
      </c>
      <c r="D37" s="13">
        <f t="shared" si="3"/>
        <v>0</v>
      </c>
      <c r="E37"/>
      <c r="O37">
        <v>0.35</v>
      </c>
      <c r="P37" s="13">
        <v>0</v>
      </c>
    </row>
    <row r="38" spans="1:16">
      <c r="A38">
        <v>1.1000000000000001</v>
      </c>
      <c r="B38" s="29">
        <v>0</v>
      </c>
      <c r="C38" s="66">
        <f t="shared" si="2"/>
        <v>0</v>
      </c>
      <c r="D38" s="13">
        <f t="shared" si="3"/>
        <v>0</v>
      </c>
      <c r="E38"/>
      <c r="O38">
        <v>0.35010000000000002</v>
      </c>
      <c r="P38" s="13">
        <v>0</v>
      </c>
    </row>
    <row r="39" spans="1:16">
      <c r="A39">
        <v>1.1499999999999999</v>
      </c>
      <c r="B39" s="29">
        <v>0</v>
      </c>
      <c r="C39" s="66">
        <f t="shared" si="2"/>
        <v>0</v>
      </c>
      <c r="D39" s="13">
        <f t="shared" si="3"/>
        <v>0</v>
      </c>
      <c r="E39"/>
      <c r="P39" s="13"/>
    </row>
    <row r="40" spans="1:16">
      <c r="A40">
        <v>1.2</v>
      </c>
      <c r="B40" s="29">
        <v>0</v>
      </c>
      <c r="C40" s="66">
        <f t="shared" si="2"/>
        <v>0</v>
      </c>
      <c r="D40" s="13">
        <f t="shared" si="3"/>
        <v>0</v>
      </c>
      <c r="E40"/>
      <c r="P40" s="13"/>
    </row>
    <row r="41" spans="1:16">
      <c r="A41">
        <v>1.25</v>
      </c>
      <c r="B41" s="29">
        <v>0</v>
      </c>
      <c r="C41" s="66">
        <f t="shared" si="2"/>
        <v>0</v>
      </c>
      <c r="D41" s="13">
        <f t="shared" si="3"/>
        <v>0</v>
      </c>
      <c r="E41"/>
      <c r="P41" s="13"/>
    </row>
    <row r="42" spans="1:16">
      <c r="A42">
        <v>1.3</v>
      </c>
      <c r="B42" s="29">
        <v>0</v>
      </c>
      <c r="C42" s="66">
        <f t="shared" si="2"/>
        <v>0</v>
      </c>
      <c r="D42" s="13">
        <f t="shared" si="3"/>
        <v>0</v>
      </c>
      <c r="E42"/>
      <c r="P42" s="13"/>
    </row>
    <row r="43" spans="1:16">
      <c r="A43">
        <v>1.35</v>
      </c>
      <c r="B43" s="29">
        <v>0</v>
      </c>
      <c r="C43" s="66">
        <f t="shared" si="2"/>
        <v>0</v>
      </c>
      <c r="D43" s="13">
        <f t="shared" si="3"/>
        <v>0</v>
      </c>
      <c r="E43"/>
      <c r="P43" s="13"/>
    </row>
    <row r="44" spans="1:16">
      <c r="A44">
        <v>1.4</v>
      </c>
      <c r="B44" s="29">
        <v>0</v>
      </c>
      <c r="C44" s="66">
        <f t="shared" si="2"/>
        <v>0</v>
      </c>
      <c r="D44" s="13">
        <f t="shared" si="3"/>
        <v>0</v>
      </c>
      <c r="E44"/>
      <c r="P44" s="13"/>
    </row>
    <row r="45" spans="1:16">
      <c r="A45">
        <v>1.45</v>
      </c>
      <c r="B45" s="29">
        <v>0</v>
      </c>
      <c r="C45" s="66">
        <f t="shared" si="2"/>
        <v>0</v>
      </c>
      <c r="D45" s="13">
        <f t="shared" si="3"/>
        <v>0</v>
      </c>
      <c r="E45"/>
      <c r="P45" s="13"/>
    </row>
    <row r="46" spans="1:16">
      <c r="A46">
        <v>1.5</v>
      </c>
      <c r="B46" s="29">
        <v>0</v>
      </c>
      <c r="C46" s="66">
        <f t="shared" si="2"/>
        <v>0</v>
      </c>
      <c r="D46" s="13">
        <f t="shared" si="3"/>
        <v>0</v>
      </c>
      <c r="E46"/>
      <c r="P46" s="13"/>
    </row>
    <row r="47" spans="1:16">
      <c r="A47">
        <v>1.55</v>
      </c>
      <c r="B47" s="29">
        <v>0</v>
      </c>
      <c r="C47" s="66">
        <f t="shared" si="2"/>
        <v>0</v>
      </c>
      <c r="D47" s="13">
        <f t="shared" si="3"/>
        <v>0</v>
      </c>
      <c r="E47"/>
      <c r="P47" s="13"/>
    </row>
    <row r="48" spans="1:16">
      <c r="A48">
        <v>1.6</v>
      </c>
      <c r="B48" s="29">
        <v>0</v>
      </c>
      <c r="C48" s="66">
        <f t="shared" si="2"/>
        <v>0</v>
      </c>
      <c r="D48" s="13">
        <f t="shared" si="3"/>
        <v>0</v>
      </c>
      <c r="E48"/>
      <c r="P48" s="13"/>
    </row>
    <row r="49" spans="1:16">
      <c r="A49">
        <v>1.65</v>
      </c>
      <c r="B49" s="29">
        <v>0</v>
      </c>
      <c r="C49" s="66">
        <f t="shared" si="2"/>
        <v>0</v>
      </c>
      <c r="D49" s="13">
        <f t="shared" si="3"/>
        <v>0</v>
      </c>
      <c r="E49"/>
      <c r="P49" s="13"/>
    </row>
    <row r="50" spans="1:16">
      <c r="A50">
        <v>1.7</v>
      </c>
      <c r="B50" s="29">
        <v>0</v>
      </c>
      <c r="C50" s="66">
        <f t="shared" si="2"/>
        <v>0</v>
      </c>
      <c r="D50" s="13">
        <f t="shared" si="3"/>
        <v>0</v>
      </c>
      <c r="E50"/>
      <c r="P50" s="13"/>
    </row>
    <row r="51" spans="1:16">
      <c r="A51">
        <v>1.75</v>
      </c>
      <c r="B51" s="29">
        <v>0</v>
      </c>
      <c r="C51" s="66">
        <f t="shared" si="2"/>
        <v>0</v>
      </c>
      <c r="D51" s="13">
        <f t="shared" si="3"/>
        <v>0</v>
      </c>
      <c r="E51"/>
      <c r="P51" s="13"/>
    </row>
    <row r="52" spans="1:16">
      <c r="A52">
        <v>1.8</v>
      </c>
      <c r="B52" s="29">
        <v>0</v>
      </c>
      <c r="C52" s="66">
        <f t="shared" si="2"/>
        <v>0</v>
      </c>
      <c r="D52" s="13">
        <f t="shared" si="3"/>
        <v>0</v>
      </c>
      <c r="E52"/>
      <c r="P52" s="13"/>
    </row>
    <row r="53" spans="1:16">
      <c r="A53">
        <v>1.85</v>
      </c>
      <c r="B53" s="29">
        <v>0</v>
      </c>
      <c r="C53" s="66">
        <f t="shared" si="2"/>
        <v>0</v>
      </c>
      <c r="D53" s="13">
        <f t="shared" si="3"/>
        <v>0</v>
      </c>
      <c r="E53"/>
      <c r="P53" s="13"/>
    </row>
    <row r="54" spans="1:16">
      <c r="A54">
        <v>1.9</v>
      </c>
      <c r="B54" s="29">
        <v>0</v>
      </c>
      <c r="C54" s="66">
        <f t="shared" si="2"/>
        <v>0</v>
      </c>
      <c r="D54" s="13">
        <f t="shared" si="3"/>
        <v>0</v>
      </c>
      <c r="E54"/>
      <c r="P54" s="13"/>
    </row>
    <row r="55" spans="1:16" ht="16.5" thickBot="1">
      <c r="A55" s="10" t="s">
        <v>8</v>
      </c>
      <c r="B55" s="30">
        <f>SUM(B17:B54)</f>
        <v>146</v>
      </c>
      <c r="C55" s="31">
        <f>SUM(C17:C54)</f>
        <v>0.99319727891156462</v>
      </c>
      <c r="D55" s="13"/>
      <c r="P55" s="13"/>
    </row>
    <row r="56" spans="1:16" s="57" customFormat="1" ht="16.5" thickBot="1">
      <c r="A56" s="62"/>
      <c r="B56" s="29"/>
      <c r="C56" s="33"/>
      <c r="D56" s="63"/>
      <c r="E56" s="62"/>
      <c r="I56" s="58"/>
    </row>
    <row r="57" spans="1:16" ht="30.75" thickTop="1">
      <c r="A57" s="46" t="s">
        <v>53</v>
      </c>
      <c r="B57" s="46" t="s">
        <v>56</v>
      </c>
      <c r="C57" s="44" t="s">
        <v>2</v>
      </c>
      <c r="D57" s="47" t="s">
        <v>37</v>
      </c>
      <c r="E57" s="43" t="s">
        <v>52</v>
      </c>
      <c r="F57" s="104" t="s">
        <v>139</v>
      </c>
      <c r="G57" s="105"/>
      <c r="H57" s="105" t="s">
        <v>37</v>
      </c>
      <c r="I57" s="106" t="s">
        <v>52</v>
      </c>
      <c r="O57" t="s">
        <v>38</v>
      </c>
    </row>
    <row r="58" spans="1:16">
      <c r="A58">
        <v>0.5</v>
      </c>
      <c r="B58" t="s">
        <v>93</v>
      </c>
      <c r="C58" s="29">
        <v>0</v>
      </c>
      <c r="D58" s="65">
        <f>C58/142</f>
        <v>0</v>
      </c>
      <c r="E58" s="13">
        <f>D58/MAX(D$58:D$65)</f>
        <v>0</v>
      </c>
      <c r="F58" s="107" t="s">
        <v>93</v>
      </c>
      <c r="G58" s="108">
        <v>0</v>
      </c>
      <c r="H58" s="108">
        <f t="shared" ref="H58:H63" si="4">G58/G$64</f>
        <v>0</v>
      </c>
      <c r="I58" s="109">
        <f t="shared" ref="I58:I63" si="5">H58/MAX(H$58:H$63)</f>
        <v>0</v>
      </c>
      <c r="O58" s="107">
        <v>1</v>
      </c>
      <c r="P58" s="109">
        <v>0</v>
      </c>
    </row>
    <row r="59" spans="1:16">
      <c r="A59">
        <v>1</v>
      </c>
      <c r="B59" t="s">
        <v>94</v>
      </c>
      <c r="C59" s="29">
        <v>0</v>
      </c>
      <c r="D59" s="65">
        <f t="shared" ref="D59:D65" si="6">C59/142</f>
        <v>0</v>
      </c>
      <c r="E59" s="13">
        <f t="shared" ref="E59:E65" si="7">D59/MAX(D$58:D$65)</f>
        <v>0</v>
      </c>
      <c r="F59" s="107" t="s">
        <v>94</v>
      </c>
      <c r="G59" s="108">
        <v>0</v>
      </c>
      <c r="H59" s="108">
        <f t="shared" si="4"/>
        <v>0</v>
      </c>
      <c r="I59" s="109">
        <f t="shared" si="5"/>
        <v>0</v>
      </c>
      <c r="O59" s="107">
        <v>2</v>
      </c>
      <c r="P59" s="109">
        <v>0</v>
      </c>
    </row>
    <row r="60" spans="1:16">
      <c r="A60">
        <v>2</v>
      </c>
      <c r="B60" t="s">
        <v>95</v>
      </c>
      <c r="C60" s="29">
        <v>0</v>
      </c>
      <c r="D60" s="65">
        <f t="shared" si="6"/>
        <v>0</v>
      </c>
      <c r="E60" s="13">
        <f t="shared" si="7"/>
        <v>0</v>
      </c>
      <c r="F60" s="107" t="s">
        <v>95</v>
      </c>
      <c r="G60" s="108">
        <v>0</v>
      </c>
      <c r="H60" s="108">
        <f t="shared" si="4"/>
        <v>0</v>
      </c>
      <c r="I60" s="109">
        <f t="shared" si="5"/>
        <v>0</v>
      </c>
      <c r="O60" s="107">
        <v>3</v>
      </c>
      <c r="P60" s="109">
        <v>0</v>
      </c>
    </row>
    <row r="61" spans="1:16">
      <c r="A61">
        <v>3</v>
      </c>
      <c r="B61" t="s">
        <v>96</v>
      </c>
      <c r="C61" s="29">
        <v>22</v>
      </c>
      <c r="D61" s="65">
        <f t="shared" si="6"/>
        <v>0.15492957746478872</v>
      </c>
      <c r="E61" s="13">
        <f t="shared" si="7"/>
        <v>0.42307692307692302</v>
      </c>
      <c r="F61" s="107" t="s">
        <v>102</v>
      </c>
      <c r="G61" s="108">
        <f>C61+C62</f>
        <v>50</v>
      </c>
      <c r="H61" s="108">
        <f t="shared" si="4"/>
        <v>0.352112676056338</v>
      </c>
      <c r="I61" s="109">
        <f t="shared" si="5"/>
        <v>0.56179775280898869</v>
      </c>
      <c r="O61" s="107">
        <v>3.5</v>
      </c>
      <c r="P61" s="109">
        <v>0</v>
      </c>
    </row>
    <row r="62" spans="1:16">
      <c r="A62">
        <v>4</v>
      </c>
      <c r="B62" t="s">
        <v>97</v>
      </c>
      <c r="C62" s="29">
        <v>28</v>
      </c>
      <c r="D62" s="65">
        <f t="shared" si="6"/>
        <v>0.19718309859154928</v>
      </c>
      <c r="E62" s="13">
        <f t="shared" si="7"/>
        <v>0.53846153846153844</v>
      </c>
      <c r="F62" s="107" t="s">
        <v>103</v>
      </c>
      <c r="G62" s="108">
        <f>C63+C64</f>
        <v>89</v>
      </c>
      <c r="H62" s="108">
        <f t="shared" si="4"/>
        <v>0.62676056338028174</v>
      </c>
      <c r="I62" s="109">
        <f t="shared" si="5"/>
        <v>1</v>
      </c>
      <c r="O62" s="107">
        <v>3.5</v>
      </c>
      <c r="P62" s="109">
        <v>0.56179775280898869</v>
      </c>
    </row>
    <row r="63" spans="1:16">
      <c r="A63">
        <v>5</v>
      </c>
      <c r="B63" t="s">
        <v>98</v>
      </c>
      <c r="C63" s="29">
        <v>37</v>
      </c>
      <c r="D63" s="65">
        <f t="shared" si="6"/>
        <v>0.26056338028169013</v>
      </c>
      <c r="E63" s="13">
        <f t="shared" si="7"/>
        <v>0.71153846153846145</v>
      </c>
      <c r="F63" s="107" t="s">
        <v>100</v>
      </c>
      <c r="G63" s="108">
        <f>C65</f>
        <v>3</v>
      </c>
      <c r="H63" s="108">
        <f t="shared" si="4"/>
        <v>2.1126760563380281E-2</v>
      </c>
      <c r="I63" s="109">
        <f t="shared" si="5"/>
        <v>3.3707865168539325E-2</v>
      </c>
      <c r="O63" s="107">
        <v>4.5</v>
      </c>
      <c r="P63" s="109">
        <v>0.56000000000000005</v>
      </c>
    </row>
    <row r="64" spans="1:16">
      <c r="A64">
        <v>6</v>
      </c>
      <c r="B64" t="s">
        <v>99</v>
      </c>
      <c r="C64" s="29">
        <v>52</v>
      </c>
      <c r="D64" s="65">
        <f t="shared" si="6"/>
        <v>0.36619718309859156</v>
      </c>
      <c r="E64" s="13">
        <f t="shared" si="7"/>
        <v>1</v>
      </c>
      <c r="F64" s="107"/>
      <c r="G64" s="108">
        <f>SUM(G58:G63)</f>
        <v>142</v>
      </c>
      <c r="H64" s="108"/>
      <c r="I64" s="109"/>
      <c r="O64" s="107">
        <v>4.5</v>
      </c>
      <c r="P64" s="109">
        <v>1</v>
      </c>
    </row>
    <row r="65" spans="1:16" ht="16.5" thickBot="1">
      <c r="A65">
        <v>7</v>
      </c>
      <c r="B65" t="s">
        <v>100</v>
      </c>
      <c r="C65" s="29">
        <v>3</v>
      </c>
      <c r="D65" s="65">
        <f t="shared" si="6"/>
        <v>2.1126760563380281E-2</v>
      </c>
      <c r="E65" s="13">
        <f t="shared" si="7"/>
        <v>5.7692307692307689E-2</v>
      </c>
      <c r="F65" s="110"/>
      <c r="G65" s="111"/>
      <c r="H65" s="111"/>
      <c r="I65" s="112"/>
      <c r="O65" s="107">
        <v>5.5</v>
      </c>
      <c r="P65" s="109">
        <v>1</v>
      </c>
    </row>
    <row r="66" spans="1:16" s="57" customFormat="1" ht="17.25" thickTop="1" thickBot="1">
      <c r="A66" s="62" t="s">
        <v>8</v>
      </c>
      <c r="B66" s="64"/>
      <c r="C66" s="30">
        <f>SUM(C58:C65)</f>
        <v>142</v>
      </c>
      <c r="D66" s="30">
        <f>SUM(D58:D65)</f>
        <v>1</v>
      </c>
      <c r="I66" s="58"/>
      <c r="O66" s="107">
        <v>5.5</v>
      </c>
      <c r="P66" s="109">
        <v>2.9000000000000001E-2</v>
      </c>
    </row>
    <row r="67" spans="1:16">
      <c r="B67" s="21"/>
      <c r="C67" s="20"/>
      <c r="E67"/>
      <c r="O67" s="107">
        <v>6.5</v>
      </c>
      <c r="P67" s="109">
        <v>0.03</v>
      </c>
    </row>
    <row r="68" spans="1:16">
      <c r="B68" s="21"/>
      <c r="C68" s="67"/>
      <c r="D68" s="20"/>
      <c r="O68" s="107">
        <v>6.5</v>
      </c>
      <c r="P68" s="109">
        <v>0</v>
      </c>
    </row>
    <row r="69" spans="1:16">
      <c r="B69" s="21"/>
      <c r="D69" s="13"/>
    </row>
    <row r="70" spans="1:16">
      <c r="B70" s="18"/>
      <c r="D70" s="13"/>
    </row>
    <row r="71" spans="1:16">
      <c r="B71" s="18"/>
      <c r="D71" s="13"/>
    </row>
    <row r="72" spans="1:16">
      <c r="D72" s="13"/>
      <c r="O72" s="57"/>
      <c r="P72" s="57"/>
    </row>
    <row r="73" spans="1:16">
      <c r="D73" s="13"/>
    </row>
    <row r="74" spans="1:16">
      <c r="D74" s="13"/>
    </row>
    <row r="75" spans="1:16">
      <c r="D75" s="13"/>
    </row>
    <row r="76" spans="1:16">
      <c r="D76" s="13"/>
    </row>
    <row r="77" spans="1:16">
      <c r="D77" s="13"/>
    </row>
    <row r="78" spans="1:16">
      <c r="D78" s="13"/>
    </row>
    <row r="79" spans="1:16">
      <c r="D79" s="13"/>
    </row>
    <row r="80" spans="1:16">
      <c r="D80" s="13"/>
    </row>
    <row r="81" spans="4:16">
      <c r="D81" s="13"/>
    </row>
    <row r="82" spans="4:16">
      <c r="D82" s="13"/>
      <c r="O82" s="57"/>
      <c r="P82" s="57"/>
    </row>
    <row r="83" spans="4:16">
      <c r="D83" s="13"/>
    </row>
    <row r="84" spans="4:16">
      <c r="D84" s="13"/>
    </row>
    <row r="85" spans="4:16">
      <c r="D85" s="13"/>
    </row>
    <row r="86" spans="4:16">
      <c r="D86" s="13"/>
    </row>
    <row r="87" spans="4:16">
      <c r="D87" s="13"/>
    </row>
    <row r="88" spans="4:16">
      <c r="D88" s="13"/>
    </row>
    <row r="89" spans="4:16">
      <c r="D89" s="13"/>
    </row>
    <row r="90" spans="4:16">
      <c r="D90" s="13"/>
    </row>
    <row r="91" spans="4:16">
      <c r="D91" s="13"/>
    </row>
    <row r="92" spans="4:16">
      <c r="D92" s="13"/>
    </row>
    <row r="93" spans="4:16">
      <c r="D93" s="13"/>
    </row>
    <row r="94" spans="4:16">
      <c r="D94" s="13"/>
    </row>
    <row r="95" spans="4:16">
      <c r="D95" s="13"/>
    </row>
    <row r="96" spans="4:16">
      <c r="D96" s="13"/>
    </row>
    <row r="97" spans="4:4">
      <c r="D97" s="13"/>
    </row>
    <row r="98" spans="4:4">
      <c r="D98" s="13"/>
    </row>
    <row r="99" spans="4:4">
      <c r="D99" s="13"/>
    </row>
    <row r="100" spans="4:4">
      <c r="D100" s="13"/>
    </row>
    <row r="101" spans="4:4">
      <c r="D101" s="13"/>
    </row>
    <row r="102" spans="4:4">
      <c r="D102" s="13"/>
    </row>
    <row r="103" spans="4:4">
      <c r="D103" s="13"/>
    </row>
    <row r="104" spans="4:4">
      <c r="D104" s="13"/>
    </row>
    <row r="105" spans="4:4">
      <c r="D105" s="13"/>
    </row>
    <row r="106" spans="4:4">
      <c r="D106" s="13"/>
    </row>
    <row r="107" spans="4:4">
      <c r="D107" s="13"/>
    </row>
    <row r="108" spans="4:4">
      <c r="D108" s="13"/>
    </row>
    <row r="109" spans="4:4">
      <c r="D109" s="13"/>
    </row>
    <row r="110" spans="4:4">
      <c r="D110" s="13"/>
    </row>
    <row r="111" spans="4:4">
      <c r="D111" s="13"/>
    </row>
    <row r="112" spans="4:4">
      <c r="D112" s="13"/>
    </row>
    <row r="113" spans="4:4">
      <c r="D113" s="13"/>
    </row>
    <row r="114" spans="4:4">
      <c r="D114" s="13"/>
    </row>
    <row r="115" spans="4:4">
      <c r="D115" s="13"/>
    </row>
    <row r="116" spans="4:4">
      <c r="D116" s="13"/>
    </row>
    <row r="117" spans="4:4">
      <c r="D117" s="13"/>
    </row>
    <row r="118" spans="4:4">
      <c r="D118" s="13"/>
    </row>
    <row r="119" spans="4:4">
      <c r="D119" s="13"/>
    </row>
    <row r="120" spans="4:4">
      <c r="D120" s="13"/>
    </row>
    <row r="121" spans="4:4">
      <c r="D121" s="13"/>
    </row>
    <row r="122" spans="4:4">
      <c r="D122" s="13"/>
    </row>
    <row r="123" spans="4:4">
      <c r="D123" s="13"/>
    </row>
    <row r="124" spans="4:4">
      <c r="D124" s="13"/>
    </row>
    <row r="125" spans="4:4">
      <c r="D125" s="13"/>
    </row>
    <row r="126" spans="4:4">
      <c r="D126" s="13"/>
    </row>
    <row r="127" spans="4:4">
      <c r="D127" s="13"/>
    </row>
    <row r="128" spans="4:4">
      <c r="D128" s="13"/>
    </row>
    <row r="129" spans="4:4">
      <c r="D129" s="13"/>
    </row>
    <row r="130" spans="4:4">
      <c r="D130" s="13"/>
    </row>
    <row r="131" spans="4:4">
      <c r="D131" s="13"/>
    </row>
    <row r="132" spans="4:4">
      <c r="D132" s="13"/>
    </row>
    <row r="133" spans="4:4">
      <c r="D133" s="13"/>
    </row>
    <row r="134" spans="4:4">
      <c r="D134" s="13"/>
    </row>
    <row r="135" spans="4:4">
      <c r="D135" s="13"/>
    </row>
    <row r="136" spans="4:4">
      <c r="D136" s="13"/>
    </row>
    <row r="137" spans="4:4">
      <c r="D137" s="13"/>
    </row>
    <row r="138" spans="4:4">
      <c r="D138" s="13"/>
    </row>
    <row r="139" spans="4:4">
      <c r="D139" s="13"/>
    </row>
    <row r="140" spans="4:4">
      <c r="D140" s="13"/>
    </row>
    <row r="141" spans="4:4">
      <c r="D141" s="13"/>
    </row>
    <row r="142" spans="4:4">
      <c r="D142" s="13"/>
    </row>
    <row r="143" spans="4:4">
      <c r="D143" s="13"/>
    </row>
    <row r="144" spans="4:4">
      <c r="D144" s="13"/>
    </row>
    <row r="146" spans="2:4">
      <c r="B146" s="12"/>
    </row>
    <row r="147" spans="2:4">
      <c r="B147" s="12"/>
    </row>
    <row r="148" spans="2:4">
      <c r="B148" s="12"/>
    </row>
    <row r="149" spans="2:4">
      <c r="B149" s="12"/>
    </row>
    <row r="150" spans="2:4">
      <c r="B150" s="12"/>
      <c r="D150" s="13"/>
    </row>
    <row r="151" spans="2:4">
      <c r="D151" s="13"/>
    </row>
    <row r="152" spans="2:4">
      <c r="D152" s="13"/>
    </row>
    <row r="153" spans="2:4">
      <c r="D153" s="13"/>
    </row>
    <row r="154" spans="2:4">
      <c r="D154" s="13"/>
    </row>
    <row r="155" spans="2:4">
      <c r="D155" s="13"/>
    </row>
    <row r="156" spans="2:4">
      <c r="D156" s="13"/>
    </row>
    <row r="157" spans="2:4">
      <c r="D157" s="13"/>
    </row>
    <row r="158" spans="2:4">
      <c r="D158" s="13"/>
    </row>
    <row r="159" spans="2:4">
      <c r="D159" s="13"/>
    </row>
    <row r="160" spans="2:4">
      <c r="D160" s="13"/>
    </row>
    <row r="161" spans="4:4">
      <c r="D161" s="13"/>
    </row>
    <row r="162" spans="4:4">
      <c r="D162" s="13"/>
    </row>
    <row r="163" spans="4:4">
      <c r="D163" s="13"/>
    </row>
    <row r="164" spans="4:4">
      <c r="D164" s="13"/>
    </row>
    <row r="165" spans="4:4">
      <c r="D165" s="13"/>
    </row>
    <row r="166" spans="4:4">
      <c r="D166" s="13"/>
    </row>
    <row r="167" spans="4:4">
      <c r="D167" s="13"/>
    </row>
    <row r="168" spans="4:4">
      <c r="D168" s="13"/>
    </row>
    <row r="169" spans="4:4">
      <c r="D169" s="13"/>
    </row>
    <row r="170" spans="4:4">
      <c r="D170" s="13"/>
    </row>
    <row r="171" spans="4:4">
      <c r="D171" s="13"/>
    </row>
    <row r="172" spans="4:4">
      <c r="D172" s="13"/>
    </row>
    <row r="173" spans="4:4">
      <c r="D173" s="13"/>
    </row>
    <row r="174" spans="4:4">
      <c r="D174" s="13"/>
    </row>
    <row r="175" spans="4:4">
      <c r="D175" s="13"/>
    </row>
    <row r="176" spans="4:4">
      <c r="D176" s="13"/>
    </row>
    <row r="177" spans="2:4">
      <c r="D177" s="13"/>
    </row>
    <row r="178" spans="2:4">
      <c r="D178" s="13"/>
    </row>
    <row r="179" spans="2:4">
      <c r="B179" s="18"/>
      <c r="D179" s="13"/>
    </row>
    <row r="180" spans="2:4">
      <c r="D180" s="13"/>
    </row>
    <row r="181" spans="2:4">
      <c r="D181" s="13"/>
    </row>
    <row r="182" spans="2:4">
      <c r="D182" s="13"/>
    </row>
    <row r="183" spans="2:4">
      <c r="D183" s="13"/>
    </row>
    <row r="184" spans="2:4">
      <c r="D184" s="13"/>
    </row>
    <row r="185" spans="2:4">
      <c r="D185" s="13"/>
    </row>
    <row r="186" spans="2:4">
      <c r="D186" s="13"/>
    </row>
    <row r="187" spans="2:4">
      <c r="B187" s="18"/>
      <c r="D187" s="13"/>
    </row>
    <row r="188" spans="2:4">
      <c r="B188" s="18"/>
      <c r="D188" s="13"/>
    </row>
    <row r="189" spans="2:4">
      <c r="D189" s="13"/>
    </row>
    <row r="190" spans="2:4">
      <c r="D190" s="13"/>
    </row>
    <row r="191" spans="2:4">
      <c r="B191" s="18"/>
      <c r="D191" s="13"/>
    </row>
    <row r="192" spans="2:4">
      <c r="B192" s="18"/>
      <c r="D192" s="13"/>
    </row>
    <row r="193" spans="2:4">
      <c r="D193" s="13"/>
    </row>
    <row r="194" spans="2:4">
      <c r="D194" s="13"/>
    </row>
    <row r="195" spans="2:4">
      <c r="B195" s="18"/>
      <c r="D195" s="13"/>
    </row>
    <row r="196" spans="2:4">
      <c r="D196" s="13"/>
    </row>
    <row r="197" spans="2:4">
      <c r="D197" s="13"/>
    </row>
    <row r="198" spans="2:4">
      <c r="D198" s="13"/>
    </row>
    <row r="199" spans="2:4">
      <c r="D199" s="13"/>
    </row>
    <row r="200" spans="2:4">
      <c r="B200" s="18"/>
      <c r="D200" s="13"/>
    </row>
    <row r="201" spans="2:4">
      <c r="B201" s="18"/>
      <c r="D201" s="13"/>
    </row>
    <row r="202" spans="2:4">
      <c r="D202" s="13"/>
    </row>
    <row r="203" spans="2:4">
      <c r="D203" s="13"/>
    </row>
    <row r="204" spans="2:4">
      <c r="D204" s="13"/>
    </row>
    <row r="205" spans="2:4">
      <c r="D205" s="13"/>
    </row>
    <row r="206" spans="2:4">
      <c r="D206" s="13"/>
    </row>
    <row r="207" spans="2:4">
      <c r="B207" s="18"/>
      <c r="D207" s="13"/>
    </row>
    <row r="208" spans="2:4">
      <c r="D208" s="23"/>
    </row>
    <row r="209" spans="2:4">
      <c r="B209" s="18"/>
    </row>
    <row r="211" spans="2:4">
      <c r="D211" s="13"/>
    </row>
    <row r="212" spans="2:4">
      <c r="B212" s="18"/>
    </row>
    <row r="213" spans="2:4">
      <c r="D213" s="13"/>
    </row>
    <row r="214" spans="2:4">
      <c r="B214" s="18"/>
    </row>
    <row r="216" spans="2:4">
      <c r="D216" s="13"/>
    </row>
    <row r="217" spans="2:4">
      <c r="B217" s="18"/>
      <c r="D217" s="13"/>
    </row>
    <row r="218" spans="2:4">
      <c r="D218" s="13"/>
    </row>
    <row r="219" spans="2:4">
      <c r="B219" s="18"/>
      <c r="D219" s="13"/>
    </row>
    <row r="220" spans="2:4">
      <c r="D220" s="13"/>
    </row>
    <row r="221" spans="2:4">
      <c r="B221" s="18"/>
      <c r="D221" s="13"/>
    </row>
    <row r="222" spans="2:4">
      <c r="D222" s="13"/>
    </row>
    <row r="223" spans="2:4">
      <c r="B223" s="18"/>
      <c r="D223" s="13"/>
    </row>
    <row r="224" spans="2:4">
      <c r="D224" s="13"/>
    </row>
    <row r="225" spans="2:4">
      <c r="B225" s="18"/>
      <c r="D225" s="13"/>
    </row>
    <row r="226" spans="2:4">
      <c r="B226" s="18"/>
      <c r="D226" s="13"/>
    </row>
    <row r="227" spans="2:4">
      <c r="B227" s="18"/>
      <c r="D227" s="13"/>
    </row>
    <row r="228" spans="2:4">
      <c r="D228" s="13"/>
    </row>
    <row r="229" spans="2:4">
      <c r="B229" s="18"/>
      <c r="D229" s="13"/>
    </row>
    <row r="230" spans="2:4">
      <c r="B230" s="18"/>
      <c r="D230" s="13"/>
    </row>
    <row r="231" spans="2:4">
      <c r="D231" s="13"/>
    </row>
    <row r="232" spans="2:4">
      <c r="D232" s="13"/>
    </row>
    <row r="233" spans="2:4">
      <c r="D233" s="13"/>
    </row>
    <row r="234" spans="2:4">
      <c r="D234" s="13"/>
    </row>
    <row r="235" spans="2:4">
      <c r="D235" s="13"/>
    </row>
    <row r="236" spans="2:4">
      <c r="D236" s="13"/>
    </row>
    <row r="237" spans="2:4">
      <c r="D237" s="13"/>
    </row>
    <row r="238" spans="2:4">
      <c r="D238" s="13"/>
    </row>
    <row r="239" spans="2:4">
      <c r="D239" s="13"/>
    </row>
    <row r="240" spans="2:4">
      <c r="D240" s="13"/>
    </row>
    <row r="241" spans="4:4">
      <c r="D241" s="13"/>
    </row>
    <row r="242" spans="4:4">
      <c r="D242" s="13"/>
    </row>
    <row r="243" spans="4:4">
      <c r="D243" s="13"/>
    </row>
    <row r="244" spans="4:4">
      <c r="D244" s="13"/>
    </row>
    <row r="245" spans="4:4">
      <c r="D245" s="13"/>
    </row>
    <row r="246" spans="4:4">
      <c r="D246" s="13"/>
    </row>
    <row r="247" spans="4:4">
      <c r="D247" s="13"/>
    </row>
    <row r="248" spans="4:4">
      <c r="D248" s="13"/>
    </row>
    <row r="249" spans="4:4">
      <c r="D249" s="13"/>
    </row>
    <row r="250" spans="4:4">
      <c r="D250" s="13"/>
    </row>
    <row r="251" spans="4:4">
      <c r="D251" s="13"/>
    </row>
    <row r="252" spans="4:4">
      <c r="D252" s="13"/>
    </row>
    <row r="253" spans="4:4">
      <c r="D253" s="13"/>
    </row>
    <row r="254" spans="4:4">
      <c r="D254" s="13"/>
    </row>
    <row r="255" spans="4:4">
      <c r="D255" s="13"/>
    </row>
    <row r="256" spans="4:4">
      <c r="D256" s="13"/>
    </row>
    <row r="257" spans="3:4">
      <c r="D257" s="13"/>
    </row>
    <row r="258" spans="3:4">
      <c r="D258" s="13"/>
    </row>
    <row r="259" spans="3:4">
      <c r="D259" s="13"/>
    </row>
    <row r="260" spans="3:4">
      <c r="D260" s="13"/>
    </row>
    <row r="261" spans="3:4">
      <c r="D261" s="13"/>
    </row>
    <row r="262" spans="3:4">
      <c r="D262" s="13"/>
    </row>
    <row r="263" spans="3:4">
      <c r="D263" s="13"/>
    </row>
    <row r="264" spans="3:4">
      <c r="D264" s="13"/>
    </row>
    <row r="265" spans="3:4">
      <c r="D265" s="13"/>
    </row>
    <row r="266" spans="3:4">
      <c r="D266" s="13"/>
    </row>
    <row r="267" spans="3:4">
      <c r="D267" s="13"/>
    </row>
    <row r="268" spans="3:4">
      <c r="D268" s="13"/>
    </row>
    <row r="269" spans="3:4">
      <c r="D269" s="13"/>
    </row>
    <row r="270" spans="3:4">
      <c r="D270" s="13"/>
    </row>
    <row r="271" spans="3:4">
      <c r="D271" s="13"/>
    </row>
    <row r="272" spans="3:4">
      <c r="C272" s="68"/>
      <c r="D272" s="24"/>
    </row>
    <row r="273" spans="2:4">
      <c r="B273" s="24"/>
      <c r="C273" s="68"/>
      <c r="D273" s="24"/>
    </row>
    <row r="274" spans="2:4">
      <c r="B274" s="24"/>
      <c r="C274" s="68"/>
      <c r="D274" s="24"/>
    </row>
    <row r="275" spans="2:4">
      <c r="B275" s="24"/>
      <c r="C275" s="68"/>
      <c r="D275" s="24"/>
    </row>
    <row r="276" spans="2:4">
      <c r="B276" s="24"/>
      <c r="C276" s="68"/>
      <c r="D276" s="24"/>
    </row>
    <row r="277" spans="2:4">
      <c r="B277" s="24"/>
      <c r="C277" s="68"/>
      <c r="D277" s="24"/>
    </row>
    <row r="278" spans="2:4">
      <c r="B278" s="24"/>
      <c r="C278" s="68"/>
      <c r="D278" s="24"/>
    </row>
    <row r="279" spans="2:4">
      <c r="B279" s="24"/>
      <c r="C279" s="68"/>
      <c r="D279" s="24"/>
    </row>
    <row r="280" spans="2:4">
      <c r="B280" s="24"/>
      <c r="C280" s="68"/>
      <c r="D280" s="24"/>
    </row>
    <row r="281" spans="2:4">
      <c r="B281" s="24"/>
      <c r="C281" s="68"/>
      <c r="D281" s="24"/>
    </row>
    <row r="282" spans="2:4">
      <c r="B282" s="24"/>
      <c r="C282" s="68"/>
      <c r="D282" s="24"/>
    </row>
    <row r="283" spans="2:4">
      <c r="B283" s="24"/>
      <c r="C283" s="68"/>
      <c r="D283" s="24"/>
    </row>
    <row r="284" spans="2:4">
      <c r="B284" s="24"/>
      <c r="C284" s="68"/>
      <c r="D284" s="24"/>
    </row>
    <row r="285" spans="2:4">
      <c r="B285" s="24"/>
      <c r="C285" s="68"/>
      <c r="D285" s="24"/>
    </row>
    <row r="286" spans="2:4">
      <c r="B286" s="24"/>
      <c r="C286" s="68"/>
      <c r="D286" s="24"/>
    </row>
    <row r="287" spans="2:4">
      <c r="B287" s="24"/>
      <c r="C287" s="68"/>
      <c r="D287" s="24"/>
    </row>
    <row r="288" spans="2:4">
      <c r="B288" s="24"/>
      <c r="C288" s="68"/>
      <c r="D288" s="24"/>
    </row>
    <row r="289" spans="2:4">
      <c r="B289" s="24"/>
      <c r="C289" s="68"/>
      <c r="D289" s="24"/>
    </row>
    <row r="290" spans="2:4">
      <c r="B290" s="24"/>
      <c r="C290" s="68"/>
      <c r="D290" s="24"/>
    </row>
    <row r="291" spans="2:4">
      <c r="B291" s="24"/>
      <c r="C291" s="68"/>
      <c r="D291" s="24"/>
    </row>
    <row r="292" spans="2:4">
      <c r="B292" s="24"/>
      <c r="C292" s="68"/>
      <c r="D292" s="24"/>
    </row>
    <row r="293" spans="2:4">
      <c r="B293" s="24"/>
      <c r="C293" s="68"/>
      <c r="D293" s="24"/>
    </row>
    <row r="294" spans="2:4">
      <c r="B294" s="24"/>
      <c r="C294" s="68"/>
      <c r="D294" s="24"/>
    </row>
    <row r="295" spans="2:4">
      <c r="B295" s="24"/>
      <c r="C295" s="68"/>
      <c r="D295" s="24"/>
    </row>
    <row r="296" spans="2:4">
      <c r="B296" s="24"/>
      <c r="C296" s="68"/>
      <c r="D296" s="24"/>
    </row>
    <row r="297" spans="2:4">
      <c r="B297" s="24"/>
      <c r="C297" s="68"/>
      <c r="D297" s="24"/>
    </row>
    <row r="298" spans="2:4">
      <c r="B298" s="24"/>
      <c r="C298" s="68"/>
      <c r="D298" s="24"/>
    </row>
    <row r="299" spans="2:4">
      <c r="B299" s="24"/>
      <c r="C299" s="68"/>
      <c r="D299" s="24"/>
    </row>
    <row r="300" spans="2:4">
      <c r="B300" s="24"/>
      <c r="C300" s="68"/>
      <c r="D300" s="24"/>
    </row>
    <row r="301" spans="2:4">
      <c r="B301" s="24"/>
      <c r="C301" s="68"/>
      <c r="D301" s="24"/>
    </row>
    <row r="302" spans="2:4">
      <c r="B302" s="24"/>
      <c r="C302" s="68"/>
      <c r="D302" s="24"/>
    </row>
    <row r="303" spans="2:4">
      <c r="B303" s="24"/>
      <c r="C303" s="68"/>
      <c r="D303" s="24"/>
    </row>
    <row r="304" spans="2:4">
      <c r="B304" s="24"/>
      <c r="C304" s="68"/>
      <c r="D304" s="24"/>
    </row>
    <row r="305" spans="2:4">
      <c r="B305" s="24"/>
      <c r="C305" s="68"/>
      <c r="D305" s="24"/>
    </row>
    <row r="306" spans="2:4">
      <c r="B306" s="24"/>
      <c r="C306" s="68"/>
      <c r="D306" s="24"/>
    </row>
    <row r="307" spans="2:4">
      <c r="B307" s="24"/>
      <c r="C307" s="68"/>
      <c r="D307" s="24"/>
    </row>
    <row r="308" spans="2:4">
      <c r="B308" s="24"/>
      <c r="C308" s="68"/>
      <c r="D308" s="24"/>
    </row>
    <row r="309" spans="2:4">
      <c r="B309" s="24"/>
      <c r="C309" s="68"/>
      <c r="D309" s="24"/>
    </row>
    <row r="310" spans="2:4">
      <c r="B310" s="24"/>
      <c r="C310" s="68"/>
      <c r="D310" s="24"/>
    </row>
    <row r="311" spans="2:4">
      <c r="B311" s="24"/>
      <c r="C311" s="68"/>
      <c r="D311" s="24"/>
    </row>
    <row r="312" spans="2:4">
      <c r="B312" s="24"/>
      <c r="C312" s="68"/>
      <c r="D312" s="24"/>
    </row>
    <row r="313" spans="2:4">
      <c r="B313" s="24"/>
      <c r="C313" s="68"/>
      <c r="D313" s="24"/>
    </row>
    <row r="314" spans="2:4">
      <c r="B314" s="24"/>
      <c r="C314" s="68"/>
      <c r="D314" s="24"/>
    </row>
    <row r="315" spans="2:4">
      <c r="B315" s="24"/>
      <c r="C315" s="68"/>
      <c r="D315" s="24"/>
    </row>
    <row r="316" spans="2:4">
      <c r="B316" s="24"/>
      <c r="C316" s="68"/>
      <c r="D316" s="24"/>
    </row>
    <row r="317" spans="2:4">
      <c r="B317" s="24"/>
      <c r="C317" s="68"/>
      <c r="D317" s="24"/>
    </row>
    <row r="318" spans="2:4">
      <c r="B318" s="24"/>
      <c r="C318" s="68"/>
      <c r="D318" s="24"/>
    </row>
    <row r="319" spans="2:4">
      <c r="B319" s="24"/>
      <c r="C319" s="68"/>
      <c r="D319" s="24"/>
    </row>
    <row r="320" spans="2:4">
      <c r="B320" s="24"/>
      <c r="C320" s="68"/>
      <c r="D320" s="24"/>
    </row>
    <row r="321" spans="2:4">
      <c r="B321" s="24"/>
      <c r="C321" s="68"/>
      <c r="D321" s="24"/>
    </row>
    <row r="322" spans="2:4">
      <c r="B322" s="24"/>
      <c r="C322" s="68"/>
      <c r="D322" s="24"/>
    </row>
    <row r="323" spans="2:4">
      <c r="B323" s="24"/>
      <c r="C323" s="68"/>
      <c r="D323" s="24"/>
    </row>
    <row r="324" spans="2:4">
      <c r="B324" s="24"/>
      <c r="C324" s="68"/>
      <c r="D324" s="24"/>
    </row>
    <row r="325" spans="2:4">
      <c r="B325" s="24"/>
      <c r="C325" s="68"/>
      <c r="D325" s="24"/>
    </row>
    <row r="326" spans="2:4">
      <c r="B326" s="24"/>
      <c r="C326" s="68"/>
      <c r="D326" s="24"/>
    </row>
    <row r="327" spans="2:4">
      <c r="B327" s="24"/>
      <c r="C327" s="68"/>
      <c r="D327" s="24"/>
    </row>
    <row r="328" spans="2:4">
      <c r="B328" s="24"/>
      <c r="C328" s="68"/>
      <c r="D328" s="24"/>
    </row>
    <row r="329" spans="2:4">
      <c r="B329" s="24"/>
      <c r="C329" s="68"/>
      <c r="D329" s="24"/>
    </row>
    <row r="330" spans="2:4">
      <c r="B330" s="24"/>
      <c r="C330" s="68"/>
      <c r="D330" s="24"/>
    </row>
    <row r="331" spans="2:4">
      <c r="B331" s="24"/>
      <c r="C331" s="68"/>
      <c r="D331" s="24"/>
    </row>
    <row r="332" spans="2:4">
      <c r="B332" s="24"/>
      <c r="C332" s="68"/>
      <c r="D332" s="24"/>
    </row>
    <row r="333" spans="2:4">
      <c r="B333" s="24"/>
      <c r="C333" s="68"/>
      <c r="D333" s="24"/>
    </row>
    <row r="334" spans="2:4">
      <c r="B334" s="24"/>
      <c r="C334" s="68"/>
      <c r="D334" s="24"/>
    </row>
    <row r="335" spans="2:4">
      <c r="B335" s="24"/>
      <c r="C335" s="68"/>
      <c r="D335" s="24"/>
    </row>
    <row r="336" spans="2:4">
      <c r="B336" s="24"/>
      <c r="C336" s="68"/>
      <c r="D336" s="24"/>
    </row>
    <row r="337" spans="2:4">
      <c r="B337" s="24"/>
      <c r="C337" s="68"/>
      <c r="D337" s="24"/>
    </row>
    <row r="338" spans="2:4">
      <c r="B338" s="24"/>
      <c r="C338" s="68"/>
      <c r="D338" s="24"/>
    </row>
    <row r="339" spans="2:4">
      <c r="B339" s="24"/>
      <c r="C339" s="68"/>
      <c r="D339" s="24"/>
    </row>
    <row r="340" spans="2:4">
      <c r="B340" s="24"/>
      <c r="C340" s="68"/>
      <c r="D340" s="24"/>
    </row>
    <row r="341" spans="2:4">
      <c r="B341" s="24"/>
      <c r="C341" s="68"/>
      <c r="D341" s="24"/>
    </row>
    <row r="342" spans="2:4">
      <c r="B342" s="24"/>
      <c r="C342" s="68"/>
      <c r="D342" s="24"/>
    </row>
    <row r="343" spans="2:4">
      <c r="B343" s="24"/>
      <c r="C343" s="68"/>
      <c r="D343" s="24"/>
    </row>
    <row r="344" spans="2:4">
      <c r="B344" s="24"/>
      <c r="C344" s="68"/>
      <c r="D344" s="24"/>
    </row>
    <row r="345" spans="2:4">
      <c r="B345" s="24"/>
      <c r="C345" s="68"/>
      <c r="D345" s="24"/>
    </row>
    <row r="346" spans="2:4">
      <c r="B346" s="24"/>
      <c r="C346" s="68"/>
      <c r="D346" s="24"/>
    </row>
    <row r="347" spans="2:4">
      <c r="B347" s="24"/>
      <c r="C347" s="68"/>
      <c r="D347" s="24"/>
    </row>
    <row r="348" spans="2:4">
      <c r="B348" s="24"/>
      <c r="C348" s="68"/>
      <c r="D348" s="24"/>
    </row>
    <row r="349" spans="2:4">
      <c r="B349" s="24"/>
      <c r="C349" s="68"/>
      <c r="D349" s="24"/>
    </row>
    <row r="350" spans="2:4">
      <c r="B350" s="24"/>
      <c r="C350" s="68"/>
      <c r="D350" s="24"/>
    </row>
    <row r="351" spans="2:4">
      <c r="B351" s="24"/>
      <c r="C351" s="68"/>
      <c r="D351" s="24"/>
    </row>
    <row r="352" spans="2:4">
      <c r="B352" s="24"/>
      <c r="C352" s="68"/>
      <c r="D352" s="24"/>
    </row>
    <row r="353" spans="2:4">
      <c r="B353" s="24"/>
      <c r="C353" s="68"/>
      <c r="D353" s="24"/>
    </row>
    <row r="354" spans="2:4">
      <c r="B354" s="24"/>
      <c r="C354" s="68"/>
      <c r="D354" s="24"/>
    </row>
    <row r="355" spans="2:4">
      <c r="B355" s="24"/>
      <c r="C355" s="68"/>
      <c r="D355" s="24"/>
    </row>
    <row r="356" spans="2:4">
      <c r="B356" s="24"/>
      <c r="C356" s="68"/>
      <c r="D356" s="24"/>
    </row>
    <row r="357" spans="2:4">
      <c r="B357" s="24"/>
      <c r="C357" s="68"/>
      <c r="D357" s="24"/>
    </row>
    <row r="358" spans="2:4">
      <c r="B358" s="24"/>
      <c r="C358" s="68"/>
      <c r="D358" s="24"/>
    </row>
    <row r="359" spans="2:4">
      <c r="B359" s="24"/>
      <c r="C359" s="68"/>
      <c r="D359" s="24"/>
    </row>
    <row r="360" spans="2:4">
      <c r="B360" s="24"/>
      <c r="C360" s="68"/>
      <c r="D360" s="24"/>
    </row>
    <row r="361" spans="2:4">
      <c r="B361" s="24"/>
      <c r="C361" s="68"/>
      <c r="D361" s="24"/>
    </row>
    <row r="362" spans="2:4">
      <c r="B362" s="24"/>
      <c r="C362" s="68"/>
      <c r="D362" s="24"/>
    </row>
    <row r="363" spans="2:4">
      <c r="B363" s="24"/>
      <c r="C363" s="68"/>
      <c r="D363" s="24"/>
    </row>
    <row r="364" spans="2:4">
      <c r="B364" s="24"/>
      <c r="C364" s="68"/>
      <c r="D364" s="24"/>
    </row>
    <row r="365" spans="2:4">
      <c r="B365" s="24"/>
      <c r="C365" s="68"/>
      <c r="D365" s="24"/>
    </row>
    <row r="366" spans="2:4">
      <c r="B366" s="24"/>
      <c r="C366" s="68"/>
      <c r="D366" s="24"/>
    </row>
    <row r="367" spans="2:4">
      <c r="B367" s="24"/>
      <c r="C367" s="68"/>
      <c r="D367" s="24"/>
    </row>
    <row r="368" spans="2:4">
      <c r="B368" s="24"/>
      <c r="C368" s="68"/>
      <c r="D368" s="24"/>
    </row>
    <row r="369" spans="2:4">
      <c r="B369" s="24"/>
      <c r="C369" s="68"/>
      <c r="D369" s="24"/>
    </row>
    <row r="370" spans="2:4">
      <c r="B370" s="24"/>
      <c r="C370" s="68"/>
      <c r="D370" s="24"/>
    </row>
    <row r="371" spans="2:4">
      <c r="B371" s="24"/>
      <c r="C371" s="68"/>
      <c r="D371" s="24"/>
    </row>
    <row r="372" spans="2:4">
      <c r="B372" s="24"/>
      <c r="C372" s="68"/>
      <c r="D372" s="24"/>
    </row>
    <row r="373" spans="2:4">
      <c r="B373" s="24"/>
      <c r="C373" s="68"/>
      <c r="D373" s="24"/>
    </row>
    <row r="374" spans="2:4">
      <c r="B374" s="24"/>
      <c r="C374" s="68"/>
      <c r="D374" s="24"/>
    </row>
    <row r="375" spans="2:4">
      <c r="B375" s="24"/>
      <c r="C375" s="68"/>
      <c r="D375" s="24"/>
    </row>
    <row r="376" spans="2:4">
      <c r="B376" s="24"/>
      <c r="C376" s="68"/>
      <c r="D376" s="24"/>
    </row>
    <row r="377" spans="2:4">
      <c r="B377" s="24"/>
      <c r="C377" s="68"/>
      <c r="D377" s="24"/>
    </row>
    <row r="378" spans="2:4">
      <c r="B378" s="24"/>
      <c r="C378" s="68"/>
      <c r="D378" s="24"/>
    </row>
    <row r="379" spans="2:4">
      <c r="B379" s="24"/>
      <c r="C379" s="68"/>
      <c r="D379" s="24"/>
    </row>
    <row r="380" spans="2:4">
      <c r="B380" s="24"/>
      <c r="C380" s="68"/>
      <c r="D380" s="24"/>
    </row>
    <row r="381" spans="2:4">
      <c r="C381" s="68"/>
      <c r="D381" s="24"/>
    </row>
    <row r="382" spans="2:4">
      <c r="B382" s="24"/>
      <c r="C382" s="68"/>
      <c r="D382" s="24"/>
    </row>
    <row r="383" spans="2:4">
      <c r="B383" s="24"/>
      <c r="C383" s="68"/>
      <c r="D383" s="24"/>
    </row>
    <row r="384" spans="2:4">
      <c r="B384" s="24"/>
      <c r="C384" s="68"/>
      <c r="D384" s="24"/>
    </row>
    <row r="385" spans="2:4">
      <c r="B385" s="24"/>
      <c r="C385" s="68"/>
      <c r="D385" s="24"/>
    </row>
    <row r="386" spans="2:4">
      <c r="B386" s="24"/>
      <c r="C386" s="68"/>
      <c r="D386" s="24"/>
    </row>
    <row r="387" spans="2:4">
      <c r="B387" s="24"/>
      <c r="C387" s="68"/>
      <c r="D387" s="24"/>
    </row>
    <row r="388" spans="2:4">
      <c r="B388" s="24"/>
      <c r="C388" s="68"/>
      <c r="D388" s="24"/>
    </row>
    <row r="389" spans="2:4">
      <c r="B389" s="24"/>
      <c r="C389" s="68"/>
      <c r="D389" s="24"/>
    </row>
    <row r="390" spans="2:4">
      <c r="B390" s="24"/>
      <c r="C390" s="68"/>
      <c r="D390" s="24"/>
    </row>
    <row r="391" spans="2:4">
      <c r="B391" s="24"/>
      <c r="C391" s="68"/>
      <c r="D391" s="24"/>
    </row>
    <row r="392" spans="2:4">
      <c r="B392" s="24"/>
      <c r="C392" s="68"/>
      <c r="D392" s="24"/>
    </row>
    <row r="393" spans="2:4">
      <c r="B393" s="24"/>
      <c r="C393" s="68"/>
      <c r="D393" s="24"/>
    </row>
    <row r="394" spans="2:4">
      <c r="B394" s="24"/>
      <c r="C394" s="68"/>
      <c r="D394" s="24"/>
    </row>
    <row r="395" spans="2:4">
      <c r="B395" s="24"/>
      <c r="C395" s="68"/>
      <c r="D395" s="24"/>
    </row>
    <row r="396" spans="2:4">
      <c r="B396" s="24"/>
      <c r="C396" s="68"/>
      <c r="D396" s="24"/>
    </row>
    <row r="397" spans="2:4">
      <c r="B397" s="24"/>
      <c r="C397" s="68"/>
      <c r="D397" s="24"/>
    </row>
    <row r="398" spans="2:4">
      <c r="B398" s="24"/>
      <c r="C398" s="68"/>
      <c r="D398" s="24"/>
    </row>
    <row r="399" spans="2:4">
      <c r="B399" s="24"/>
      <c r="C399" s="68"/>
      <c r="D399" s="24"/>
    </row>
    <row r="400" spans="2:4">
      <c r="B400" s="24"/>
      <c r="C400" s="68"/>
      <c r="D400" s="24"/>
    </row>
    <row r="401" spans="2:4">
      <c r="B401" s="24"/>
      <c r="C401" s="68"/>
      <c r="D401" s="24"/>
    </row>
    <row r="402" spans="2:4">
      <c r="B402" s="24"/>
      <c r="C402" s="68"/>
      <c r="D402" s="24"/>
    </row>
    <row r="403" spans="2:4">
      <c r="B403" s="24"/>
      <c r="C403" s="68"/>
      <c r="D403" s="24"/>
    </row>
    <row r="404" spans="2:4">
      <c r="B404" s="24"/>
      <c r="C404" s="68"/>
      <c r="D404" s="24"/>
    </row>
    <row r="405" spans="2:4">
      <c r="B405" s="24"/>
      <c r="C405" s="68"/>
      <c r="D405" s="24"/>
    </row>
    <row r="406" spans="2:4">
      <c r="B406" s="24"/>
      <c r="C406" s="68"/>
      <c r="D406" s="24"/>
    </row>
    <row r="407" spans="2:4">
      <c r="B407" s="24"/>
      <c r="C407" s="68"/>
      <c r="D407" s="24"/>
    </row>
    <row r="408" spans="2:4">
      <c r="B408" s="24"/>
      <c r="C408" s="68"/>
      <c r="D408" s="24"/>
    </row>
    <row r="409" spans="2:4">
      <c r="B409" s="24"/>
      <c r="C409" s="68"/>
      <c r="D409" s="24"/>
    </row>
    <row r="410" spans="2:4">
      <c r="B410" s="24"/>
      <c r="C410" s="68"/>
      <c r="D410" s="24"/>
    </row>
    <row r="411" spans="2:4">
      <c r="B411" s="24"/>
      <c r="C411" s="68"/>
      <c r="D411" s="24"/>
    </row>
    <row r="412" spans="2:4">
      <c r="B412" s="24"/>
      <c r="C412" s="68"/>
      <c r="D412" s="24"/>
    </row>
    <row r="413" spans="2:4">
      <c r="B413" s="24"/>
      <c r="C413" s="68"/>
      <c r="D413" s="24"/>
    </row>
    <row r="414" spans="2:4">
      <c r="B414" s="24"/>
      <c r="C414" s="68"/>
      <c r="D414" s="24"/>
    </row>
    <row r="415" spans="2:4">
      <c r="B415" s="24"/>
      <c r="C415" s="68"/>
      <c r="D415" s="24"/>
    </row>
    <row r="416" spans="2:4">
      <c r="B416" s="24"/>
      <c r="C416" s="68"/>
      <c r="D416" s="24"/>
    </row>
    <row r="417" spans="2:4">
      <c r="B417" s="24"/>
      <c r="C417" s="69"/>
      <c r="D417" s="28"/>
    </row>
    <row r="418" spans="2:4">
      <c r="B418" s="27"/>
      <c r="C418" s="69"/>
      <c r="D418" s="28"/>
    </row>
    <row r="419" spans="2:4">
      <c r="B419" s="27"/>
      <c r="C419" s="69"/>
      <c r="D419" s="28"/>
    </row>
    <row r="420" spans="2:4">
      <c r="B420" s="27"/>
      <c r="C420" s="69"/>
      <c r="D420" s="28"/>
    </row>
    <row r="421" spans="2:4">
      <c r="B421" s="27"/>
      <c r="C421" s="69"/>
      <c r="D421" s="28"/>
    </row>
    <row r="422" spans="2:4">
      <c r="B422" s="27"/>
      <c r="C422" s="69"/>
      <c r="D422" s="28"/>
    </row>
    <row r="423" spans="2:4">
      <c r="B423" s="27"/>
      <c r="C423" s="69"/>
      <c r="D423" s="28"/>
    </row>
    <row r="424" spans="2:4">
      <c r="B424" s="27"/>
      <c r="C424" s="69"/>
      <c r="D424" s="28"/>
    </row>
    <row r="425" spans="2:4">
      <c r="B425" s="27"/>
      <c r="C425" s="69"/>
      <c r="D425" s="28"/>
    </row>
    <row r="426" spans="2:4">
      <c r="B426" s="27"/>
      <c r="C426" s="69"/>
      <c r="D426" s="28"/>
    </row>
    <row r="427" spans="2:4">
      <c r="B427" s="27"/>
      <c r="C427" s="69"/>
      <c r="D427" s="28"/>
    </row>
    <row r="428" spans="2:4">
      <c r="B428" s="27"/>
      <c r="C428" s="69"/>
      <c r="D428" s="28"/>
    </row>
    <row r="429" spans="2:4">
      <c r="B429" s="27"/>
      <c r="C429" s="69"/>
      <c r="D429" s="28"/>
    </row>
    <row r="430" spans="2:4">
      <c r="B430" s="27"/>
      <c r="C430" s="69"/>
      <c r="D430" s="28"/>
    </row>
    <row r="431" spans="2:4">
      <c r="B431" s="27"/>
      <c r="C431" s="69"/>
      <c r="D431" s="28"/>
    </row>
    <row r="432" spans="2:4">
      <c r="B432" s="27"/>
      <c r="C432" s="69"/>
      <c r="D432" s="28"/>
    </row>
    <row r="433" spans="2:4">
      <c r="B433" s="27"/>
      <c r="C433" s="69"/>
      <c r="D433" s="28"/>
    </row>
    <row r="434" spans="2:4">
      <c r="B434" s="27"/>
      <c r="C434" s="69"/>
      <c r="D434" s="28"/>
    </row>
    <row r="435" spans="2:4">
      <c r="B435" s="27"/>
      <c r="C435" s="69"/>
      <c r="D435" s="28"/>
    </row>
    <row r="436" spans="2:4">
      <c r="B436" s="27"/>
      <c r="C436" s="69"/>
      <c r="D436" s="28"/>
    </row>
    <row r="437" spans="2:4">
      <c r="B437" s="27"/>
      <c r="C437" s="69"/>
      <c r="D437" s="28"/>
    </row>
    <row r="438" spans="2:4">
      <c r="B438" s="27"/>
      <c r="C438" s="69"/>
      <c r="D438" s="28"/>
    </row>
    <row r="439" spans="2:4">
      <c r="B439" s="27"/>
      <c r="C439" s="69"/>
      <c r="D439" s="28"/>
    </row>
    <row r="440" spans="2:4">
      <c r="B440" s="27"/>
      <c r="C440" s="69"/>
      <c r="D440" s="28"/>
    </row>
    <row r="441" spans="2:4">
      <c r="B441" s="27"/>
      <c r="C441" s="69"/>
      <c r="D441" s="28"/>
    </row>
    <row r="442" spans="2:4">
      <c r="B442" s="27"/>
      <c r="C442" s="69"/>
      <c r="D442" s="28"/>
    </row>
    <row r="443" spans="2:4">
      <c r="B443" s="27"/>
      <c r="C443" s="69"/>
      <c r="D443" s="28"/>
    </row>
    <row r="444" spans="2:4">
      <c r="B444" s="27"/>
      <c r="C444" s="69"/>
      <c r="D444" s="28"/>
    </row>
    <row r="445" spans="2:4">
      <c r="B445" s="27"/>
      <c r="C445" s="69"/>
      <c r="D445" s="28"/>
    </row>
    <row r="446" spans="2:4">
      <c r="B446" s="27"/>
      <c r="C446" s="69"/>
      <c r="D446" s="28"/>
    </row>
    <row r="447" spans="2:4">
      <c r="B447" s="27"/>
      <c r="C447" s="69"/>
      <c r="D447" s="28"/>
    </row>
    <row r="448" spans="2:4">
      <c r="B448" s="27"/>
      <c r="C448" s="69"/>
      <c r="D448" s="28"/>
    </row>
    <row r="449" spans="2:4">
      <c r="B449" s="27"/>
      <c r="C449" s="69"/>
      <c r="D449" s="28"/>
    </row>
    <row r="450" spans="2:4">
      <c r="B450" s="27"/>
      <c r="C450" s="69"/>
      <c r="D450" s="28"/>
    </row>
    <row r="451" spans="2:4">
      <c r="B451" s="27"/>
      <c r="C451" s="69"/>
      <c r="D451" s="28"/>
    </row>
    <row r="452" spans="2:4">
      <c r="B452" s="27"/>
      <c r="C452" s="69"/>
      <c r="D452" s="28"/>
    </row>
    <row r="453" spans="2:4">
      <c r="B453" s="27"/>
      <c r="C453" s="69"/>
      <c r="D453" s="28"/>
    </row>
    <row r="454" spans="2:4">
      <c r="B454" s="27"/>
      <c r="C454" s="69"/>
      <c r="D454" s="28"/>
    </row>
    <row r="455" spans="2:4">
      <c r="B455" s="27"/>
      <c r="C455" s="69"/>
      <c r="D455" s="28"/>
    </row>
    <row r="456" spans="2:4">
      <c r="B456" s="27"/>
      <c r="C456" s="69"/>
      <c r="D456" s="28"/>
    </row>
    <row r="457" spans="2:4">
      <c r="B457" s="27"/>
      <c r="C457" s="69"/>
      <c r="D457" s="28"/>
    </row>
    <row r="458" spans="2:4">
      <c r="B458" s="27"/>
      <c r="C458" s="69"/>
      <c r="D458" s="28"/>
    </row>
    <row r="459" spans="2:4">
      <c r="B459" s="27"/>
      <c r="C459" s="69"/>
      <c r="D459" s="28"/>
    </row>
    <row r="460" spans="2:4">
      <c r="B460" s="27"/>
      <c r="C460" s="69"/>
      <c r="D460" s="28"/>
    </row>
    <row r="461" spans="2:4">
      <c r="B461" s="27"/>
      <c r="C461" s="69"/>
      <c r="D461" s="28"/>
    </row>
    <row r="462" spans="2:4">
      <c r="B462" s="27"/>
      <c r="C462" s="69"/>
      <c r="D462" s="28"/>
    </row>
    <row r="463" spans="2:4">
      <c r="B463" s="27"/>
      <c r="C463" s="69"/>
      <c r="D463" s="28"/>
    </row>
    <row r="464" spans="2:4">
      <c r="B464" s="27"/>
      <c r="C464" s="69"/>
      <c r="D464" s="28"/>
    </row>
    <row r="465" spans="2:4">
      <c r="B465" s="27"/>
      <c r="C465" s="69"/>
      <c r="D465" s="28"/>
    </row>
    <row r="466" spans="2:4">
      <c r="B466" s="27"/>
      <c r="C466" s="69"/>
      <c r="D466" s="28"/>
    </row>
    <row r="467" spans="2:4">
      <c r="B467" s="27"/>
      <c r="C467" s="69"/>
      <c r="D467" s="28"/>
    </row>
    <row r="468" spans="2:4">
      <c r="B468" s="27"/>
      <c r="C468" s="69"/>
      <c r="D468" s="28"/>
    </row>
    <row r="469" spans="2:4">
      <c r="B469" s="27"/>
      <c r="C469" s="69"/>
      <c r="D469" s="28"/>
    </row>
    <row r="470" spans="2:4">
      <c r="B470" s="27"/>
      <c r="C470" s="69"/>
      <c r="D470" s="28"/>
    </row>
    <row r="471" spans="2:4">
      <c r="B471" s="27"/>
      <c r="C471" s="69"/>
      <c r="D471" s="28"/>
    </row>
    <row r="472" spans="2:4">
      <c r="B472" s="27"/>
      <c r="C472" s="69"/>
      <c r="D472" s="28"/>
    </row>
    <row r="473" spans="2:4">
      <c r="B473" s="27"/>
      <c r="C473" s="69"/>
      <c r="D473" s="28"/>
    </row>
    <row r="474" spans="2:4">
      <c r="B474" s="27"/>
      <c r="C474" s="69"/>
      <c r="D474" s="28"/>
    </row>
    <row r="475" spans="2:4">
      <c r="B475" s="27"/>
      <c r="C475" s="69"/>
      <c r="D475" s="28"/>
    </row>
    <row r="476" spans="2:4">
      <c r="B476" s="27"/>
      <c r="C476" s="69"/>
      <c r="D476" s="28"/>
    </row>
    <row r="477" spans="2:4">
      <c r="B477" s="27"/>
      <c r="C477" s="69"/>
      <c r="D477" s="28"/>
    </row>
    <row r="478" spans="2:4">
      <c r="B478" s="27"/>
      <c r="C478" s="69"/>
      <c r="D478" s="28"/>
    </row>
    <row r="479" spans="2:4">
      <c r="B479" s="27"/>
      <c r="C479" s="69"/>
      <c r="D479" s="28"/>
    </row>
    <row r="480" spans="2:4">
      <c r="B480" s="27"/>
      <c r="C480" s="69"/>
      <c r="D480" s="28"/>
    </row>
    <row r="481" spans="2:4">
      <c r="B481" s="27"/>
      <c r="C481" s="69"/>
      <c r="D481" s="28"/>
    </row>
    <row r="482" spans="2:4">
      <c r="B482" s="27"/>
      <c r="C482" s="69"/>
      <c r="D482" s="28"/>
    </row>
    <row r="483" spans="2:4">
      <c r="B483" s="27"/>
      <c r="C483" s="69"/>
      <c r="D483" s="28"/>
    </row>
    <row r="484" spans="2:4">
      <c r="B484" s="27"/>
      <c r="C484" s="69"/>
      <c r="D484" s="28"/>
    </row>
    <row r="485" spans="2:4">
      <c r="C485" s="69"/>
      <c r="D485" s="28"/>
    </row>
    <row r="486" spans="2:4">
      <c r="B486" s="27"/>
      <c r="C486" s="69"/>
      <c r="D486" s="28"/>
    </row>
    <row r="487" spans="2:4">
      <c r="C487" s="69"/>
      <c r="D487" s="28"/>
    </row>
    <row r="488" spans="2:4">
      <c r="C488" s="69"/>
      <c r="D488" s="28"/>
    </row>
    <row r="489" spans="2:4">
      <c r="B489" s="27"/>
      <c r="C489" s="69"/>
      <c r="D489" s="28"/>
    </row>
    <row r="490" spans="2:4">
      <c r="B490" s="27"/>
      <c r="C490" s="69"/>
      <c r="D490" s="28"/>
    </row>
    <row r="491" spans="2:4">
      <c r="B491" s="27"/>
      <c r="C491" s="69"/>
      <c r="D491" s="28"/>
    </row>
    <row r="492" spans="2:4">
      <c r="C492" s="69"/>
      <c r="D492" s="28"/>
    </row>
    <row r="493" spans="2:4">
      <c r="B493" s="27"/>
      <c r="C493" s="69"/>
      <c r="D493" s="28"/>
    </row>
    <row r="494" spans="2:4">
      <c r="B494" s="27"/>
      <c r="C494" s="69"/>
      <c r="D494" s="28"/>
    </row>
    <row r="495" spans="2:4">
      <c r="B495" s="27"/>
      <c r="C495" s="69"/>
      <c r="D495" s="28"/>
    </row>
    <row r="496" spans="2:4">
      <c r="B496" s="27"/>
      <c r="C496" s="69"/>
      <c r="D496" s="28"/>
    </row>
    <row r="497" spans="2:4">
      <c r="B497" s="27"/>
      <c r="C497" s="69"/>
      <c r="D497" s="28"/>
    </row>
    <row r="498" spans="2:4">
      <c r="B498" s="27"/>
      <c r="C498" s="69"/>
      <c r="D498" s="28"/>
    </row>
    <row r="499" spans="2:4">
      <c r="B499" s="27"/>
      <c r="C499" s="69"/>
      <c r="D499" s="28"/>
    </row>
    <row r="500" spans="2:4">
      <c r="B500" s="27"/>
      <c r="C500" s="69"/>
      <c r="D500" s="28"/>
    </row>
    <row r="501" spans="2:4">
      <c r="B501" s="27"/>
      <c r="C501" s="69"/>
      <c r="D501" s="28"/>
    </row>
    <row r="502" spans="2:4">
      <c r="B502" s="27"/>
      <c r="C502" s="69"/>
      <c r="D502" s="28"/>
    </row>
    <row r="503" spans="2:4">
      <c r="B503" s="27"/>
      <c r="C503" s="69"/>
      <c r="D503" s="28"/>
    </row>
    <row r="504" spans="2:4">
      <c r="B504" s="27"/>
      <c r="C504" s="69"/>
      <c r="D504" s="28"/>
    </row>
    <row r="505" spans="2:4">
      <c r="B505" s="27"/>
      <c r="C505" s="69"/>
      <c r="D505" s="28"/>
    </row>
    <row r="506" spans="2:4">
      <c r="B506" s="27"/>
      <c r="C506" s="69"/>
      <c r="D506" s="28"/>
    </row>
    <row r="507" spans="2:4">
      <c r="B507" s="27"/>
      <c r="C507" s="69"/>
      <c r="D507" s="28"/>
    </row>
    <row r="508" spans="2:4">
      <c r="B508" s="27"/>
      <c r="C508" s="69"/>
      <c r="D508" s="28"/>
    </row>
    <row r="509" spans="2:4">
      <c r="B509" s="27"/>
      <c r="C509" s="69"/>
      <c r="D509" s="28"/>
    </row>
    <row r="510" spans="2:4">
      <c r="B510" s="27"/>
      <c r="C510" s="69"/>
      <c r="D510" s="28"/>
    </row>
    <row r="511" spans="2:4">
      <c r="B511" s="27"/>
      <c r="C511" s="69"/>
      <c r="D511" s="28"/>
    </row>
    <row r="512" spans="2:4">
      <c r="B512" s="27"/>
      <c r="C512" s="69"/>
      <c r="D512" s="28"/>
    </row>
    <row r="513" spans="2:4">
      <c r="B513" s="27"/>
      <c r="C513" s="69"/>
      <c r="D513" s="28"/>
    </row>
    <row r="514" spans="2:4">
      <c r="B514" s="27"/>
      <c r="C514" s="69"/>
      <c r="D514" s="28"/>
    </row>
    <row r="515" spans="2:4">
      <c r="B515" s="27"/>
      <c r="C515" s="69"/>
      <c r="D515" s="28"/>
    </row>
    <row r="516" spans="2:4">
      <c r="B516" s="27"/>
      <c r="C516" s="69"/>
      <c r="D516" s="28"/>
    </row>
    <row r="517" spans="2:4">
      <c r="B517" s="27"/>
      <c r="C517" s="69"/>
      <c r="D517" s="28"/>
    </row>
    <row r="518" spans="2:4">
      <c r="B518" s="27"/>
      <c r="C518" s="69"/>
      <c r="D518" s="28"/>
    </row>
    <row r="519" spans="2:4">
      <c r="B519" s="27"/>
      <c r="C519" s="69"/>
      <c r="D519" s="28"/>
    </row>
    <row r="520" spans="2:4">
      <c r="B520" s="27"/>
      <c r="C520" s="69"/>
      <c r="D520" s="28"/>
    </row>
    <row r="521" spans="2:4">
      <c r="B521" s="27"/>
      <c r="C521" s="69"/>
      <c r="D521" s="28"/>
    </row>
    <row r="522" spans="2:4">
      <c r="B522" s="27"/>
      <c r="C522" s="69"/>
      <c r="D522" s="28"/>
    </row>
    <row r="523" spans="2:4">
      <c r="B523" s="27"/>
      <c r="C523" s="69"/>
      <c r="D523" s="28"/>
    </row>
    <row r="524" spans="2:4">
      <c r="B524" s="27"/>
      <c r="C524" s="69"/>
      <c r="D524" s="28"/>
    </row>
    <row r="525" spans="2:4">
      <c r="B525" s="27"/>
      <c r="C525" s="69"/>
      <c r="D525" s="28"/>
    </row>
    <row r="526" spans="2:4">
      <c r="B526" s="27"/>
      <c r="C526" s="69"/>
      <c r="D526" s="28"/>
    </row>
    <row r="527" spans="2:4">
      <c r="B527" s="27"/>
      <c r="C527" s="69"/>
      <c r="D527" s="28"/>
    </row>
    <row r="528" spans="2:4">
      <c r="B528" s="27"/>
      <c r="C528" s="70"/>
      <c r="D528" s="23"/>
    </row>
    <row r="529" spans="2:4">
      <c r="B529" s="18"/>
      <c r="C529" s="70"/>
      <c r="D529" s="23"/>
    </row>
    <row r="530" spans="2:4">
      <c r="B530" s="18"/>
      <c r="C530" s="70"/>
      <c r="D530" s="23"/>
    </row>
    <row r="531" spans="2:4">
      <c r="B531" s="18"/>
      <c r="C531" s="70"/>
      <c r="D531" s="23"/>
    </row>
    <row r="532" spans="2:4">
      <c r="B532" s="18"/>
      <c r="C532" s="70"/>
      <c r="D532" s="23"/>
    </row>
    <row r="533" spans="2:4">
      <c r="B533" s="18"/>
      <c r="C533" s="70"/>
      <c r="D533" s="23"/>
    </row>
    <row r="534" spans="2:4">
      <c r="B534" s="18"/>
      <c r="C534" s="70"/>
      <c r="D534" s="23"/>
    </row>
    <row r="535" spans="2:4">
      <c r="B535" s="18"/>
      <c r="C535" s="70"/>
      <c r="D535" s="23"/>
    </row>
    <row r="536" spans="2:4">
      <c r="B536" s="18"/>
      <c r="D536" s="13"/>
    </row>
    <row r="537" spans="2:4">
      <c r="B537" s="18"/>
      <c r="D537" s="13"/>
    </row>
    <row r="538" spans="2:4">
      <c r="B538" s="18"/>
      <c r="D538" s="13"/>
    </row>
    <row r="539" spans="2:4">
      <c r="B539" s="18"/>
    </row>
    <row r="540" spans="2:4">
      <c r="B540" s="18"/>
    </row>
    <row r="541" spans="2:4">
      <c r="B541" s="18"/>
      <c r="D541" s="13"/>
    </row>
    <row r="542" spans="2:4">
      <c r="B542" s="18"/>
      <c r="D542" s="13"/>
    </row>
    <row r="543" spans="2:4">
      <c r="B543" s="18"/>
      <c r="D543" s="13"/>
    </row>
    <row r="544" spans="2:4">
      <c r="B544" s="18"/>
    </row>
    <row r="545" spans="2:4">
      <c r="B545" s="18"/>
      <c r="C545" s="68"/>
      <c r="D545" s="24"/>
    </row>
    <row r="546" spans="2:4">
      <c r="B546" s="24"/>
      <c r="C546" s="68"/>
      <c r="D546" s="24"/>
    </row>
    <row r="547" spans="2:4">
      <c r="B547" s="24"/>
      <c r="C547" s="68"/>
      <c r="D547" s="24"/>
    </row>
    <row r="548" spans="2:4">
      <c r="B548" s="24"/>
      <c r="C548" s="68"/>
      <c r="D548" s="24"/>
    </row>
    <row r="549" spans="2:4">
      <c r="B549" s="24"/>
      <c r="C549" s="68"/>
      <c r="D549" s="24"/>
    </row>
    <row r="550" spans="2:4">
      <c r="B550" s="24"/>
      <c r="C550" s="68"/>
      <c r="D550" s="24"/>
    </row>
    <row r="551" spans="2:4">
      <c r="B551" s="24"/>
      <c r="C551" s="68"/>
      <c r="D551" s="24"/>
    </row>
    <row r="552" spans="2:4">
      <c r="B552" s="24"/>
      <c r="C552" s="68"/>
      <c r="D552" s="24"/>
    </row>
    <row r="553" spans="2:4">
      <c r="B553" s="24"/>
      <c r="C553" s="68"/>
      <c r="D553" s="24"/>
    </row>
    <row r="554" spans="2:4">
      <c r="B554" s="24"/>
      <c r="C554" s="68"/>
      <c r="D554" s="24"/>
    </row>
    <row r="555" spans="2:4">
      <c r="B555" s="24"/>
      <c r="C555" s="68"/>
      <c r="D555" s="24"/>
    </row>
    <row r="556" spans="2:4">
      <c r="B556" s="24"/>
      <c r="C556" s="68"/>
      <c r="D556" s="24"/>
    </row>
    <row r="557" spans="2:4">
      <c r="B557" s="24"/>
      <c r="C557" s="68"/>
      <c r="D557" s="24"/>
    </row>
    <row r="558" spans="2:4">
      <c r="B558" s="24"/>
      <c r="C558" s="68"/>
      <c r="D558" s="24"/>
    </row>
    <row r="559" spans="2:4">
      <c r="B559" s="24"/>
      <c r="C559" s="68"/>
      <c r="D559" s="24"/>
    </row>
    <row r="560" spans="2:4">
      <c r="B560" s="24"/>
      <c r="C560" s="68"/>
      <c r="D560" s="24"/>
    </row>
    <row r="561" spans="2:4">
      <c r="B561" s="24"/>
      <c r="C561" s="68"/>
      <c r="D561" s="24"/>
    </row>
    <row r="562" spans="2:4">
      <c r="B562" s="24"/>
      <c r="C562" s="68"/>
      <c r="D562" s="24"/>
    </row>
    <row r="563" spans="2:4">
      <c r="B563" s="24"/>
      <c r="C563" s="68"/>
      <c r="D563" s="24"/>
    </row>
    <row r="564" spans="2:4">
      <c r="B564" s="24"/>
      <c r="C564" s="68"/>
      <c r="D564" s="24"/>
    </row>
    <row r="565" spans="2:4">
      <c r="B565" s="24"/>
      <c r="C565" s="68"/>
      <c r="D565" s="24"/>
    </row>
    <row r="566" spans="2:4">
      <c r="B566" s="24"/>
      <c r="C566" s="68"/>
      <c r="D566" s="24"/>
    </row>
    <row r="567" spans="2:4">
      <c r="B567" s="24"/>
      <c r="C567" s="68"/>
      <c r="D567" s="24"/>
    </row>
    <row r="568" spans="2:4">
      <c r="B568" s="24"/>
      <c r="C568" s="68"/>
      <c r="D568" s="24"/>
    </row>
    <row r="569" spans="2:4">
      <c r="B569" s="24"/>
      <c r="C569" s="68"/>
      <c r="D569" s="24"/>
    </row>
    <row r="570" spans="2:4">
      <c r="B570" s="24"/>
      <c r="C570" s="68"/>
      <c r="D570" s="24"/>
    </row>
    <row r="571" spans="2:4">
      <c r="B571" s="24"/>
      <c r="C571" s="68"/>
      <c r="D571" s="24"/>
    </row>
    <row r="572" spans="2:4">
      <c r="B572" s="24"/>
      <c r="C572" s="68"/>
      <c r="D572" s="24"/>
    </row>
    <row r="573" spans="2:4">
      <c r="B573" s="24"/>
      <c r="C573" s="68"/>
      <c r="D573" s="24"/>
    </row>
    <row r="574" spans="2:4">
      <c r="B574" s="24"/>
      <c r="C574" s="68"/>
      <c r="D574" s="24"/>
    </row>
    <row r="575" spans="2:4">
      <c r="B575" s="24"/>
      <c r="C575" s="68"/>
      <c r="D575" s="24"/>
    </row>
    <row r="576" spans="2:4">
      <c r="B576" s="24"/>
      <c r="C576" s="68"/>
      <c r="D576" s="24"/>
    </row>
    <row r="577" spans="2:4">
      <c r="B577" s="24"/>
      <c r="C577" s="68"/>
      <c r="D577" s="24"/>
    </row>
    <row r="578" spans="2:4">
      <c r="B578" s="24"/>
      <c r="C578" s="68"/>
      <c r="D578" s="24"/>
    </row>
    <row r="579" spans="2:4">
      <c r="B579" s="24"/>
      <c r="C579" s="68"/>
      <c r="D579" s="24"/>
    </row>
    <row r="580" spans="2:4">
      <c r="B580" s="24"/>
      <c r="C580" s="68"/>
      <c r="D580" s="24"/>
    </row>
    <row r="581" spans="2:4">
      <c r="B581" s="24"/>
      <c r="D581" s="13"/>
    </row>
    <row r="582" spans="2:4">
      <c r="B582" s="24"/>
      <c r="D582" s="13"/>
    </row>
    <row r="583" spans="2:4">
      <c r="B583" s="24"/>
      <c r="D583" s="13"/>
    </row>
    <row r="584" spans="2:4">
      <c r="B584" s="18"/>
      <c r="D584" s="13"/>
    </row>
    <row r="585" spans="2:4">
      <c r="B585" s="24"/>
      <c r="D585" s="13"/>
    </row>
    <row r="586" spans="2:4">
      <c r="B586" s="24"/>
      <c r="D586" s="13"/>
    </row>
    <row r="587" spans="2:4">
      <c r="B587" s="24"/>
      <c r="D587" s="13"/>
    </row>
    <row r="588" spans="2:4">
      <c r="B588" s="24"/>
      <c r="D588" s="13"/>
    </row>
    <row r="589" spans="2:4">
      <c r="B589" s="24"/>
      <c r="C589" s="68"/>
      <c r="D589" s="24"/>
    </row>
    <row r="590" spans="2:4">
      <c r="B590" s="24"/>
      <c r="D590" s="13"/>
    </row>
    <row r="591" spans="2:4">
      <c r="B591" s="24"/>
      <c r="C591" s="68"/>
      <c r="D591" s="24"/>
    </row>
    <row r="592" spans="2:4">
      <c r="B592" s="24"/>
      <c r="D592" s="13"/>
    </row>
    <row r="593" spans="2:4">
      <c r="B593" s="24"/>
      <c r="D593" s="13"/>
    </row>
    <row r="594" spans="2:4">
      <c r="B594" s="24"/>
      <c r="D594" s="13"/>
    </row>
    <row r="595" spans="2:4">
      <c r="B595" s="24"/>
      <c r="D595" s="13"/>
    </row>
    <row r="596" spans="2:4">
      <c r="B596" s="24"/>
      <c r="D596" s="13"/>
    </row>
    <row r="597" spans="2:4">
      <c r="B597" s="24"/>
      <c r="D597" s="13"/>
    </row>
    <row r="598" spans="2:4">
      <c r="B598" s="24"/>
      <c r="D598" s="13"/>
    </row>
    <row r="599" spans="2:4">
      <c r="B599" s="24"/>
      <c r="D599" s="13"/>
    </row>
    <row r="600" spans="2:4">
      <c r="B600" s="24"/>
      <c r="D600" s="13"/>
    </row>
    <row r="601" spans="2:4">
      <c r="B601" s="18"/>
      <c r="D601" s="13"/>
    </row>
    <row r="602" spans="2:4">
      <c r="B602" s="18"/>
      <c r="D602" s="13"/>
    </row>
    <row r="603" spans="2:4">
      <c r="B603" s="18"/>
      <c r="D603" s="13"/>
    </row>
    <row r="604" spans="2:4">
      <c r="B604" s="18"/>
      <c r="D604" s="13"/>
    </row>
    <row r="605" spans="2:4">
      <c r="B605" s="18"/>
      <c r="D605" s="13"/>
    </row>
    <row r="606" spans="2:4">
      <c r="B606" s="18"/>
      <c r="D606" s="13"/>
    </row>
    <row r="607" spans="2:4">
      <c r="B607" s="18"/>
      <c r="D607" s="13"/>
    </row>
    <row r="608" spans="2:4">
      <c r="B608" s="18"/>
      <c r="D608" s="13"/>
    </row>
    <row r="609" spans="2:4">
      <c r="B609" s="18"/>
      <c r="D609" s="13"/>
    </row>
    <row r="610" spans="2:4">
      <c r="B610" s="18"/>
      <c r="D610" s="13"/>
    </row>
    <row r="611" spans="2:4">
      <c r="B611" s="18"/>
      <c r="D611" s="13"/>
    </row>
    <row r="612" spans="2:4">
      <c r="B612" s="18"/>
      <c r="D612" s="13"/>
    </row>
    <row r="613" spans="2:4">
      <c r="B613" s="18"/>
      <c r="D613" s="13"/>
    </row>
    <row r="614" spans="2:4">
      <c r="B614" s="18"/>
      <c r="D614" s="13"/>
    </row>
    <row r="615" spans="2:4">
      <c r="B615" s="18"/>
      <c r="D615" s="13"/>
    </row>
    <row r="616" spans="2:4">
      <c r="B616" s="18"/>
      <c r="D616" s="13"/>
    </row>
    <row r="617" spans="2:4">
      <c r="B617" s="18"/>
      <c r="D617" s="13"/>
    </row>
    <row r="618" spans="2:4">
      <c r="B618" s="18"/>
      <c r="D618" s="13"/>
    </row>
    <row r="619" spans="2:4">
      <c r="B619" s="18"/>
      <c r="D619" s="13"/>
    </row>
    <row r="620" spans="2:4">
      <c r="B620" s="18"/>
      <c r="D620" s="13"/>
    </row>
    <row r="621" spans="2:4">
      <c r="B621" s="18"/>
      <c r="D621" s="13"/>
    </row>
    <row r="622" spans="2:4">
      <c r="B622" s="18"/>
      <c r="D622" s="13"/>
    </row>
    <row r="623" spans="2:4">
      <c r="B623" s="18"/>
      <c r="D623" s="13"/>
    </row>
    <row r="624" spans="2:4">
      <c r="B624" s="18"/>
      <c r="D624" s="13"/>
    </row>
    <row r="625" spans="2:4">
      <c r="B625" s="18"/>
      <c r="D625" s="13"/>
    </row>
    <row r="626" spans="2:4">
      <c r="B626" s="18"/>
      <c r="C626" s="70"/>
      <c r="D626" s="13"/>
    </row>
    <row r="627" spans="2:4">
      <c r="B627" s="18"/>
      <c r="D627" s="13"/>
    </row>
    <row r="628" spans="2:4">
      <c r="B628" s="18"/>
      <c r="C628" s="70"/>
      <c r="D628" s="13"/>
    </row>
    <row r="629" spans="2:4">
      <c r="B629" s="18"/>
      <c r="D629" s="13"/>
    </row>
    <row r="630" spans="2:4">
      <c r="B630" s="18"/>
      <c r="C630" s="70"/>
      <c r="D630" s="13"/>
    </row>
    <row r="631" spans="2:4">
      <c r="B631" s="18"/>
      <c r="C631" s="70"/>
      <c r="D631" s="13"/>
    </row>
    <row r="632" spans="2:4">
      <c r="B632" s="18"/>
      <c r="C632" s="70"/>
      <c r="D632" s="13"/>
    </row>
    <row r="633" spans="2:4">
      <c r="B633" s="18"/>
      <c r="C633" s="70"/>
      <c r="D633" s="13"/>
    </row>
    <row r="634" spans="2:4">
      <c r="B634" s="18"/>
      <c r="D634" s="13"/>
    </row>
    <row r="635" spans="2:4">
      <c r="B635" s="18"/>
      <c r="D635" s="13"/>
    </row>
    <row r="636" spans="2:4">
      <c r="B636" s="18"/>
      <c r="D636" s="13"/>
    </row>
    <row r="637" spans="2:4">
      <c r="B637" s="18"/>
      <c r="D637" s="13"/>
    </row>
    <row r="638" spans="2:4">
      <c r="B638" s="18"/>
      <c r="D638" s="13"/>
    </row>
    <row r="639" spans="2:4">
      <c r="B639" s="18"/>
      <c r="C639" s="70"/>
      <c r="D639" s="13"/>
    </row>
    <row r="640" spans="2:4">
      <c r="B640" s="18"/>
      <c r="D640" s="13"/>
    </row>
    <row r="641" spans="2:4">
      <c r="B641" s="18"/>
      <c r="D641" s="13"/>
    </row>
    <row r="642" spans="2:4">
      <c r="B642" s="18"/>
      <c r="D642" s="13"/>
    </row>
    <row r="643" spans="2:4">
      <c r="B643" s="18"/>
      <c r="D643" s="13"/>
    </row>
    <row r="644" spans="2:4">
      <c r="B644" s="18"/>
      <c r="D644" s="13"/>
    </row>
    <row r="645" spans="2:4">
      <c r="B645" s="18"/>
      <c r="D645" s="13"/>
    </row>
    <row r="646" spans="2:4">
      <c r="B646" s="18"/>
      <c r="D646" s="13"/>
    </row>
    <row r="647" spans="2:4">
      <c r="B647" s="18"/>
      <c r="D647" s="13"/>
    </row>
    <row r="648" spans="2:4">
      <c r="B648" s="18"/>
      <c r="D648" s="13"/>
    </row>
    <row r="649" spans="2:4">
      <c r="B649" s="18"/>
      <c r="D649" s="13"/>
    </row>
    <row r="650" spans="2:4">
      <c r="B650" s="18"/>
      <c r="D650" s="13"/>
    </row>
    <row r="651" spans="2:4">
      <c r="B651" s="18"/>
      <c r="D651" s="13"/>
    </row>
    <row r="652" spans="2:4">
      <c r="B652" s="18"/>
      <c r="D652" s="13"/>
    </row>
    <row r="653" spans="2:4">
      <c r="B653" s="18"/>
      <c r="D653" s="13"/>
    </row>
    <row r="654" spans="2:4">
      <c r="B654" s="18"/>
      <c r="D654" s="13"/>
    </row>
    <row r="655" spans="2:4">
      <c r="B655" s="18"/>
      <c r="D655" s="13"/>
    </row>
    <row r="656" spans="2:4">
      <c r="B656" s="18"/>
      <c r="D656" s="13"/>
    </row>
    <row r="657" spans="2:4">
      <c r="B657" s="18"/>
      <c r="D657" s="13"/>
    </row>
    <row r="658" spans="2:4">
      <c r="B658" s="18"/>
      <c r="D658" s="13"/>
    </row>
    <row r="659" spans="2:4">
      <c r="B659" s="18"/>
      <c r="D659" s="13"/>
    </row>
    <row r="660" spans="2:4">
      <c r="B660" s="18"/>
      <c r="D660" s="13"/>
    </row>
    <row r="661" spans="2:4">
      <c r="B661" s="18"/>
      <c r="C661" s="70"/>
      <c r="D661" s="23"/>
    </row>
    <row r="662" spans="2:4">
      <c r="B662" s="18"/>
      <c r="D662" s="13"/>
    </row>
    <row r="663" spans="2:4">
      <c r="B663" s="18"/>
      <c r="D663" s="23"/>
    </row>
    <row r="664" spans="2:4">
      <c r="B664" s="18"/>
      <c r="D664" s="13"/>
    </row>
    <row r="665" spans="2:4">
      <c r="B665" s="18"/>
      <c r="D665" s="13"/>
    </row>
    <row r="666" spans="2:4">
      <c r="B666" s="18"/>
      <c r="D666" s="13"/>
    </row>
    <row r="667" spans="2:4">
      <c r="B667" s="18"/>
      <c r="D667" s="23"/>
    </row>
    <row r="668" spans="2:4">
      <c r="B668" s="18"/>
      <c r="D668" s="13"/>
    </row>
    <row r="669" spans="2:4">
      <c r="B669" s="18"/>
      <c r="D669" s="13"/>
    </row>
    <row r="670" spans="2:4">
      <c r="B670" s="18"/>
      <c r="D670" s="13"/>
    </row>
    <row r="671" spans="2:4">
      <c r="B671" s="18"/>
      <c r="D671" s="13"/>
    </row>
    <row r="672" spans="2:4">
      <c r="B672" s="18"/>
      <c r="D672" s="13"/>
    </row>
    <row r="673" spans="2:4">
      <c r="B673" s="18"/>
      <c r="D673" s="13"/>
    </row>
    <row r="674" spans="2:4">
      <c r="B674" s="18"/>
      <c r="D674" s="13"/>
    </row>
    <row r="675" spans="2:4">
      <c r="B675" s="18"/>
      <c r="D675" s="13"/>
    </row>
    <row r="676" spans="2:4">
      <c r="B676" s="18"/>
      <c r="D676" s="13"/>
    </row>
    <row r="677" spans="2:4">
      <c r="B677" s="18"/>
      <c r="D677" s="13"/>
    </row>
    <row r="678" spans="2:4">
      <c r="B678" s="18"/>
      <c r="D678" s="13"/>
    </row>
    <row r="679" spans="2:4">
      <c r="B679" s="18"/>
      <c r="D679" s="13"/>
    </row>
    <row r="680" spans="2:4">
      <c r="B680" s="18"/>
      <c r="D680" s="13"/>
    </row>
    <row r="681" spans="2:4">
      <c r="B681" s="18"/>
      <c r="D681" s="13"/>
    </row>
    <row r="682" spans="2:4">
      <c r="B682" s="18"/>
      <c r="D682" s="13"/>
    </row>
    <row r="683" spans="2:4">
      <c r="B683" s="18"/>
      <c r="D683" s="13"/>
    </row>
    <row r="684" spans="2:4">
      <c r="B684" s="18"/>
      <c r="D684" s="13"/>
    </row>
    <row r="685" spans="2:4">
      <c r="B685" s="18"/>
      <c r="D685" s="13"/>
    </row>
    <row r="686" spans="2:4">
      <c r="B686" s="18"/>
      <c r="D686" s="13"/>
    </row>
    <row r="687" spans="2:4">
      <c r="D687" s="13"/>
    </row>
    <row r="688" spans="2:4">
      <c r="D688" s="13"/>
    </row>
    <row r="689" spans="4:4">
      <c r="D689" s="13"/>
    </row>
    <row r="690" spans="4:4">
      <c r="D690" s="13"/>
    </row>
    <row r="691" spans="4:4">
      <c r="D691" s="13"/>
    </row>
    <row r="692" spans="4:4">
      <c r="D692" s="13"/>
    </row>
    <row r="693" spans="4:4">
      <c r="D693" s="13"/>
    </row>
    <row r="694" spans="4:4">
      <c r="D694" s="13"/>
    </row>
    <row r="695" spans="4:4">
      <c r="D695" s="13"/>
    </row>
    <row r="696" spans="4:4">
      <c r="D696" s="13"/>
    </row>
    <row r="697" spans="4:4">
      <c r="D697" s="13"/>
    </row>
    <row r="698" spans="4:4">
      <c r="D698" s="13"/>
    </row>
    <row r="699" spans="4:4">
      <c r="D699" s="13"/>
    </row>
    <row r="700" spans="4:4">
      <c r="D700" s="13"/>
    </row>
    <row r="701" spans="4:4">
      <c r="D701" s="13"/>
    </row>
    <row r="702" spans="4:4">
      <c r="D702" s="13"/>
    </row>
    <row r="703" spans="4:4">
      <c r="D703" s="13"/>
    </row>
    <row r="704" spans="4:4">
      <c r="D704" s="13"/>
    </row>
    <row r="705" spans="4:4">
      <c r="D705" s="13"/>
    </row>
    <row r="706" spans="4:4">
      <c r="D706" s="13"/>
    </row>
    <row r="707" spans="4:4">
      <c r="D707" s="13"/>
    </row>
    <row r="708" spans="4:4">
      <c r="D708" s="13"/>
    </row>
    <row r="709" spans="4:4">
      <c r="D709" s="13"/>
    </row>
    <row r="710" spans="4:4">
      <c r="D710" s="13"/>
    </row>
    <row r="711" spans="4:4">
      <c r="D711" s="13"/>
    </row>
    <row r="712" spans="4:4">
      <c r="D712" s="13"/>
    </row>
    <row r="713" spans="4:4">
      <c r="D713" s="13"/>
    </row>
    <row r="714" spans="4:4">
      <c r="D714" s="13"/>
    </row>
    <row r="715" spans="4:4">
      <c r="D715" s="13"/>
    </row>
    <row r="716" spans="4:4">
      <c r="D716" s="13"/>
    </row>
    <row r="717" spans="4:4">
      <c r="D717" s="13"/>
    </row>
    <row r="718" spans="4:4">
      <c r="D718" s="13"/>
    </row>
    <row r="719" spans="4:4">
      <c r="D719" s="13"/>
    </row>
    <row r="720" spans="4:4">
      <c r="D720" s="13"/>
    </row>
    <row r="721" spans="4:4">
      <c r="D721" s="13"/>
    </row>
    <row r="722" spans="4:4">
      <c r="D722" s="13"/>
    </row>
    <row r="723" spans="4:4">
      <c r="D723" s="13"/>
    </row>
    <row r="724" spans="4:4">
      <c r="D724" s="13"/>
    </row>
    <row r="725" spans="4:4">
      <c r="D725" s="13"/>
    </row>
    <row r="726" spans="4:4">
      <c r="D726" s="13"/>
    </row>
    <row r="727" spans="4:4">
      <c r="D727" s="13"/>
    </row>
    <row r="728" spans="4:4">
      <c r="D728" s="13"/>
    </row>
    <row r="729" spans="4:4">
      <c r="D729" s="13"/>
    </row>
    <row r="730" spans="4:4">
      <c r="D730" s="13"/>
    </row>
    <row r="731" spans="4:4">
      <c r="D731" s="13"/>
    </row>
    <row r="732" spans="4:4">
      <c r="D732" s="13"/>
    </row>
    <row r="733" spans="4:4">
      <c r="D733" s="13"/>
    </row>
    <row r="734" spans="4:4">
      <c r="D734" s="13"/>
    </row>
    <row r="735" spans="4:4">
      <c r="D735" s="13"/>
    </row>
    <row r="736" spans="4:4">
      <c r="D736" s="13"/>
    </row>
    <row r="737" spans="4:4">
      <c r="D737" s="13"/>
    </row>
    <row r="738" spans="4:4">
      <c r="D738" s="13"/>
    </row>
    <row r="739" spans="4:4">
      <c r="D739" s="13"/>
    </row>
    <row r="740" spans="4:4">
      <c r="D740" s="13"/>
    </row>
    <row r="741" spans="4:4">
      <c r="D741" s="13"/>
    </row>
    <row r="742" spans="4:4">
      <c r="D742" s="13"/>
    </row>
    <row r="743" spans="4:4">
      <c r="D743" s="13"/>
    </row>
    <row r="744" spans="4:4">
      <c r="D744" s="13"/>
    </row>
    <row r="745" spans="4:4">
      <c r="D745" s="13"/>
    </row>
    <row r="746" spans="4:4">
      <c r="D746" s="13"/>
    </row>
    <row r="747" spans="4:4">
      <c r="D747" s="13"/>
    </row>
    <row r="748" spans="4:4">
      <c r="D748" s="13"/>
    </row>
    <row r="749" spans="4:4">
      <c r="D749" s="13"/>
    </row>
    <row r="750" spans="4:4">
      <c r="D750" s="13"/>
    </row>
    <row r="751" spans="4:4">
      <c r="D751" s="13"/>
    </row>
    <row r="752" spans="4:4">
      <c r="D752" s="13"/>
    </row>
    <row r="753" spans="4:4">
      <c r="D753" s="13"/>
    </row>
    <row r="754" spans="4:4">
      <c r="D754" s="13"/>
    </row>
    <row r="755" spans="4:4">
      <c r="D755" s="13"/>
    </row>
    <row r="756" spans="4:4">
      <c r="D756" s="13"/>
    </row>
    <row r="757" spans="4:4">
      <c r="D757" s="13"/>
    </row>
    <row r="758" spans="4:4">
      <c r="D758" s="13"/>
    </row>
    <row r="759" spans="4:4">
      <c r="D759" s="13"/>
    </row>
    <row r="760" spans="4:4">
      <c r="D760" s="13"/>
    </row>
    <row r="761" spans="4:4">
      <c r="D761" s="13"/>
    </row>
    <row r="762" spans="4:4">
      <c r="D762" s="13"/>
    </row>
    <row r="763" spans="4:4">
      <c r="D763" s="13"/>
    </row>
    <row r="764" spans="4:4">
      <c r="D764" s="13"/>
    </row>
    <row r="765" spans="4:4">
      <c r="D765" s="13"/>
    </row>
    <row r="766" spans="4:4">
      <c r="D766" s="13"/>
    </row>
    <row r="767" spans="4:4">
      <c r="D767" s="13"/>
    </row>
    <row r="768" spans="4:4">
      <c r="D768" s="13"/>
    </row>
    <row r="769" spans="4:4">
      <c r="D769" s="13"/>
    </row>
    <row r="770" spans="4:4">
      <c r="D770" s="13"/>
    </row>
    <row r="771" spans="4:4">
      <c r="D771" s="13"/>
    </row>
    <row r="772" spans="4:4">
      <c r="D772" s="13"/>
    </row>
    <row r="773" spans="4:4">
      <c r="D773" s="13"/>
    </row>
    <row r="774" spans="4:4">
      <c r="D774" s="13"/>
    </row>
    <row r="775" spans="4:4">
      <c r="D775" s="13"/>
    </row>
    <row r="776" spans="4:4">
      <c r="D776" s="13"/>
    </row>
    <row r="777" spans="4:4">
      <c r="D777" s="13"/>
    </row>
    <row r="778" spans="4:4">
      <c r="D778" s="13"/>
    </row>
    <row r="779" spans="4:4">
      <c r="D779" s="13"/>
    </row>
    <row r="780" spans="4:4">
      <c r="D780" s="13"/>
    </row>
    <row r="781" spans="4:4">
      <c r="D781" s="13"/>
    </row>
    <row r="782" spans="4:4">
      <c r="D782" s="13"/>
    </row>
    <row r="783" spans="4:4">
      <c r="D783" s="13"/>
    </row>
    <row r="784" spans="4:4">
      <c r="D784" s="13"/>
    </row>
    <row r="785" spans="4:4">
      <c r="D785" s="13"/>
    </row>
    <row r="786" spans="4:4">
      <c r="D786" s="13"/>
    </row>
    <row r="787" spans="4:4">
      <c r="D787" s="13"/>
    </row>
    <row r="788" spans="4:4">
      <c r="D788" s="13"/>
    </row>
    <row r="789" spans="4:4">
      <c r="D789" s="13"/>
    </row>
    <row r="790" spans="4:4">
      <c r="D790" s="13"/>
    </row>
    <row r="791" spans="4:4">
      <c r="D791" s="13"/>
    </row>
    <row r="792" spans="4:4">
      <c r="D792" s="13"/>
    </row>
    <row r="793" spans="4:4">
      <c r="D793" s="13"/>
    </row>
    <row r="794" spans="4:4">
      <c r="D794" s="13"/>
    </row>
    <row r="795" spans="4:4">
      <c r="D795" s="13"/>
    </row>
    <row r="796" spans="4:4">
      <c r="D796" s="13"/>
    </row>
    <row r="797" spans="4:4">
      <c r="D797" s="13"/>
    </row>
    <row r="798" spans="4:4">
      <c r="D798" s="13"/>
    </row>
    <row r="799" spans="4:4">
      <c r="D799" s="13"/>
    </row>
    <row r="800" spans="4:4">
      <c r="D800" s="13"/>
    </row>
    <row r="801" spans="4:4">
      <c r="D801" s="13"/>
    </row>
    <row r="802" spans="4:4">
      <c r="D802" s="13"/>
    </row>
    <row r="803" spans="4:4">
      <c r="D803" s="13"/>
    </row>
    <row r="804" spans="4:4">
      <c r="D804" s="13"/>
    </row>
    <row r="805" spans="4:4">
      <c r="D805" s="13"/>
    </row>
    <row r="806" spans="4:4">
      <c r="D806" s="13"/>
    </row>
    <row r="807" spans="4:4">
      <c r="D807" s="13"/>
    </row>
    <row r="808" spans="4:4">
      <c r="D808" s="13"/>
    </row>
    <row r="809" spans="4:4">
      <c r="D809" s="13"/>
    </row>
    <row r="810" spans="4:4">
      <c r="D810" s="13"/>
    </row>
    <row r="811" spans="4:4">
      <c r="D811" s="13"/>
    </row>
    <row r="812" spans="4:4">
      <c r="D812" s="13"/>
    </row>
    <row r="813" spans="4:4">
      <c r="D813" s="13"/>
    </row>
    <row r="814" spans="4:4">
      <c r="D814" s="13"/>
    </row>
    <row r="815" spans="4:4">
      <c r="D815" s="13"/>
    </row>
    <row r="816" spans="4:4">
      <c r="D816" s="13"/>
    </row>
    <row r="817" spans="4:4">
      <c r="D817" s="13"/>
    </row>
    <row r="818" spans="4:4">
      <c r="D818" s="13"/>
    </row>
    <row r="819" spans="4:4">
      <c r="D819" s="13"/>
    </row>
    <row r="820" spans="4:4">
      <c r="D820" s="13"/>
    </row>
    <row r="821" spans="4:4">
      <c r="D821" s="13"/>
    </row>
    <row r="822" spans="4:4">
      <c r="D822" s="13"/>
    </row>
    <row r="823" spans="4:4">
      <c r="D823" s="13"/>
    </row>
    <row r="824" spans="4:4">
      <c r="D824" s="13"/>
    </row>
    <row r="825" spans="4:4">
      <c r="D825" s="13"/>
    </row>
    <row r="826" spans="4:4">
      <c r="D826" s="13"/>
    </row>
    <row r="827" spans="4:4">
      <c r="D827" s="13"/>
    </row>
    <row r="828" spans="4:4">
      <c r="D828" s="13"/>
    </row>
    <row r="829" spans="4:4">
      <c r="D829" s="13"/>
    </row>
    <row r="830" spans="4:4">
      <c r="D830" s="13"/>
    </row>
    <row r="831" spans="4:4">
      <c r="D831" s="13"/>
    </row>
    <row r="832" spans="4:4">
      <c r="D832" s="13"/>
    </row>
    <row r="833" spans="4:4">
      <c r="D833" s="13"/>
    </row>
    <row r="834" spans="4:4">
      <c r="D834" s="13"/>
    </row>
    <row r="835" spans="4:4">
      <c r="D835" s="13"/>
    </row>
    <row r="836" spans="4:4">
      <c r="D836" s="13"/>
    </row>
    <row r="837" spans="4:4">
      <c r="D837" s="13"/>
    </row>
    <row r="838" spans="4:4">
      <c r="D838" s="13"/>
    </row>
    <row r="839" spans="4:4">
      <c r="D839" s="13"/>
    </row>
    <row r="840" spans="4:4">
      <c r="D840" s="13"/>
    </row>
    <row r="841" spans="4:4">
      <c r="D841" s="13"/>
    </row>
    <row r="842" spans="4:4">
      <c r="D842" s="13"/>
    </row>
    <row r="843" spans="4:4">
      <c r="D843" s="13"/>
    </row>
    <row r="844" spans="4:4">
      <c r="D844" s="13"/>
    </row>
    <row r="845" spans="4:4">
      <c r="D845" s="13"/>
    </row>
    <row r="846" spans="4:4">
      <c r="D846" s="13"/>
    </row>
    <row r="847" spans="4:4">
      <c r="D847" s="13"/>
    </row>
    <row r="848" spans="4:4">
      <c r="D848" s="13"/>
    </row>
    <row r="849" spans="4:4">
      <c r="D849" s="13"/>
    </row>
    <row r="850" spans="4:4">
      <c r="D850" s="13"/>
    </row>
    <row r="851" spans="4:4">
      <c r="D851" s="13"/>
    </row>
    <row r="852" spans="4:4">
      <c r="D852" s="13"/>
    </row>
    <row r="853" spans="4:4">
      <c r="D853" s="13"/>
    </row>
    <row r="854" spans="4:4">
      <c r="D854" s="13"/>
    </row>
    <row r="855" spans="4:4">
      <c r="D855" s="13"/>
    </row>
    <row r="856" spans="4:4">
      <c r="D856" s="13"/>
    </row>
    <row r="857" spans="4:4">
      <c r="D857" s="13"/>
    </row>
    <row r="858" spans="4:4">
      <c r="D858" s="13"/>
    </row>
    <row r="859" spans="4:4">
      <c r="D859" s="13"/>
    </row>
    <row r="860" spans="4:4">
      <c r="D860" s="13"/>
    </row>
    <row r="861" spans="4:4">
      <c r="D861" s="13"/>
    </row>
    <row r="862" spans="4:4">
      <c r="D862" s="13"/>
    </row>
    <row r="863" spans="4:4">
      <c r="D863" s="13"/>
    </row>
    <row r="864" spans="4:4">
      <c r="D864" s="13"/>
    </row>
    <row r="865" spans="4:4">
      <c r="D865" s="13"/>
    </row>
    <row r="866" spans="4:4">
      <c r="D866" s="13"/>
    </row>
    <row r="867" spans="4:4">
      <c r="D867" s="13"/>
    </row>
    <row r="868" spans="4:4">
      <c r="D868" s="13"/>
    </row>
    <row r="869" spans="4:4">
      <c r="D869" s="13"/>
    </row>
    <row r="870" spans="4:4">
      <c r="D870" s="13"/>
    </row>
    <row r="871" spans="4:4">
      <c r="D871" s="13"/>
    </row>
    <row r="872" spans="4:4">
      <c r="D872" s="13"/>
    </row>
    <row r="873" spans="4:4">
      <c r="D873" s="13"/>
    </row>
    <row r="874" spans="4:4">
      <c r="D874" s="13"/>
    </row>
    <row r="875" spans="4:4">
      <c r="D875" s="13"/>
    </row>
    <row r="876" spans="4:4">
      <c r="D876" s="13"/>
    </row>
    <row r="877" spans="4:4">
      <c r="D877" s="13"/>
    </row>
    <row r="878" spans="4:4">
      <c r="D878" s="13"/>
    </row>
    <row r="879" spans="4:4">
      <c r="D879" s="13"/>
    </row>
    <row r="880" spans="4:4">
      <c r="D880" s="13"/>
    </row>
    <row r="881" spans="4:4">
      <c r="D881" s="13"/>
    </row>
    <row r="882" spans="4:4">
      <c r="D882" s="13"/>
    </row>
    <row r="883" spans="4:4">
      <c r="D883" s="13"/>
    </row>
    <row r="884" spans="4:4">
      <c r="D884" s="13"/>
    </row>
    <row r="885" spans="4:4">
      <c r="D885" s="13"/>
    </row>
    <row r="886" spans="4:4">
      <c r="D886" s="13"/>
    </row>
    <row r="887" spans="4:4">
      <c r="D887" s="13"/>
    </row>
    <row r="888" spans="4:4">
      <c r="D888" s="13"/>
    </row>
    <row r="889" spans="4:4">
      <c r="D889" s="13"/>
    </row>
    <row r="890" spans="4:4">
      <c r="D890" s="13"/>
    </row>
    <row r="891" spans="4:4">
      <c r="D891" s="13"/>
    </row>
    <row r="892" spans="4:4">
      <c r="D892" s="13"/>
    </row>
    <row r="893" spans="4:4">
      <c r="D893" s="13"/>
    </row>
    <row r="894" spans="4:4">
      <c r="D894" s="13"/>
    </row>
    <row r="895" spans="4:4">
      <c r="D895" s="13"/>
    </row>
    <row r="896" spans="4:4">
      <c r="D896" s="13"/>
    </row>
    <row r="897" spans="4:4">
      <c r="D897" s="13"/>
    </row>
    <row r="898" spans="4:4">
      <c r="D898" s="13"/>
    </row>
    <row r="899" spans="4:4">
      <c r="D899" s="13"/>
    </row>
    <row r="900" spans="4:4">
      <c r="D900" s="13"/>
    </row>
    <row r="901" spans="4:4">
      <c r="D901" s="13"/>
    </row>
    <row r="902" spans="4:4">
      <c r="D902" s="13"/>
    </row>
    <row r="903" spans="4:4">
      <c r="D903" s="13"/>
    </row>
    <row r="904" spans="4:4">
      <c r="D904" s="13"/>
    </row>
    <row r="905" spans="4:4">
      <c r="D905" s="13"/>
    </row>
    <row r="906" spans="4:4">
      <c r="D906" s="13"/>
    </row>
    <row r="907" spans="4:4">
      <c r="D907" s="13"/>
    </row>
    <row r="908" spans="4:4">
      <c r="D908" s="13"/>
    </row>
    <row r="909" spans="4:4">
      <c r="D909" s="13"/>
    </row>
    <row r="910" spans="4:4">
      <c r="D910" s="13"/>
    </row>
    <row r="911" spans="4:4">
      <c r="D911" s="13"/>
    </row>
    <row r="912" spans="4:4">
      <c r="D912" s="13"/>
    </row>
    <row r="913" spans="4:4">
      <c r="D913" s="13"/>
    </row>
    <row r="914" spans="4:4">
      <c r="D914" s="13"/>
    </row>
    <row r="915" spans="4:4">
      <c r="D915" s="13"/>
    </row>
    <row r="916" spans="4:4">
      <c r="D916" s="13"/>
    </row>
    <row r="917" spans="4:4">
      <c r="D917" s="13"/>
    </row>
    <row r="918" spans="4:4">
      <c r="D918" s="13"/>
    </row>
    <row r="919" spans="4:4">
      <c r="D919" s="13"/>
    </row>
    <row r="920" spans="4:4">
      <c r="D920" s="13"/>
    </row>
    <row r="921" spans="4:4">
      <c r="D921" s="13"/>
    </row>
    <row r="922" spans="4:4">
      <c r="D922" s="13"/>
    </row>
    <row r="923" spans="4:4">
      <c r="D923" s="13"/>
    </row>
    <row r="924" spans="4:4">
      <c r="D924" s="13"/>
    </row>
    <row r="925" spans="4:4">
      <c r="D925" s="13"/>
    </row>
    <row r="926" spans="4:4">
      <c r="D926" s="13"/>
    </row>
    <row r="927" spans="4:4">
      <c r="D927" s="13"/>
    </row>
    <row r="928" spans="4:4">
      <c r="D928" s="13"/>
    </row>
    <row r="929" spans="4:4">
      <c r="D929" s="13"/>
    </row>
    <row r="930" spans="4:4">
      <c r="D930" s="13"/>
    </row>
    <row r="931" spans="4:4">
      <c r="D931" s="13"/>
    </row>
    <row r="932" spans="4:4">
      <c r="D932" s="13"/>
    </row>
    <row r="933" spans="4:4">
      <c r="D933" s="13"/>
    </row>
  </sheetData>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dimension ref="A1:H75"/>
  <sheetViews>
    <sheetView workbookViewId="0">
      <selection activeCell="A2" sqref="A2:F10"/>
    </sheetView>
  </sheetViews>
  <sheetFormatPr defaultRowHeight="12.75"/>
  <cols>
    <col min="1" max="1" width="10.7109375" style="123" customWidth="1"/>
    <col min="2" max="2" width="11.7109375" style="123" customWidth="1"/>
    <col min="3" max="16384" width="9.140625" style="123"/>
  </cols>
  <sheetData>
    <row r="1" spans="1:8" s="128" customFormat="1" ht="38.25" customHeight="1" thickBot="1">
      <c r="A1" s="160" t="s">
        <v>152</v>
      </c>
      <c r="B1" s="161"/>
      <c r="C1" s="161"/>
      <c r="D1" s="161"/>
      <c r="E1" s="161"/>
      <c r="F1" s="162"/>
      <c r="G1" s="163"/>
      <c r="H1" s="163"/>
    </row>
    <row r="2" spans="1:8" s="126" customFormat="1" ht="13.5" thickTop="1">
      <c r="A2" s="129" t="s">
        <v>153</v>
      </c>
      <c r="B2" s="135" t="s">
        <v>154</v>
      </c>
      <c r="C2" s="129" t="s">
        <v>155</v>
      </c>
      <c r="D2" s="135" t="s">
        <v>156</v>
      </c>
      <c r="E2" s="129" t="s">
        <v>62</v>
      </c>
      <c r="F2" s="130" t="s">
        <v>157</v>
      </c>
    </row>
    <row r="3" spans="1:8">
      <c r="A3" s="131">
        <v>0</v>
      </c>
      <c r="B3" s="136">
        <v>1</v>
      </c>
      <c r="C3" s="132">
        <v>0</v>
      </c>
      <c r="D3" s="137">
        <v>0</v>
      </c>
      <c r="E3" s="132">
        <v>1</v>
      </c>
      <c r="F3" s="124">
        <v>0</v>
      </c>
    </row>
    <row r="4" spans="1:8">
      <c r="A4" s="132">
        <v>0.15</v>
      </c>
      <c r="B4" s="137">
        <v>0.1</v>
      </c>
      <c r="C4" s="132">
        <v>0.1</v>
      </c>
      <c r="D4" s="137">
        <v>0.1</v>
      </c>
      <c r="E4" s="132">
        <v>2</v>
      </c>
      <c r="F4" s="124">
        <v>0</v>
      </c>
    </row>
    <row r="5" spans="1:8">
      <c r="A5" s="132">
        <v>0.31</v>
      </c>
      <c r="B5" s="137">
        <v>0</v>
      </c>
      <c r="C5" s="132">
        <v>0.13</v>
      </c>
      <c r="D5" s="137">
        <v>1</v>
      </c>
      <c r="E5" s="132">
        <v>3</v>
      </c>
      <c r="F5" s="124">
        <v>0</v>
      </c>
    </row>
    <row r="6" spans="1:8" ht="13.5" thickBot="1">
      <c r="A6" s="133">
        <v>1.9</v>
      </c>
      <c r="B6" s="138">
        <v>0</v>
      </c>
      <c r="C6" s="132">
        <v>0.67</v>
      </c>
      <c r="D6" s="137">
        <v>0.1</v>
      </c>
      <c r="E6" s="132">
        <v>4</v>
      </c>
      <c r="F6" s="124">
        <v>1</v>
      </c>
    </row>
    <row r="7" spans="1:8" ht="14.25" thickTop="1" thickBot="1">
      <c r="C7" s="133">
        <v>0.88</v>
      </c>
      <c r="D7" s="138">
        <v>0</v>
      </c>
      <c r="E7" s="132">
        <v>5</v>
      </c>
      <c r="F7" s="124">
        <v>1</v>
      </c>
    </row>
    <row r="8" spans="1:8" ht="13.5" thickTop="1">
      <c r="E8" s="132">
        <v>6</v>
      </c>
      <c r="F8" s="124">
        <v>1</v>
      </c>
    </row>
    <row r="9" spans="1:8">
      <c r="E9" s="132">
        <v>7</v>
      </c>
      <c r="F9" s="124">
        <v>1</v>
      </c>
    </row>
    <row r="10" spans="1:8" ht="13.5" thickBot="1">
      <c r="E10" s="133">
        <v>8</v>
      </c>
      <c r="F10" s="134">
        <v>0.1</v>
      </c>
    </row>
    <row r="11" spans="1:8" ht="13.5" thickTop="1"/>
    <row r="12" spans="1:8">
      <c r="A12" s="127" t="s">
        <v>158</v>
      </c>
      <c r="B12" s="127"/>
      <c r="C12" s="127"/>
      <c r="D12" s="127"/>
      <c r="E12" s="127"/>
    </row>
    <row r="28" spans="3:6">
      <c r="C28" s="126" t="s">
        <v>155</v>
      </c>
      <c r="D28" s="126" t="s">
        <v>156</v>
      </c>
      <c r="E28" s="126" t="s">
        <v>62</v>
      </c>
      <c r="F28" s="126" t="s">
        <v>157</v>
      </c>
    </row>
    <row r="29" spans="3:6">
      <c r="C29" s="123">
        <v>0</v>
      </c>
      <c r="D29" s="123">
        <v>0</v>
      </c>
      <c r="E29" s="123">
        <v>1</v>
      </c>
      <c r="F29" s="123">
        <v>0</v>
      </c>
    </row>
    <row r="30" spans="3:6">
      <c r="C30" s="123">
        <v>0.1</v>
      </c>
      <c r="D30" s="123">
        <v>0.1</v>
      </c>
      <c r="E30" s="123">
        <v>2</v>
      </c>
      <c r="F30" s="123">
        <v>0</v>
      </c>
    </row>
    <row r="31" spans="3:6">
      <c r="C31" s="123">
        <v>0.13</v>
      </c>
      <c r="D31" s="123">
        <v>1</v>
      </c>
      <c r="E31" s="123">
        <v>3</v>
      </c>
      <c r="F31" s="123">
        <v>0</v>
      </c>
    </row>
    <row r="32" spans="3:6">
      <c r="C32" s="123">
        <v>0.67</v>
      </c>
      <c r="D32" s="123">
        <v>0.1</v>
      </c>
      <c r="E32" s="123">
        <v>4</v>
      </c>
      <c r="F32" s="123">
        <v>1</v>
      </c>
    </row>
    <row r="33" spans="1:6">
      <c r="C33" s="123">
        <v>0.88</v>
      </c>
      <c r="D33" s="123">
        <v>0</v>
      </c>
      <c r="E33" s="123">
        <v>5</v>
      </c>
      <c r="F33" s="123">
        <v>1</v>
      </c>
    </row>
    <row r="34" spans="1:6">
      <c r="E34" s="123">
        <v>6</v>
      </c>
      <c r="F34" s="123">
        <v>1</v>
      </c>
    </row>
    <row r="35" spans="1:6">
      <c r="E35" s="123">
        <v>7</v>
      </c>
      <c r="F35" s="123">
        <v>1</v>
      </c>
    </row>
    <row r="36" spans="1:6">
      <c r="E36" s="123">
        <v>8</v>
      </c>
      <c r="F36" s="123">
        <v>0.1</v>
      </c>
    </row>
    <row r="37" spans="1:6">
      <c r="A37" s="126" t="s">
        <v>159</v>
      </c>
      <c r="B37" s="126" t="s">
        <v>83</v>
      </c>
    </row>
    <row r="38" spans="1:6">
      <c r="A38" s="126">
        <v>0</v>
      </c>
      <c r="B38" s="126">
        <v>0.1</v>
      </c>
    </row>
    <row r="39" spans="1:6">
      <c r="A39" s="123">
        <v>0.1</v>
      </c>
      <c r="B39" s="123">
        <v>0.1</v>
      </c>
    </row>
    <row r="40" spans="1:6">
      <c r="A40" s="123">
        <v>0.1</v>
      </c>
      <c r="B40" s="123">
        <v>0.13</v>
      </c>
    </row>
    <row r="41" spans="1:6">
      <c r="A41" s="123">
        <v>0</v>
      </c>
      <c r="B41" s="123">
        <v>0.13</v>
      </c>
    </row>
    <row r="42" spans="1:6">
      <c r="A42" s="123">
        <v>0</v>
      </c>
      <c r="B42" s="123">
        <v>0.14000000000000001</v>
      </c>
    </row>
    <row r="43" spans="1:6">
      <c r="A43" s="123">
        <v>1</v>
      </c>
      <c r="B43" s="123">
        <v>0.14000000000000001</v>
      </c>
    </row>
    <row r="44" spans="1:6">
      <c r="A44" s="123">
        <v>1</v>
      </c>
      <c r="B44" s="123">
        <v>0.67</v>
      </c>
    </row>
    <row r="45" spans="1:6">
      <c r="A45" s="123">
        <v>0</v>
      </c>
      <c r="B45" s="123">
        <v>0.67</v>
      </c>
    </row>
    <row r="46" spans="1:6">
      <c r="A46" s="123">
        <v>0</v>
      </c>
      <c r="B46" s="123">
        <v>0.68</v>
      </c>
    </row>
    <row r="47" spans="1:6">
      <c r="A47" s="123">
        <v>0.1</v>
      </c>
      <c r="B47" s="123">
        <v>0.68</v>
      </c>
    </row>
    <row r="48" spans="1:6">
      <c r="A48" s="123">
        <v>0.1</v>
      </c>
      <c r="B48" s="123">
        <v>0.88</v>
      </c>
    </row>
    <row r="49" spans="1:2">
      <c r="A49" s="123">
        <v>0</v>
      </c>
      <c r="B49" s="123">
        <v>0.88</v>
      </c>
    </row>
    <row r="51" spans="1:2">
      <c r="A51" s="126" t="s">
        <v>153</v>
      </c>
      <c r="B51" s="126" t="s">
        <v>154</v>
      </c>
    </row>
    <row r="52" spans="1:2">
      <c r="A52" s="126">
        <v>0</v>
      </c>
      <c r="B52" s="126">
        <v>0</v>
      </c>
    </row>
    <row r="53" spans="1:2">
      <c r="A53" s="125">
        <v>0</v>
      </c>
      <c r="B53" s="125">
        <v>1</v>
      </c>
    </row>
    <row r="54" spans="1:2">
      <c r="A54" s="125">
        <v>0.15</v>
      </c>
      <c r="B54" s="125">
        <v>1</v>
      </c>
    </row>
    <row r="55" spans="1:2">
      <c r="A55" s="123">
        <v>0.15</v>
      </c>
      <c r="B55" s="123">
        <v>0</v>
      </c>
    </row>
    <row r="56" spans="1:2">
      <c r="A56" s="123">
        <v>0.16</v>
      </c>
      <c r="B56" s="123">
        <v>0</v>
      </c>
    </row>
    <row r="57" spans="1:2">
      <c r="A57" s="123">
        <v>0.16</v>
      </c>
      <c r="B57" s="123">
        <v>0.1</v>
      </c>
    </row>
    <row r="58" spans="1:2">
      <c r="A58" s="123">
        <v>0.3</v>
      </c>
      <c r="B58" s="123">
        <v>0.1</v>
      </c>
    </row>
    <row r="59" spans="1:2">
      <c r="A59" s="123">
        <v>0.3</v>
      </c>
      <c r="B59" s="123">
        <v>0</v>
      </c>
    </row>
    <row r="60" spans="1:2">
      <c r="A60" s="123">
        <v>1.9</v>
      </c>
      <c r="B60" s="123">
        <v>0</v>
      </c>
    </row>
    <row r="63" spans="1:2">
      <c r="A63" s="123" t="s">
        <v>160</v>
      </c>
      <c r="B63" s="123" t="s">
        <v>161</v>
      </c>
    </row>
    <row r="64" spans="1:2">
      <c r="A64" s="123">
        <v>0.5</v>
      </c>
    </row>
    <row r="65" spans="1:5">
      <c r="A65" s="123">
        <v>1.5</v>
      </c>
    </row>
    <row r="66" spans="1:5">
      <c r="A66" s="123">
        <v>2.5</v>
      </c>
    </row>
    <row r="67" spans="1:5">
      <c r="A67" s="123">
        <v>3.5</v>
      </c>
    </row>
    <row r="68" spans="1:5">
      <c r="A68" s="123">
        <v>3.5</v>
      </c>
      <c r="B68" s="123">
        <v>0</v>
      </c>
    </row>
    <row r="69" spans="1:5">
      <c r="A69" s="123">
        <v>3.5</v>
      </c>
      <c r="B69" s="123">
        <v>1</v>
      </c>
      <c r="D69" s="123" t="s">
        <v>162</v>
      </c>
      <c r="E69" s="123">
        <v>1</v>
      </c>
    </row>
    <row r="70" spans="1:5">
      <c r="A70" s="123">
        <v>5.5</v>
      </c>
      <c r="B70" s="123">
        <v>1</v>
      </c>
      <c r="D70" s="123" t="s">
        <v>163</v>
      </c>
      <c r="E70" s="123">
        <v>2</v>
      </c>
    </row>
    <row r="71" spans="1:5">
      <c r="A71" s="123">
        <v>5.5</v>
      </c>
      <c r="B71" s="123">
        <v>0</v>
      </c>
      <c r="D71" s="123" t="s">
        <v>164</v>
      </c>
      <c r="E71" s="123">
        <v>3</v>
      </c>
    </row>
    <row r="72" spans="1:5">
      <c r="A72" s="123">
        <v>5.6</v>
      </c>
      <c r="B72" s="123">
        <v>0</v>
      </c>
      <c r="D72" s="123" t="s">
        <v>165</v>
      </c>
      <c r="E72" s="123">
        <v>4</v>
      </c>
    </row>
    <row r="73" spans="1:5">
      <c r="A73" s="123">
        <v>5.6</v>
      </c>
      <c r="B73" s="123">
        <v>0.1</v>
      </c>
      <c r="D73" s="123" t="s">
        <v>166</v>
      </c>
      <c r="E73" s="123">
        <v>5</v>
      </c>
    </row>
    <row r="74" spans="1:5">
      <c r="A74" s="123">
        <v>6.5</v>
      </c>
      <c r="B74" s="123">
        <v>0.1</v>
      </c>
      <c r="D74" s="123" t="s">
        <v>167</v>
      </c>
      <c r="E74" s="123">
        <v>6</v>
      </c>
    </row>
    <row r="75" spans="1:5">
      <c r="A75" s="123">
        <v>6.5</v>
      </c>
      <c r="B75" s="123">
        <v>0</v>
      </c>
    </row>
  </sheetData>
  <mergeCells count="1">
    <mergeCell ref="A1:H1"/>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dimension ref="A1"/>
  <sheetViews>
    <sheetView workbookViewId="0">
      <selection activeCell="C14" sqref="C14"/>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egg use and available</vt:lpstr>
      <vt:lpstr>All Rivers Histogram</vt:lpstr>
      <vt:lpstr>depth</vt:lpstr>
      <vt:lpstr>velocity</vt:lpstr>
      <vt:lpstr>Substrate</vt:lpstr>
      <vt:lpstr>All Rivers HSI Use Only</vt:lpstr>
      <vt:lpstr>PercentileHSI</vt:lpstr>
      <vt:lpstr>FuzzyHSI</vt:lpstr>
      <vt:lpstr>Paired T Tests</vt:lpstr>
      <vt:lpstr>HSI Adjusted vs Use-- All River</vt:lpstr>
      <vt:lpstr>HSI Adjusted vs Use only</vt:lpstr>
    </vt:vector>
  </TitlesOfParts>
  <Company>UC Davis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userone</dc:creator>
  <cp:lastModifiedBy>userone</cp:lastModifiedBy>
  <dcterms:created xsi:type="dcterms:W3CDTF">2009-12-17T21:49:47Z</dcterms:created>
  <dcterms:modified xsi:type="dcterms:W3CDTF">2011-04-06T04:06:08Z</dcterms:modified>
</cp:coreProperties>
</file>