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peek/Documents/github/van_norden_aquabio/data_raw/"/>
    </mc:Choice>
  </mc:AlternateContent>
  <xr:revisionPtr revIDLastSave="0" documentId="13_ncr:1_{159F4E9E-8B68-5F4E-8D2E-06CA3A4CFD99}" xr6:coauthVersionLast="47" xr6:coauthVersionMax="47" xr10:uidLastSave="{00000000-0000-0000-0000-000000000000}"/>
  <bookViews>
    <workbookView xWindow="29560" yWindow="500" windowWidth="35600" windowHeight="21100" tabRatio="500" activeTab="1" xr2:uid="{00000000-000D-0000-FFFF-FFFF00000000}"/>
  </bookViews>
  <sheets>
    <sheet name="SAFIT level 2a" sheetId="1" r:id="rId1"/>
    <sheet name="SAFIT level_1a" sheetId="3" r:id="rId2"/>
    <sheet name="CSCI form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3" l="1"/>
  <c r="I44" i="3"/>
  <c r="J38" i="3"/>
  <c r="I38" i="3"/>
  <c r="H38" i="3"/>
  <c r="J37" i="3"/>
  <c r="I37" i="3"/>
  <c r="H37" i="3"/>
  <c r="J35" i="3"/>
  <c r="J40" i="3" s="1"/>
  <c r="I35" i="3"/>
  <c r="I40" i="3" s="1"/>
  <c r="H35" i="3"/>
  <c r="G77" i="2"/>
  <c r="G76" i="2"/>
  <c r="G34" i="2"/>
  <c r="G33" i="2"/>
  <c r="G13" i="2"/>
  <c r="G12" i="2"/>
  <c r="L57" i="1"/>
  <c r="J57" i="1"/>
  <c r="H57" i="1"/>
  <c r="M73" i="1"/>
  <c r="L63" i="1"/>
  <c r="L56" i="1"/>
  <c r="K73" i="1"/>
  <c r="I73" i="1"/>
  <c r="J55" i="1"/>
  <c r="J59" i="1" s="1"/>
  <c r="J63" i="1"/>
  <c r="L66" i="1"/>
  <c r="H66" i="1"/>
  <c r="J66" i="1"/>
  <c r="J41" i="3" l="1"/>
  <c r="I41" i="3"/>
  <c r="H41" i="3"/>
  <c r="H39" i="3"/>
  <c r="H40" i="3"/>
  <c r="I39" i="3"/>
  <c r="H44" i="3"/>
  <c r="J39" i="3"/>
  <c r="J58" i="1"/>
  <c r="J69" i="1"/>
  <c r="J56" i="1"/>
  <c r="L55" i="1"/>
  <c r="H55" i="1"/>
  <c r="H56" i="1"/>
  <c r="J60" i="1"/>
  <c r="J68" i="1"/>
  <c r="L58" i="1" l="1"/>
  <c r="L69" i="1"/>
  <c r="L60" i="1"/>
  <c r="H58" i="1"/>
  <c r="H69" i="1"/>
  <c r="H63" i="1"/>
  <c r="H59" i="1"/>
  <c r="H68" i="1"/>
  <c r="L59" i="1"/>
  <c r="H60" i="1"/>
</calcChain>
</file>

<file path=xl/sharedStrings.xml><?xml version="1.0" encoding="utf-8"?>
<sst xmlns="http://schemas.openxmlformats.org/spreadsheetml/2006/main" count="605" uniqueCount="180">
  <si>
    <t>Date:</t>
  </si>
  <si>
    <t>Phylum</t>
  </si>
  <si>
    <t>Class</t>
  </si>
  <si>
    <t>Order</t>
  </si>
  <si>
    <t>Family</t>
  </si>
  <si>
    <t>TV</t>
  </si>
  <si>
    <t>FFG</t>
  </si>
  <si>
    <t>Oligochaeta</t>
  </si>
  <si>
    <t>CG</t>
  </si>
  <si>
    <t>Arthropoda</t>
  </si>
  <si>
    <t>Arachnida</t>
  </si>
  <si>
    <t>P</t>
  </si>
  <si>
    <t>CF</t>
  </si>
  <si>
    <t>Ostracoda</t>
  </si>
  <si>
    <t>Insecta</t>
  </si>
  <si>
    <t>Ephemeroptera</t>
  </si>
  <si>
    <t>Baetidae</t>
  </si>
  <si>
    <t>Callibaetis</t>
  </si>
  <si>
    <t>Coleoptera</t>
  </si>
  <si>
    <t>Dytiscidae</t>
  </si>
  <si>
    <t>Diptera</t>
  </si>
  <si>
    <t>Ceratopogonidae</t>
  </si>
  <si>
    <t>Chironomidae</t>
  </si>
  <si>
    <t>Chironominae</t>
  </si>
  <si>
    <t>Tanypodinae</t>
  </si>
  <si>
    <t>Total:</t>
  </si>
  <si>
    <t>Taxa Richness:</t>
  </si>
  <si>
    <t>EPT Richness:</t>
  </si>
  <si>
    <t>Sensitive EPT:</t>
  </si>
  <si>
    <t>% Dominant Taxon:</t>
  </si>
  <si>
    <t>Tolerance Value:</t>
  </si>
  <si>
    <t>Shannon's D.I.:</t>
  </si>
  <si>
    <t>Estimated Relative Abundance:</t>
  </si>
  <si>
    <t>Site:</t>
  </si>
  <si>
    <t>SC</t>
  </si>
  <si>
    <t>Paraleptophlebia</t>
  </si>
  <si>
    <t>Trichoptera</t>
  </si>
  <si>
    <t>SH</t>
  </si>
  <si>
    <t>Bezzia/Palpomyia</t>
  </si>
  <si>
    <t>Orthocladiinae</t>
  </si>
  <si>
    <t>notes</t>
  </si>
  <si>
    <t>Lebertiidae</t>
  </si>
  <si>
    <t>Lebertia</t>
  </si>
  <si>
    <t>Brachycentridae</t>
  </si>
  <si>
    <t>Plecoptera</t>
  </si>
  <si>
    <t>Nemouridae</t>
  </si>
  <si>
    <t>Dixidae</t>
  </si>
  <si>
    <t>Simuliidae</t>
  </si>
  <si>
    <t>Simulium</t>
  </si>
  <si>
    <t>Tabanidae</t>
  </si>
  <si>
    <t>Percent of sample subsampled:</t>
  </si>
  <si>
    <t>Coleoptera Richness:</t>
  </si>
  <si>
    <t>Diptera Richness:</t>
  </si>
  <si>
    <t>% non-Gastropod Scrapers:</t>
  </si>
  <si>
    <t>% Predator Individuals:</t>
  </si>
  <si>
    <t>% Shredder Taxa:</t>
  </si>
  <si>
    <t>% non-Insect Taxa:</t>
  </si>
  <si>
    <t>Score total:</t>
  </si>
  <si>
    <t>PRIMARY METRICS:</t>
  </si>
  <si>
    <r>
      <t>Subclass:</t>
    </r>
    <r>
      <rPr>
        <sz val="12"/>
        <rFont val="Calibri"/>
        <family val="2"/>
        <scheme val="minor"/>
      </rPr>
      <t xml:space="preserve"> Acari</t>
    </r>
  </si>
  <si>
    <r>
      <t>Sub:</t>
    </r>
    <r>
      <rPr>
        <sz val="12"/>
        <rFont val="Calibri"/>
        <family val="2"/>
        <scheme val="minor"/>
      </rPr>
      <t xml:space="preserve"> Crustacea</t>
    </r>
  </si>
  <si>
    <t>NORCAL B-IBI METRICS:</t>
  </si>
  <si>
    <t>not in regional range, strictly for comparison</t>
  </si>
  <si>
    <t>Abbreviation legend:</t>
  </si>
  <si>
    <t>TV = Tolerance Value (based on 2003 CAMLnet Standard Taxonomic Effort.  California Department  of Fish and Game, Rancho Cordova, California.)</t>
  </si>
  <si>
    <t>FFG = Functional Feeding Group</t>
  </si>
  <si>
    <t xml:space="preserve">     CF = collector-filterer</t>
  </si>
  <si>
    <t xml:space="preserve">     CG = collector-gatherer</t>
  </si>
  <si>
    <t xml:space="preserve">     MH = macrophyte herbivore</t>
  </si>
  <si>
    <t xml:space="preserve">     OM = omnivore</t>
  </si>
  <si>
    <t xml:space="preserve">     PH = piercing herbivore</t>
  </si>
  <si>
    <t xml:space="preserve">     SC = scraper</t>
  </si>
  <si>
    <t xml:space="preserve">     P = predator</t>
  </si>
  <si>
    <t>D.I. = Diversity Index</t>
  </si>
  <si>
    <t>NorCal B-IBI = Northern Coastal California Benthic Index of Biological Integrity</t>
  </si>
  <si>
    <t xml:space="preserve">    PA=parasite</t>
  </si>
  <si>
    <t>% Intolerant Individuals*:</t>
  </si>
  <si>
    <t>*not corrected for watershed size</t>
  </si>
  <si>
    <t>Sperchon</t>
  </si>
  <si>
    <t>1p</t>
  </si>
  <si>
    <t>Agabus</t>
  </si>
  <si>
    <t>a</t>
  </si>
  <si>
    <t>Tipulidae</t>
  </si>
  <si>
    <t>Elmidae</t>
  </si>
  <si>
    <t>Sialidae</t>
  </si>
  <si>
    <t>Sialis</t>
  </si>
  <si>
    <t>Genus/species/Final ID</t>
  </si>
  <si>
    <t>Sperchonopsis</t>
  </si>
  <si>
    <t>Torrenticola</t>
  </si>
  <si>
    <t>Optioservus</t>
  </si>
  <si>
    <t>Zaitzevia parvula</t>
  </si>
  <si>
    <t>Leptophlebiidae</t>
  </si>
  <si>
    <t>Perlodidae</t>
  </si>
  <si>
    <t>Hygrobatidae</t>
  </si>
  <si>
    <t>Atractides</t>
  </si>
  <si>
    <t>Anafroptilum</t>
  </si>
  <si>
    <t>Chloroperlidae</t>
  </si>
  <si>
    <t>Sweltsa</t>
  </si>
  <si>
    <t>Zapada cinctipes</t>
  </si>
  <si>
    <t>Rhyacophilidae</t>
  </si>
  <si>
    <t>EI</t>
  </si>
  <si>
    <t>Diamesinae</t>
  </si>
  <si>
    <t>Hexatoma</t>
  </si>
  <si>
    <t>Sperchontidae</t>
  </si>
  <si>
    <t>Philopotamidae</t>
  </si>
  <si>
    <t>Wormaldia</t>
  </si>
  <si>
    <t>damaged, best guess</t>
  </si>
  <si>
    <t>Oreodytes</t>
  </si>
  <si>
    <t>Culicoides</t>
  </si>
  <si>
    <t>Coelenterata</t>
  </si>
  <si>
    <t>Hydrozoa</t>
  </si>
  <si>
    <t>Hydroida</t>
  </si>
  <si>
    <t>Hydridae</t>
  </si>
  <si>
    <t>Hydra</t>
  </si>
  <si>
    <t>Siphlonuridae</t>
  </si>
  <si>
    <t>Siphlonurus</t>
  </si>
  <si>
    <t>p</t>
  </si>
  <si>
    <t>Monatractides</t>
  </si>
  <si>
    <t>Hydraenidae</t>
  </si>
  <si>
    <t>Hydraena</t>
  </si>
  <si>
    <t>Octhebius</t>
  </si>
  <si>
    <t>Sample ID</t>
  </si>
  <si>
    <t>Final ID</t>
  </si>
  <si>
    <t>Quantity</t>
  </si>
  <si>
    <t>Life Stage</t>
  </si>
  <si>
    <t>Distinct</t>
  </si>
  <si>
    <t>Notes</t>
  </si>
  <si>
    <t>x</t>
  </si>
  <si>
    <t>l</t>
  </si>
  <si>
    <t>Center for Watershed Science</t>
  </si>
  <si>
    <t>South Yuba @ Van Norden</t>
  </si>
  <si>
    <t>23-IX-20</t>
  </si>
  <si>
    <t>24-VI-21</t>
  </si>
  <si>
    <t>Platyhelminthes</t>
  </si>
  <si>
    <t>Turbellaria</t>
  </si>
  <si>
    <t>Capniidae</t>
  </si>
  <si>
    <t>Podmosta</t>
  </si>
  <si>
    <t>Uvarus</t>
  </si>
  <si>
    <t>Prosimulium</t>
  </si>
  <si>
    <t>10p</t>
  </si>
  <si>
    <t>6p</t>
  </si>
  <si>
    <t>Castle Creek @ Van Nordan</t>
  </si>
  <si>
    <t>Stygothrombidiidae</t>
  </si>
  <si>
    <t>Stygothrombium</t>
  </si>
  <si>
    <t>Ameletidae</t>
  </si>
  <si>
    <t>Ameletus</t>
  </si>
  <si>
    <t>Baetis</t>
  </si>
  <si>
    <t>Heptageniidae</t>
  </si>
  <si>
    <t>Ecdyonurus criddlei</t>
  </si>
  <si>
    <t>Epeorus</t>
  </si>
  <si>
    <t>presume some EI</t>
  </si>
  <si>
    <t>Frisonia picticeps</t>
  </si>
  <si>
    <t>Oroperla barbara</t>
  </si>
  <si>
    <t>EI, not distinct</t>
  </si>
  <si>
    <t>EI, best guess</t>
  </si>
  <si>
    <t>Amiocentrus aspilus</t>
  </si>
  <si>
    <r>
      <t xml:space="preserve">1a, </t>
    </r>
    <r>
      <rPr>
        <i/>
        <sz val="12"/>
        <rFont val="Calibri"/>
        <family val="2"/>
        <scheme val="minor"/>
      </rPr>
      <t>O. picturatus</t>
    </r>
  </si>
  <si>
    <t>3a</t>
  </si>
  <si>
    <t>Dixa</t>
  </si>
  <si>
    <t>Muscidae</t>
  </si>
  <si>
    <t>Limnophora</t>
  </si>
  <si>
    <t>Hesperoconopa</t>
  </si>
  <si>
    <r>
      <rPr>
        <sz val="12"/>
        <color theme="1"/>
        <rFont val="Calibri"/>
        <family val="2"/>
        <scheme val="minor"/>
      </rPr>
      <t>1</t>
    </r>
    <r>
      <rPr>
        <i/>
        <sz val="12"/>
        <color theme="1"/>
        <rFont val="Calibri"/>
        <family val="2"/>
        <scheme val="minor"/>
      </rPr>
      <t xml:space="preserve"> Monatractides</t>
    </r>
  </si>
  <si>
    <t>Megaloptera</t>
  </si>
  <si>
    <t>Scores for Klamath Mountains Ecoregion</t>
  </si>
  <si>
    <r>
      <rPr>
        <sz val="12"/>
        <color theme="1"/>
        <rFont val="Calibri"/>
        <family val="2"/>
        <scheme val="minor"/>
      </rPr>
      <t>12</t>
    </r>
    <r>
      <rPr>
        <i/>
        <sz val="12"/>
        <color theme="1"/>
        <rFont val="Calibri"/>
        <family val="2"/>
        <scheme val="minor"/>
      </rPr>
      <t xml:space="preserve"> Monatractides,</t>
    </r>
    <r>
      <rPr>
        <sz val="12"/>
        <color theme="1"/>
        <rFont val="Calibri"/>
        <family val="2"/>
        <scheme val="minor"/>
      </rPr>
      <t xml:space="preserve"> ? Some nymphs</t>
    </r>
  </si>
  <si>
    <t>Notes column: a = adult, p = pupa, EI = early instar</t>
  </si>
  <si>
    <t>4p</t>
  </si>
  <si>
    <t>2p</t>
  </si>
  <si>
    <r>
      <t xml:space="preserve">Rhyacophila angelita </t>
    </r>
    <r>
      <rPr>
        <sz val="10"/>
        <rFont val="Verdana"/>
        <family val="2"/>
      </rPr>
      <t xml:space="preserve"> group</t>
    </r>
  </si>
  <si>
    <r>
      <t>Rhyacophila betteni</t>
    </r>
    <r>
      <rPr>
        <sz val="10"/>
        <rFont val="Verdana"/>
        <family val="2"/>
      </rPr>
      <t xml:space="preserve"> group</t>
    </r>
  </si>
  <si>
    <t>O. picturatus</t>
  </si>
  <si>
    <t>S.Yuba_2020</t>
  </si>
  <si>
    <t>S.Yuba_2021</t>
  </si>
  <si>
    <t>Castle_2021</t>
  </si>
  <si>
    <t>Centroptilum (Anafroptilum)</t>
  </si>
  <si>
    <r>
      <t>Rhyacophila angelita</t>
    </r>
    <r>
      <rPr>
        <sz val="10"/>
        <rFont val="Verdana"/>
        <family val="2"/>
      </rPr>
      <t xml:space="preserve"> group</t>
    </r>
  </si>
  <si>
    <t>SY20</t>
  </si>
  <si>
    <t>SY21</t>
  </si>
  <si>
    <t>CC21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</si>
</sst>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Verdana"/>
      <family val="2"/>
    </font>
    <font>
      <sz val="10"/>
      <name val="Verdan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8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8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49" fontId="11" fillId="0" borderId="0" xfId="0" applyNumberFormat="1" applyFont="1"/>
    <xf numFmtId="49" fontId="13" fillId="0" borderId="0" xfId="0" applyNumberFormat="1" applyFont="1"/>
    <xf numFmtId="0" fontId="0" fillId="2" borderId="0" xfId="0" applyFont="1" applyFill="1"/>
    <xf numFmtId="0" fontId="6" fillId="2" borderId="0" xfId="0" applyFont="1" applyFill="1"/>
    <xf numFmtId="0" fontId="5" fillId="2" borderId="0" xfId="0" applyFont="1" applyFill="1"/>
    <xf numFmtId="2" fontId="0" fillId="2" borderId="0" xfId="0" applyNumberFormat="1" applyFont="1" applyFill="1"/>
    <xf numFmtId="0" fontId="0" fillId="2" borderId="0" xfId="0" applyNumberFormat="1" applyFont="1" applyFill="1"/>
    <xf numFmtId="2" fontId="0" fillId="2" borderId="0" xfId="0" applyNumberFormat="1" applyFill="1"/>
    <xf numFmtId="0" fontId="6" fillId="2" borderId="0" xfId="0" applyNumberFormat="1" applyFont="1" applyFill="1"/>
    <xf numFmtId="1" fontId="0" fillId="2" borderId="0" xfId="0" applyNumberFormat="1" applyFont="1" applyFill="1"/>
    <xf numFmtId="0" fontId="0" fillId="0" borderId="0" xfId="0" applyFont="1" applyFill="1"/>
    <xf numFmtId="0" fontId="6" fillId="0" borderId="0" xfId="0" applyFont="1" applyFill="1"/>
    <xf numFmtId="0" fontId="0" fillId="0" borderId="0" xfId="0" applyFill="1"/>
    <xf numFmtId="2" fontId="0" fillId="0" borderId="0" xfId="0" applyNumberFormat="1" applyFont="1" applyFill="1"/>
    <xf numFmtId="1" fontId="0" fillId="0" borderId="0" xfId="0" applyNumberFormat="1" applyFont="1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0"/>
  <sheetViews>
    <sheetView zoomScale="120" zoomScaleNormal="120" zoomScalePageLayoutView="150"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D56" sqref="D56:L63"/>
    </sheetView>
  </sheetViews>
  <sheetFormatPr baseColWidth="10" defaultRowHeight="16" x14ac:dyDescent="0.2"/>
  <cols>
    <col min="5" max="5" width="22.6640625" bestFit="1" customWidth="1"/>
    <col min="6" max="6" width="3.83203125" bestFit="1" customWidth="1"/>
    <col min="7" max="7" width="6.33203125" bestFit="1" customWidth="1"/>
    <col min="8" max="19" width="11.83203125" customWidth="1"/>
    <col min="20" max="20" width="11" customWidth="1"/>
    <col min="21" max="21" width="11" bestFit="1" customWidth="1"/>
    <col min="22" max="23" width="11" customWidth="1"/>
    <col min="24" max="25" width="11.83203125" customWidth="1"/>
    <col min="30" max="31" width="11" bestFit="1" customWidth="1"/>
  </cols>
  <sheetData>
    <row r="1" spans="1:31" x14ac:dyDescent="0.2">
      <c r="A1" s="2" t="s">
        <v>129</v>
      </c>
      <c r="B1" s="2"/>
      <c r="C1" s="2"/>
      <c r="D1" s="2"/>
      <c r="E1" s="2"/>
      <c r="F1" s="2"/>
      <c r="G1" s="9" t="s">
        <v>33</v>
      </c>
      <c r="H1" s="11" t="s">
        <v>130</v>
      </c>
      <c r="I1" s="9"/>
      <c r="J1" s="11" t="s">
        <v>130</v>
      </c>
      <c r="K1" s="9"/>
      <c r="L1" s="11" t="s">
        <v>141</v>
      </c>
      <c r="M1" s="9"/>
      <c r="N1" s="11"/>
      <c r="O1" s="9"/>
      <c r="P1" s="11"/>
      <c r="Q1" s="9"/>
      <c r="R1" s="11"/>
      <c r="S1" s="9"/>
      <c r="T1" s="2"/>
      <c r="U1" s="2"/>
      <c r="V1" s="2"/>
      <c r="W1" s="2"/>
      <c r="X1" s="11"/>
      <c r="Y1" s="9"/>
      <c r="AD1" s="2"/>
      <c r="AE1" s="2"/>
    </row>
    <row r="2" spans="1:31" x14ac:dyDescent="0.2">
      <c r="A2" s="2"/>
      <c r="B2" s="2"/>
      <c r="C2" s="2"/>
      <c r="D2" s="2"/>
      <c r="E2" s="2"/>
      <c r="F2" s="2"/>
      <c r="G2" s="9" t="s">
        <v>0</v>
      </c>
      <c r="H2" s="11" t="s">
        <v>131</v>
      </c>
      <c r="I2" s="11" t="s">
        <v>40</v>
      </c>
      <c r="J2" s="14" t="s">
        <v>132</v>
      </c>
      <c r="K2" s="11" t="s">
        <v>40</v>
      </c>
      <c r="L2" s="11" t="s">
        <v>132</v>
      </c>
      <c r="M2" s="11" t="s">
        <v>40</v>
      </c>
      <c r="N2" s="11"/>
      <c r="O2" s="11"/>
      <c r="P2" s="11"/>
      <c r="Q2" s="11"/>
      <c r="R2" s="11"/>
      <c r="S2" s="11"/>
      <c r="T2" s="5"/>
      <c r="U2" s="2"/>
      <c r="V2" s="5"/>
      <c r="W2" s="2"/>
      <c r="X2" s="11"/>
      <c r="Y2" s="11"/>
      <c r="AD2" s="5"/>
      <c r="AE2" s="2"/>
    </row>
    <row r="3" spans="1:31" x14ac:dyDescent="0.2">
      <c r="A3" s="9" t="s">
        <v>1</v>
      </c>
      <c r="B3" s="9" t="s">
        <v>2</v>
      </c>
      <c r="C3" s="9" t="s">
        <v>3</v>
      </c>
      <c r="D3" s="9" t="s">
        <v>4</v>
      </c>
      <c r="E3" s="9" t="s">
        <v>86</v>
      </c>
      <c r="F3" s="2" t="s">
        <v>5</v>
      </c>
      <c r="G3" s="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AD3" s="2"/>
      <c r="AE3" s="2"/>
    </row>
    <row r="4" spans="1:31" x14ac:dyDescent="0.2">
      <c r="A4" t="s">
        <v>109</v>
      </c>
      <c r="B4" t="s">
        <v>110</v>
      </c>
      <c r="C4" t="s">
        <v>111</v>
      </c>
      <c r="D4" t="s">
        <v>112</v>
      </c>
      <c r="E4" s="12" t="s">
        <v>113</v>
      </c>
      <c r="F4">
        <v>5</v>
      </c>
      <c r="G4" t="s">
        <v>11</v>
      </c>
      <c r="H4" s="2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AD4" s="2"/>
      <c r="AE4" s="2"/>
    </row>
    <row r="5" spans="1:31" x14ac:dyDescent="0.2">
      <c r="A5" t="s">
        <v>133</v>
      </c>
      <c r="B5" t="s">
        <v>134</v>
      </c>
      <c r="E5" t="s">
        <v>134</v>
      </c>
      <c r="F5">
        <v>4</v>
      </c>
      <c r="G5" t="s">
        <v>11</v>
      </c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AD5" s="2"/>
      <c r="AE5" s="2"/>
    </row>
    <row r="6" spans="1:31" x14ac:dyDescent="0.2">
      <c r="A6" s="2"/>
      <c r="B6" s="2" t="s">
        <v>7</v>
      </c>
      <c r="C6" s="2"/>
      <c r="D6" s="2"/>
      <c r="E6" s="2" t="s">
        <v>7</v>
      </c>
      <c r="F6" s="2">
        <v>5</v>
      </c>
      <c r="G6" s="2" t="s">
        <v>8</v>
      </c>
      <c r="H6" s="2">
        <v>114</v>
      </c>
      <c r="I6" s="2"/>
      <c r="J6" s="2">
        <v>36</v>
      </c>
      <c r="K6" s="2"/>
      <c r="L6" s="2">
        <v>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D6" s="2"/>
      <c r="AE6" s="2"/>
    </row>
    <row r="7" spans="1:31" x14ac:dyDescent="0.2">
      <c r="A7" s="2" t="s">
        <v>9</v>
      </c>
      <c r="B7" s="2" t="s">
        <v>10</v>
      </c>
      <c r="C7" s="9" t="s">
        <v>59</v>
      </c>
      <c r="D7" s="2" t="s">
        <v>93</v>
      </c>
      <c r="E7" s="10" t="s">
        <v>94</v>
      </c>
      <c r="F7" s="2">
        <v>8</v>
      </c>
      <c r="G7" s="2" t="s">
        <v>11</v>
      </c>
      <c r="H7" s="2"/>
      <c r="I7" s="2"/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AD7" s="2"/>
      <c r="AE7" s="2"/>
    </row>
    <row r="8" spans="1:31" x14ac:dyDescent="0.2">
      <c r="A8" s="2"/>
      <c r="B8" s="2"/>
      <c r="C8" s="2"/>
      <c r="D8" s="2" t="s">
        <v>41</v>
      </c>
      <c r="E8" s="10" t="s">
        <v>42</v>
      </c>
      <c r="F8" s="2">
        <v>8</v>
      </c>
      <c r="G8" s="2" t="s">
        <v>11</v>
      </c>
      <c r="H8" s="8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AD8" s="2"/>
      <c r="AE8" s="2"/>
    </row>
    <row r="9" spans="1:31" x14ac:dyDescent="0.2">
      <c r="A9" s="2"/>
      <c r="B9" s="2"/>
      <c r="C9" s="2"/>
      <c r="D9" s="2" t="s">
        <v>103</v>
      </c>
      <c r="E9" s="10" t="s">
        <v>78</v>
      </c>
      <c r="F9" s="2">
        <v>8</v>
      </c>
      <c r="G9" s="2" t="s">
        <v>11</v>
      </c>
      <c r="H9" s="2"/>
      <c r="I9" s="2"/>
      <c r="J9" s="2">
        <v>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AD9" s="2"/>
      <c r="AE9" s="2"/>
    </row>
    <row r="10" spans="1:31" x14ac:dyDescent="0.2">
      <c r="A10" s="2"/>
      <c r="B10" s="2"/>
      <c r="C10" s="2"/>
      <c r="D10" s="2"/>
      <c r="E10" s="10" t="s">
        <v>87</v>
      </c>
      <c r="F10" s="2">
        <v>8</v>
      </c>
      <c r="G10" s="2" t="s">
        <v>11</v>
      </c>
      <c r="H10" s="2"/>
      <c r="I10" s="2"/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AD10" s="2"/>
      <c r="AE10" s="2"/>
    </row>
    <row r="11" spans="1:31" x14ac:dyDescent="0.2">
      <c r="A11" s="2"/>
      <c r="B11" s="2"/>
      <c r="C11" s="2"/>
      <c r="D11" t="s">
        <v>142</v>
      </c>
      <c r="E11" s="12" t="s">
        <v>143</v>
      </c>
      <c r="F11">
        <v>5</v>
      </c>
      <c r="G11" t="s">
        <v>11</v>
      </c>
      <c r="H11" s="2"/>
      <c r="I11" s="2"/>
      <c r="J11" s="2"/>
      <c r="K11" s="2"/>
      <c r="L11" s="8"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D11" s="2"/>
      <c r="AE11" s="2"/>
    </row>
    <row r="12" spans="1:31" x14ac:dyDescent="0.2">
      <c r="A12" s="2"/>
      <c r="B12" s="2"/>
      <c r="C12" s="2"/>
      <c r="D12" s="2"/>
      <c r="E12" s="10" t="s">
        <v>88</v>
      </c>
      <c r="F12" s="2">
        <v>5</v>
      </c>
      <c r="G12" s="2" t="s">
        <v>11</v>
      </c>
      <c r="H12" s="2">
        <v>4</v>
      </c>
      <c r="I12" s="3" t="s">
        <v>162</v>
      </c>
      <c r="J12" s="2">
        <v>1</v>
      </c>
      <c r="K12" s="3" t="s">
        <v>117</v>
      </c>
      <c r="L12" s="2">
        <v>18</v>
      </c>
      <c r="M12" s="3" t="s">
        <v>165</v>
      </c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3"/>
      <c r="AD12" s="2"/>
      <c r="AE12" s="2"/>
    </row>
    <row r="13" spans="1:31" x14ac:dyDescent="0.2">
      <c r="A13" s="9" t="s">
        <v>60</v>
      </c>
      <c r="B13" s="2" t="s">
        <v>13</v>
      </c>
      <c r="C13" s="2"/>
      <c r="D13" s="2"/>
      <c r="E13" s="2" t="s">
        <v>13</v>
      </c>
      <c r="F13" s="2">
        <v>8</v>
      </c>
      <c r="G13" s="2" t="s">
        <v>8</v>
      </c>
      <c r="H13" s="2">
        <v>33</v>
      </c>
      <c r="I13" s="2"/>
      <c r="J13" s="8">
        <v>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D13" s="2"/>
      <c r="AE13" s="2"/>
    </row>
    <row r="14" spans="1:31" x14ac:dyDescent="0.2">
      <c r="A14" s="2"/>
      <c r="B14" s="11" t="s">
        <v>14</v>
      </c>
      <c r="C14" s="11" t="s">
        <v>15</v>
      </c>
      <c r="D14" s="13" t="s">
        <v>144</v>
      </c>
      <c r="E14" s="12" t="s">
        <v>145</v>
      </c>
      <c r="F14" s="13">
        <v>0</v>
      </c>
      <c r="G14" s="13" t="s">
        <v>8</v>
      </c>
      <c r="H14" s="2"/>
      <c r="I14" s="2"/>
      <c r="J14" s="2"/>
      <c r="K14" s="2"/>
      <c r="L14" s="2">
        <v>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AD14" s="2"/>
      <c r="AE14" s="2"/>
    </row>
    <row r="15" spans="1:31" x14ac:dyDescent="0.2">
      <c r="A15" s="2"/>
      <c r="D15" s="2" t="s">
        <v>16</v>
      </c>
      <c r="E15" s="10" t="s">
        <v>95</v>
      </c>
      <c r="F15" s="2">
        <v>2</v>
      </c>
      <c r="G15" s="11" t="s">
        <v>8</v>
      </c>
      <c r="H15" s="2"/>
      <c r="I15" s="2"/>
      <c r="J15" s="11"/>
      <c r="K15" s="11"/>
      <c r="L15" s="2">
        <v>49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AD15" s="2"/>
      <c r="AE15" s="2"/>
    </row>
    <row r="16" spans="1:31" x14ac:dyDescent="0.2">
      <c r="A16" s="2"/>
      <c r="D16" s="2"/>
      <c r="E16" s="10" t="s">
        <v>146</v>
      </c>
      <c r="F16" s="2">
        <v>5</v>
      </c>
      <c r="G16" s="11" t="s">
        <v>8</v>
      </c>
      <c r="H16" s="2"/>
      <c r="I16" s="2"/>
      <c r="J16" s="11"/>
      <c r="K16" s="11"/>
      <c r="L16" s="2">
        <v>54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D16" s="2"/>
      <c r="AE16" s="2"/>
    </row>
    <row r="17" spans="1:31" x14ac:dyDescent="0.2">
      <c r="A17" s="2"/>
      <c r="E17" s="10" t="s">
        <v>17</v>
      </c>
      <c r="F17" s="11">
        <v>9</v>
      </c>
      <c r="G17" s="11" t="s">
        <v>8</v>
      </c>
      <c r="H17" s="11">
        <v>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"/>
      <c r="U17" s="11"/>
      <c r="V17" s="11"/>
      <c r="W17" s="11"/>
      <c r="X17" s="11"/>
      <c r="Y17" s="11"/>
      <c r="AD17" s="2"/>
      <c r="AE17" s="11"/>
    </row>
    <row r="18" spans="1:31" x14ac:dyDescent="0.2">
      <c r="A18" s="2"/>
      <c r="B18" s="11"/>
      <c r="C18" s="11"/>
      <c r="D18" s="11" t="s">
        <v>147</v>
      </c>
      <c r="E18" s="10" t="s">
        <v>148</v>
      </c>
      <c r="F18" s="11">
        <v>3</v>
      </c>
      <c r="G18" s="11" t="s">
        <v>34</v>
      </c>
      <c r="H18" s="11"/>
      <c r="I18" s="11"/>
      <c r="J18" s="11"/>
      <c r="K18" s="11"/>
      <c r="L18" s="11">
        <v>2</v>
      </c>
      <c r="M18" s="11"/>
      <c r="N18" s="11"/>
      <c r="O18" s="11"/>
      <c r="P18" s="11"/>
      <c r="Q18" s="11"/>
      <c r="R18" s="11"/>
      <c r="S18" s="11"/>
      <c r="T18" s="2"/>
      <c r="U18" s="11"/>
      <c r="V18" s="11"/>
      <c r="W18" s="11"/>
      <c r="X18" s="11"/>
      <c r="Y18" s="11"/>
      <c r="AD18" s="2"/>
      <c r="AE18" s="11"/>
    </row>
    <row r="19" spans="1:31" x14ac:dyDescent="0.2">
      <c r="A19" s="2"/>
      <c r="B19" s="11"/>
      <c r="C19" s="11"/>
      <c r="E19" s="10" t="s">
        <v>149</v>
      </c>
      <c r="F19" s="11">
        <v>0</v>
      </c>
      <c r="G19" s="11" t="s">
        <v>34</v>
      </c>
      <c r="H19" s="11"/>
      <c r="I19" s="11"/>
      <c r="J19" s="11"/>
      <c r="K19" s="11"/>
      <c r="L19" s="11">
        <v>1</v>
      </c>
      <c r="M19" s="11"/>
      <c r="N19" s="11"/>
      <c r="O19" s="11"/>
      <c r="P19" s="11"/>
      <c r="Q19" s="11"/>
      <c r="R19" s="11"/>
      <c r="S19" s="11"/>
      <c r="T19" s="2"/>
      <c r="U19" s="11"/>
      <c r="V19" s="11"/>
      <c r="W19" s="11"/>
      <c r="X19" s="11"/>
      <c r="Y19" s="11"/>
      <c r="AD19" s="2"/>
      <c r="AE19" s="11"/>
    </row>
    <row r="20" spans="1:31" x14ac:dyDescent="0.2">
      <c r="A20" s="2"/>
      <c r="B20" s="11"/>
      <c r="C20" s="11"/>
      <c r="D20" s="11" t="s">
        <v>91</v>
      </c>
      <c r="E20" s="10" t="s">
        <v>35</v>
      </c>
      <c r="F20" s="11">
        <v>4</v>
      </c>
      <c r="G20" s="11" t="s">
        <v>8</v>
      </c>
      <c r="H20" s="11">
        <v>4</v>
      </c>
      <c r="I20" s="11"/>
      <c r="J20" s="11"/>
      <c r="K20" s="11"/>
      <c r="L20" s="11">
        <v>6</v>
      </c>
      <c r="M20" s="11"/>
      <c r="N20" s="11"/>
      <c r="O20" s="11"/>
      <c r="P20" s="11"/>
      <c r="Q20" s="11"/>
      <c r="R20" s="11"/>
      <c r="S20" s="11"/>
      <c r="T20" s="2"/>
      <c r="U20" s="11"/>
      <c r="V20" s="11"/>
      <c r="W20" s="11"/>
      <c r="X20" s="11"/>
      <c r="Y20" s="11"/>
      <c r="AD20" s="2"/>
      <c r="AE20" s="11"/>
    </row>
    <row r="21" spans="1:31" x14ac:dyDescent="0.2">
      <c r="A21" s="2"/>
      <c r="B21" s="11"/>
      <c r="C21" s="11"/>
      <c r="D21" s="11" t="s">
        <v>114</v>
      </c>
      <c r="E21" s="10" t="s">
        <v>115</v>
      </c>
      <c r="F21" s="11">
        <v>7</v>
      </c>
      <c r="G21" s="11" t="s">
        <v>8</v>
      </c>
      <c r="H21" s="11"/>
      <c r="I21" s="11"/>
      <c r="J21" s="11">
        <v>2</v>
      </c>
      <c r="K21" s="11"/>
      <c r="L21" s="11"/>
      <c r="M21" s="11"/>
      <c r="N21" s="11"/>
      <c r="O21" s="11"/>
      <c r="P21" s="11"/>
      <c r="Q21" s="11"/>
      <c r="R21" s="11"/>
      <c r="S21" s="11"/>
      <c r="T21" s="2"/>
      <c r="U21" s="11"/>
      <c r="V21" s="11"/>
      <c r="W21" s="11"/>
      <c r="X21" s="11"/>
      <c r="Y21" s="11"/>
      <c r="AD21" s="2"/>
      <c r="AE21" s="11"/>
    </row>
    <row r="22" spans="1:31" x14ac:dyDescent="0.2">
      <c r="A22" s="2"/>
      <c r="B22" s="11"/>
      <c r="C22" s="11" t="s">
        <v>44</v>
      </c>
      <c r="D22" s="11" t="s">
        <v>135</v>
      </c>
      <c r="E22" s="15" t="s">
        <v>135</v>
      </c>
      <c r="F22" s="11">
        <v>1</v>
      </c>
      <c r="G22" s="15" t="s">
        <v>37</v>
      </c>
      <c r="H22" s="11"/>
      <c r="I22" s="11"/>
      <c r="J22" s="11">
        <v>4</v>
      </c>
      <c r="K22" s="15" t="s">
        <v>100</v>
      </c>
      <c r="L22" s="11"/>
      <c r="M22" s="11"/>
      <c r="N22" s="11"/>
      <c r="O22" s="11"/>
      <c r="P22" s="11"/>
      <c r="Q22" s="11"/>
      <c r="R22" s="11"/>
      <c r="S22" s="11"/>
      <c r="T22" s="2"/>
      <c r="U22" s="11"/>
      <c r="V22" s="11"/>
      <c r="W22" s="11"/>
      <c r="X22" s="11"/>
      <c r="Y22" s="11"/>
      <c r="AD22" s="2"/>
      <c r="AE22" s="11"/>
    </row>
    <row r="23" spans="1:31" x14ac:dyDescent="0.2">
      <c r="A23" s="2"/>
      <c r="B23" s="11"/>
      <c r="D23" s="11" t="s">
        <v>96</v>
      </c>
      <c r="E23" s="10" t="s">
        <v>97</v>
      </c>
      <c r="F23" s="11">
        <v>1</v>
      </c>
      <c r="G23" s="11" t="s">
        <v>11</v>
      </c>
      <c r="H23" s="11"/>
      <c r="I23" s="11"/>
      <c r="J23" s="11"/>
      <c r="K23" s="11"/>
      <c r="L23" s="11">
        <v>12</v>
      </c>
      <c r="M23" s="11" t="s">
        <v>150</v>
      </c>
      <c r="N23" s="11"/>
      <c r="O23" s="11"/>
      <c r="P23" s="11"/>
      <c r="Q23" s="11"/>
      <c r="R23" s="11"/>
      <c r="S23" s="11"/>
      <c r="T23" s="2"/>
      <c r="U23" s="11"/>
      <c r="V23" s="11"/>
      <c r="W23" s="11"/>
      <c r="X23" s="11"/>
      <c r="Y23" s="11"/>
      <c r="AD23" s="2"/>
      <c r="AE23" s="11"/>
    </row>
    <row r="24" spans="1:31" x14ac:dyDescent="0.2">
      <c r="A24" s="2"/>
      <c r="B24" s="11"/>
      <c r="D24" s="11" t="s">
        <v>45</v>
      </c>
      <c r="E24" s="16" t="s">
        <v>136</v>
      </c>
      <c r="F24" s="11">
        <v>2</v>
      </c>
      <c r="G24" s="15" t="s">
        <v>37</v>
      </c>
      <c r="H24" s="11"/>
      <c r="I24" s="11"/>
      <c r="J24" s="11">
        <v>37</v>
      </c>
      <c r="K24" s="11"/>
      <c r="L24" s="11"/>
      <c r="M24" s="11"/>
      <c r="N24" s="11"/>
      <c r="O24" s="11"/>
      <c r="R24" s="11"/>
      <c r="S24" s="11"/>
      <c r="T24" s="2"/>
      <c r="U24" s="2"/>
      <c r="V24" s="11"/>
      <c r="W24" s="11"/>
      <c r="X24" s="11"/>
      <c r="Y24" s="11"/>
      <c r="AD24" s="2"/>
      <c r="AE24" s="2"/>
    </row>
    <row r="25" spans="1:31" x14ac:dyDescent="0.2">
      <c r="A25" s="2"/>
      <c r="B25" s="11"/>
      <c r="C25" s="11"/>
      <c r="D25" s="11"/>
      <c r="E25" s="10" t="s">
        <v>98</v>
      </c>
      <c r="F25" s="11">
        <v>2</v>
      </c>
      <c r="G25" s="11" t="s">
        <v>37</v>
      </c>
      <c r="H25" s="11"/>
      <c r="I25" s="11"/>
      <c r="J25" s="11"/>
      <c r="K25" s="11"/>
      <c r="L25" s="11">
        <v>1</v>
      </c>
      <c r="M25" s="11" t="s">
        <v>106</v>
      </c>
      <c r="N25" s="11"/>
      <c r="O25" s="11"/>
      <c r="P25" s="11"/>
      <c r="Q25" s="11"/>
      <c r="R25" s="11"/>
      <c r="S25" s="11"/>
      <c r="T25" s="2"/>
      <c r="U25" s="2"/>
      <c r="V25" s="11"/>
      <c r="W25" s="11"/>
      <c r="X25" s="11"/>
      <c r="Y25" s="11"/>
      <c r="AD25" s="2"/>
      <c r="AE25" s="2"/>
    </row>
    <row r="26" spans="1:31" x14ac:dyDescent="0.2">
      <c r="A26" s="2"/>
      <c r="B26" s="11"/>
      <c r="C26" s="11"/>
      <c r="D26" s="11" t="s">
        <v>92</v>
      </c>
      <c r="E26" s="11" t="s">
        <v>92</v>
      </c>
      <c r="F26" s="11">
        <v>2</v>
      </c>
      <c r="G26" s="11" t="s">
        <v>11</v>
      </c>
      <c r="H26" s="11"/>
      <c r="I26" s="11"/>
      <c r="J26" s="11"/>
      <c r="K26" s="11"/>
      <c r="L26" s="11">
        <v>44</v>
      </c>
      <c r="M26" s="11" t="s">
        <v>153</v>
      </c>
      <c r="N26" s="11"/>
      <c r="O26" s="11"/>
      <c r="P26" s="11"/>
      <c r="Q26" s="11"/>
      <c r="R26" s="11"/>
      <c r="S26" s="11"/>
      <c r="T26" s="2"/>
      <c r="U26" s="2"/>
      <c r="V26" s="11"/>
      <c r="W26" s="11"/>
      <c r="X26" s="11"/>
      <c r="Y26" s="11"/>
      <c r="AD26" s="2"/>
      <c r="AE26" s="2"/>
    </row>
    <row r="27" spans="1:31" x14ac:dyDescent="0.2">
      <c r="A27" s="2"/>
      <c r="B27" s="11"/>
      <c r="C27" s="11"/>
      <c r="D27" s="11"/>
      <c r="E27" s="10" t="s">
        <v>151</v>
      </c>
      <c r="F27" s="11">
        <v>2</v>
      </c>
      <c r="G27" s="11" t="s">
        <v>11</v>
      </c>
      <c r="H27" s="11"/>
      <c r="I27" s="11"/>
      <c r="J27" s="11"/>
      <c r="K27" s="11"/>
      <c r="L27" s="11">
        <v>5</v>
      </c>
      <c r="M27" s="11" t="s">
        <v>154</v>
      </c>
      <c r="N27" s="11"/>
      <c r="O27" s="11"/>
      <c r="P27" s="11"/>
      <c r="Q27" s="11"/>
      <c r="R27" s="11"/>
      <c r="S27" s="11"/>
      <c r="T27" s="2"/>
      <c r="U27" s="2"/>
      <c r="V27" s="11"/>
      <c r="W27" s="11"/>
      <c r="X27" s="11"/>
      <c r="Y27" s="11"/>
      <c r="AD27" s="2"/>
      <c r="AE27" s="2"/>
    </row>
    <row r="28" spans="1:31" x14ac:dyDescent="0.2">
      <c r="A28" s="2"/>
      <c r="B28" s="11"/>
      <c r="C28" s="11"/>
      <c r="D28" s="11"/>
      <c r="E28" s="10" t="s">
        <v>152</v>
      </c>
      <c r="F28" s="11">
        <v>2</v>
      </c>
      <c r="G28" s="11" t="s">
        <v>11</v>
      </c>
      <c r="H28" s="11"/>
      <c r="I28" s="11"/>
      <c r="J28" s="11"/>
      <c r="K28" s="11"/>
      <c r="L28" s="11">
        <v>5</v>
      </c>
      <c r="M28" s="11"/>
      <c r="N28" s="11"/>
      <c r="O28" s="11"/>
      <c r="P28" s="11"/>
      <c r="Q28" s="11"/>
      <c r="R28" s="11"/>
      <c r="S28" s="11"/>
      <c r="T28" s="2"/>
      <c r="U28" s="2"/>
      <c r="V28" s="11"/>
      <c r="W28" s="11"/>
      <c r="X28" s="11"/>
      <c r="Y28" s="11"/>
      <c r="AD28" s="2"/>
      <c r="AE28" s="2"/>
    </row>
    <row r="29" spans="1:31" x14ac:dyDescent="0.2">
      <c r="A29" s="2"/>
      <c r="B29" s="11"/>
      <c r="C29" s="11" t="s">
        <v>36</v>
      </c>
      <c r="D29" s="11" t="s">
        <v>43</v>
      </c>
      <c r="E29" s="10" t="s">
        <v>155</v>
      </c>
      <c r="F29" s="11">
        <v>3</v>
      </c>
      <c r="G29" s="11" t="s">
        <v>8</v>
      </c>
      <c r="H29" s="11"/>
      <c r="I29" s="11"/>
      <c r="J29" s="11"/>
      <c r="K29" s="11"/>
      <c r="L29" s="11">
        <v>1</v>
      </c>
      <c r="M29" s="11"/>
      <c r="N29" s="11"/>
      <c r="O29" s="11"/>
      <c r="P29" s="11"/>
      <c r="Q29" s="11"/>
      <c r="R29" s="11"/>
      <c r="S29" s="11"/>
      <c r="T29" s="2"/>
      <c r="U29" s="2"/>
      <c r="V29" s="11"/>
      <c r="W29" s="11"/>
      <c r="X29" s="11"/>
      <c r="Y29" s="11"/>
      <c r="AD29" s="2"/>
      <c r="AE29" s="2"/>
    </row>
    <row r="30" spans="1:31" x14ac:dyDescent="0.2">
      <c r="A30" s="2"/>
      <c r="B30" s="11"/>
      <c r="C30" s="11"/>
      <c r="D30" s="11" t="s">
        <v>104</v>
      </c>
      <c r="E30" s="10" t="s">
        <v>105</v>
      </c>
      <c r="F30" s="11">
        <v>3</v>
      </c>
      <c r="G30" s="11" t="s">
        <v>12</v>
      </c>
      <c r="H30" s="11"/>
      <c r="I30" s="11"/>
      <c r="J30" s="11"/>
      <c r="K30" s="11"/>
      <c r="L30" s="11">
        <v>8</v>
      </c>
      <c r="M30" s="11"/>
      <c r="N30" s="11"/>
      <c r="O30" s="11"/>
      <c r="P30" s="11"/>
      <c r="Q30" s="11"/>
      <c r="R30" s="11"/>
      <c r="S30" s="11"/>
      <c r="T30" s="2"/>
      <c r="U30" s="2"/>
      <c r="V30" s="11"/>
      <c r="W30" s="11"/>
      <c r="X30" s="11"/>
      <c r="Y30" s="11"/>
      <c r="AD30" s="2"/>
      <c r="AE30" s="2"/>
    </row>
    <row r="31" spans="1:31" x14ac:dyDescent="0.2">
      <c r="A31" s="2"/>
      <c r="B31" s="11"/>
      <c r="C31" s="11"/>
      <c r="D31" s="11" t="s">
        <v>99</v>
      </c>
      <c r="E31" s="12" t="s">
        <v>176</v>
      </c>
      <c r="F31" s="13">
        <v>0</v>
      </c>
      <c r="G31" s="13" t="s">
        <v>11</v>
      </c>
      <c r="H31" s="13"/>
      <c r="I31" s="13"/>
      <c r="J31" s="13"/>
      <c r="K31" s="13"/>
      <c r="L31" s="13">
        <v>1</v>
      </c>
      <c r="M31" s="13"/>
      <c r="N31" s="13"/>
      <c r="O31" s="13"/>
      <c r="P31" s="13"/>
      <c r="Q31" s="13"/>
      <c r="R31" s="13"/>
      <c r="S31" s="13"/>
      <c r="T31" s="2"/>
      <c r="U31" s="2"/>
      <c r="V31" s="11"/>
      <c r="W31" s="11"/>
      <c r="X31" s="11"/>
      <c r="Y31" s="11"/>
      <c r="AD31" s="2"/>
      <c r="AE31" s="2"/>
    </row>
    <row r="32" spans="1:31" x14ac:dyDescent="0.2">
      <c r="A32" s="2"/>
      <c r="B32" s="11"/>
      <c r="C32" s="11"/>
      <c r="D32" s="11"/>
      <c r="E32" s="12" t="s">
        <v>170</v>
      </c>
      <c r="F32" s="13">
        <v>1</v>
      </c>
      <c r="G32" s="13" t="s">
        <v>11</v>
      </c>
      <c r="H32" s="13"/>
      <c r="I32" s="13"/>
      <c r="J32" s="13"/>
      <c r="K32" s="13"/>
      <c r="L32" s="13">
        <v>2</v>
      </c>
      <c r="M32" s="13"/>
      <c r="N32" s="13"/>
      <c r="O32" s="13"/>
      <c r="P32" s="13"/>
      <c r="Q32" s="13"/>
      <c r="R32" s="13"/>
      <c r="S32" s="13"/>
      <c r="T32" s="2"/>
      <c r="U32" s="2"/>
      <c r="V32" s="11"/>
      <c r="W32" s="11"/>
      <c r="X32" s="11"/>
      <c r="Y32" s="11"/>
      <c r="AD32" s="2"/>
      <c r="AE32" s="2"/>
    </row>
    <row r="33" spans="1:31" x14ac:dyDescent="0.2">
      <c r="A33" s="2"/>
      <c r="B33" s="2"/>
      <c r="C33" t="s">
        <v>163</v>
      </c>
      <c r="D33" s="2" t="s">
        <v>84</v>
      </c>
      <c r="E33" s="10" t="s">
        <v>85</v>
      </c>
      <c r="F33" s="11">
        <v>4</v>
      </c>
      <c r="G33" s="11" t="s">
        <v>11</v>
      </c>
      <c r="H33" s="11">
        <v>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"/>
      <c r="U33" s="2"/>
      <c r="V33" s="11"/>
      <c r="W33" s="11"/>
      <c r="X33" s="11"/>
      <c r="Y33" s="11"/>
      <c r="AD33" s="2"/>
      <c r="AE33" s="2"/>
    </row>
    <row r="34" spans="1:31" x14ac:dyDescent="0.2">
      <c r="A34" s="2"/>
      <c r="B34" s="2"/>
      <c r="C34" s="2" t="s">
        <v>18</v>
      </c>
      <c r="D34" s="11" t="s">
        <v>19</v>
      </c>
      <c r="E34" s="3" t="s">
        <v>80</v>
      </c>
      <c r="F34" s="11">
        <v>8</v>
      </c>
      <c r="G34" s="11" t="s">
        <v>11</v>
      </c>
      <c r="H34" s="11"/>
      <c r="I34" s="11"/>
      <c r="J34" s="11">
        <v>13</v>
      </c>
      <c r="K34" s="11"/>
      <c r="L34" s="11">
        <v>1</v>
      </c>
      <c r="M34" s="11"/>
      <c r="N34" s="11"/>
      <c r="O34" s="11"/>
      <c r="P34" s="11"/>
      <c r="Q34" s="11"/>
      <c r="R34" s="11"/>
      <c r="S34" s="11"/>
      <c r="T34" s="2"/>
      <c r="U34" s="11"/>
      <c r="V34" s="11"/>
      <c r="W34" s="11"/>
      <c r="X34" s="11"/>
      <c r="Y34" s="11"/>
      <c r="AD34" s="2"/>
      <c r="AE34" s="2"/>
    </row>
    <row r="35" spans="1:31" x14ac:dyDescent="0.2">
      <c r="A35" s="2"/>
      <c r="B35" s="2"/>
      <c r="C35" s="2"/>
      <c r="D35" s="11"/>
      <c r="E35" s="10" t="s">
        <v>107</v>
      </c>
      <c r="F35" s="11">
        <v>5</v>
      </c>
      <c r="G35" s="11" t="s">
        <v>11</v>
      </c>
      <c r="H35" s="11"/>
      <c r="I35" s="11"/>
      <c r="J35" s="11"/>
      <c r="K35" s="11"/>
      <c r="L35" s="11">
        <v>4</v>
      </c>
      <c r="M35" s="11" t="s">
        <v>156</v>
      </c>
      <c r="N35" s="11"/>
      <c r="O35" s="11"/>
      <c r="P35" s="11"/>
      <c r="Q35" s="11"/>
      <c r="R35" s="11"/>
      <c r="S35" s="11"/>
      <c r="T35" s="2"/>
      <c r="U35" s="2"/>
      <c r="V35" s="11"/>
      <c r="W35" s="11"/>
      <c r="X35" s="11"/>
      <c r="Y35" s="11"/>
      <c r="AD35" s="2"/>
      <c r="AE35" s="2"/>
    </row>
    <row r="36" spans="1:31" x14ac:dyDescent="0.2">
      <c r="A36" s="2"/>
      <c r="B36" s="2"/>
      <c r="C36" s="2"/>
      <c r="D36" s="11"/>
      <c r="E36" s="16" t="s">
        <v>137</v>
      </c>
      <c r="F36" s="11">
        <v>5</v>
      </c>
      <c r="G36" s="11" t="s">
        <v>11</v>
      </c>
      <c r="H36" s="11"/>
      <c r="I36" s="11"/>
      <c r="J36" s="11">
        <v>1</v>
      </c>
      <c r="K36" s="15" t="s">
        <v>81</v>
      </c>
      <c r="L36" s="11"/>
      <c r="M36" s="11"/>
      <c r="N36" s="11"/>
      <c r="O36" s="11"/>
      <c r="P36" s="11"/>
      <c r="Q36" s="11"/>
      <c r="R36" s="11"/>
      <c r="S36" s="11"/>
      <c r="T36" s="2"/>
      <c r="U36" s="2"/>
      <c r="V36" s="11"/>
      <c r="W36" s="11"/>
      <c r="X36" s="11"/>
      <c r="Y36" s="11"/>
      <c r="AD36" s="2"/>
      <c r="AE36" s="2"/>
    </row>
    <row r="37" spans="1:31" x14ac:dyDescent="0.2">
      <c r="A37" s="2"/>
      <c r="B37" s="2"/>
      <c r="C37" s="2"/>
      <c r="D37" s="11" t="s">
        <v>83</v>
      </c>
      <c r="E37" s="12" t="s">
        <v>89</v>
      </c>
      <c r="F37" s="13">
        <v>4</v>
      </c>
      <c r="G37" s="13" t="s">
        <v>34</v>
      </c>
      <c r="H37" s="13"/>
      <c r="I37" s="13"/>
      <c r="J37" s="13">
        <v>1</v>
      </c>
      <c r="K37" s="17" t="s">
        <v>81</v>
      </c>
      <c r="L37" s="13">
        <v>1</v>
      </c>
      <c r="M37" s="13" t="s">
        <v>81</v>
      </c>
      <c r="N37" s="13"/>
      <c r="O37" s="13"/>
      <c r="P37" s="13"/>
      <c r="Q37" s="13"/>
      <c r="R37" s="13"/>
      <c r="S37" s="13"/>
      <c r="T37" s="2"/>
      <c r="U37" s="2"/>
      <c r="V37" s="11"/>
      <c r="W37" s="11"/>
      <c r="X37" s="11"/>
      <c r="Y37" s="11"/>
      <c r="AD37" s="2"/>
      <c r="AE37" s="2"/>
    </row>
    <row r="38" spans="1:31" x14ac:dyDescent="0.2">
      <c r="A38" s="2"/>
      <c r="B38" s="2"/>
      <c r="C38" s="2"/>
      <c r="D38" s="11"/>
      <c r="E38" s="12" t="s">
        <v>90</v>
      </c>
      <c r="F38" s="2">
        <v>4</v>
      </c>
      <c r="G38" s="2" t="s">
        <v>34</v>
      </c>
      <c r="H38" s="11"/>
      <c r="I38" s="2"/>
      <c r="J38" s="11"/>
      <c r="K38" s="2"/>
      <c r="L38" s="2">
        <v>15</v>
      </c>
      <c r="M38" s="2" t="s">
        <v>157</v>
      </c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AD38" s="2"/>
      <c r="AE38" s="2"/>
    </row>
    <row r="39" spans="1:31" x14ac:dyDescent="0.2">
      <c r="A39" s="2"/>
      <c r="B39" s="2"/>
      <c r="C39" s="2"/>
      <c r="D39" s="11" t="s">
        <v>118</v>
      </c>
      <c r="E39" s="12" t="s">
        <v>119</v>
      </c>
      <c r="F39" s="2">
        <v>5</v>
      </c>
      <c r="G39" s="2" t="s">
        <v>34</v>
      </c>
      <c r="H39" s="11"/>
      <c r="I39" s="2"/>
      <c r="J39" s="11">
        <v>1</v>
      </c>
      <c r="K39" s="2" t="s">
        <v>81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AD39" s="2"/>
      <c r="AE39" s="2"/>
    </row>
    <row r="40" spans="1:31" x14ac:dyDescent="0.2">
      <c r="A40" s="2"/>
      <c r="B40" s="2"/>
      <c r="C40" s="2"/>
      <c r="D40" s="11"/>
      <c r="E40" s="12" t="s">
        <v>120</v>
      </c>
      <c r="F40" s="2">
        <v>5</v>
      </c>
      <c r="G40" s="2" t="s">
        <v>34</v>
      </c>
      <c r="H40" s="11"/>
      <c r="I40" s="2"/>
      <c r="J40" s="11">
        <v>1</v>
      </c>
      <c r="K40" s="2" t="s">
        <v>81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11"/>
      <c r="W40" s="11"/>
      <c r="X40" s="11"/>
      <c r="Y40" s="11"/>
      <c r="AD40" s="2"/>
      <c r="AE40" s="2"/>
    </row>
    <row r="41" spans="1:31" x14ac:dyDescent="0.2">
      <c r="A41" s="2"/>
      <c r="B41" s="2"/>
      <c r="C41" s="2" t="s">
        <v>20</v>
      </c>
      <c r="D41" s="2" t="s">
        <v>21</v>
      </c>
      <c r="E41" s="10" t="s">
        <v>38</v>
      </c>
      <c r="F41" s="11">
        <v>6</v>
      </c>
      <c r="G41" s="11" t="s">
        <v>11</v>
      </c>
      <c r="H41" s="11"/>
      <c r="I41" s="11"/>
      <c r="J41" s="11">
        <v>6</v>
      </c>
      <c r="K41" s="15" t="s">
        <v>79</v>
      </c>
      <c r="L41" s="11">
        <v>4</v>
      </c>
      <c r="M41" s="11"/>
      <c r="N41" s="11"/>
      <c r="O41" s="11"/>
      <c r="P41" s="11"/>
      <c r="Q41" s="11"/>
      <c r="R41" s="11"/>
      <c r="S41" s="11"/>
      <c r="T41" s="2"/>
      <c r="U41" s="2"/>
      <c r="V41" s="11"/>
      <c r="W41" s="11"/>
      <c r="X41" s="11"/>
      <c r="Y41" s="11"/>
      <c r="AD41" s="2"/>
      <c r="AE41" s="2"/>
    </row>
    <row r="42" spans="1:31" x14ac:dyDescent="0.2">
      <c r="A42" s="2"/>
      <c r="B42" s="2"/>
      <c r="E42" s="10" t="s">
        <v>108</v>
      </c>
      <c r="F42" s="11">
        <v>6</v>
      </c>
      <c r="G42" s="11" t="s">
        <v>11</v>
      </c>
      <c r="H42" s="11"/>
      <c r="I42" s="11"/>
      <c r="J42" s="11"/>
      <c r="K42" s="11"/>
      <c r="L42" s="11">
        <v>1</v>
      </c>
      <c r="M42" s="11"/>
      <c r="N42" s="11"/>
      <c r="O42" s="11"/>
      <c r="P42" s="11"/>
      <c r="Q42" s="11"/>
      <c r="R42" s="11"/>
      <c r="S42" s="11"/>
      <c r="T42" s="2"/>
      <c r="U42" s="2"/>
      <c r="V42" s="11"/>
      <c r="W42" s="11"/>
      <c r="X42" s="11"/>
      <c r="Y42" s="11"/>
      <c r="AD42" s="2"/>
      <c r="AE42" s="2"/>
    </row>
    <row r="43" spans="1:31" x14ac:dyDescent="0.2">
      <c r="A43" s="2"/>
      <c r="B43" s="2"/>
      <c r="C43" s="2"/>
      <c r="D43" s="2" t="s">
        <v>22</v>
      </c>
      <c r="E43" s="10"/>
      <c r="F43" s="11">
        <v>6</v>
      </c>
      <c r="G43" s="15" t="s">
        <v>8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"/>
      <c r="U43" s="2"/>
      <c r="V43" s="11"/>
      <c r="W43" s="11"/>
      <c r="X43" s="11"/>
      <c r="Y43" s="11"/>
      <c r="AD43" s="2"/>
      <c r="AE43" s="2"/>
    </row>
    <row r="44" spans="1:31" x14ac:dyDescent="0.2">
      <c r="A44" s="2"/>
      <c r="B44" s="2"/>
      <c r="C44" s="2"/>
      <c r="E44" s="2" t="s">
        <v>23</v>
      </c>
      <c r="F44" s="11">
        <v>6</v>
      </c>
      <c r="G44" s="11" t="s">
        <v>8</v>
      </c>
      <c r="H44" s="11">
        <v>371</v>
      </c>
      <c r="J44" s="11">
        <v>15</v>
      </c>
      <c r="L44" s="11">
        <v>86</v>
      </c>
      <c r="M44" t="s">
        <v>79</v>
      </c>
      <c r="N44" s="11"/>
      <c r="O44" s="11"/>
      <c r="P44" s="11"/>
      <c r="Q44" s="11"/>
      <c r="R44" s="11"/>
      <c r="S44" s="11"/>
      <c r="T44" s="2"/>
      <c r="U44" s="2"/>
      <c r="V44" s="11"/>
      <c r="W44" s="11"/>
      <c r="X44" s="11"/>
      <c r="Y44" s="11"/>
      <c r="AD44" s="2"/>
      <c r="AE44" s="2"/>
    </row>
    <row r="45" spans="1:31" x14ac:dyDescent="0.2">
      <c r="A45" s="2"/>
      <c r="B45" s="2"/>
      <c r="C45" s="2"/>
      <c r="D45" s="2"/>
      <c r="E45" s="11" t="s">
        <v>101</v>
      </c>
      <c r="F45" s="11">
        <v>2</v>
      </c>
      <c r="G45" s="11" t="s">
        <v>8</v>
      </c>
      <c r="H45" s="11"/>
      <c r="J45" s="11"/>
      <c r="L45" s="11">
        <v>29</v>
      </c>
      <c r="N45" s="11"/>
      <c r="O45" s="11"/>
      <c r="P45" s="11"/>
      <c r="Q45" s="11"/>
      <c r="R45" s="11"/>
      <c r="S45" s="11"/>
      <c r="T45" s="2"/>
      <c r="U45" s="2"/>
      <c r="V45" s="11"/>
      <c r="W45" s="11"/>
      <c r="X45" s="11"/>
      <c r="Y45" s="11"/>
      <c r="AD45" s="2"/>
      <c r="AE45" s="2"/>
    </row>
    <row r="46" spans="1:31" x14ac:dyDescent="0.2">
      <c r="A46" s="2"/>
      <c r="B46" s="2"/>
      <c r="C46" s="2"/>
      <c r="D46" s="2"/>
      <c r="E46" s="11" t="s">
        <v>39</v>
      </c>
      <c r="F46" s="11">
        <v>5</v>
      </c>
      <c r="G46" s="11" t="s">
        <v>8</v>
      </c>
      <c r="H46" s="11">
        <v>1</v>
      </c>
      <c r="J46" s="11">
        <v>15</v>
      </c>
      <c r="L46" s="11">
        <v>22</v>
      </c>
      <c r="M46" t="s">
        <v>167</v>
      </c>
      <c r="N46" s="11"/>
      <c r="O46" s="11"/>
      <c r="P46" s="11"/>
      <c r="Q46" s="11"/>
      <c r="R46" s="11"/>
      <c r="S46" s="11"/>
      <c r="T46" s="2"/>
      <c r="U46" s="2"/>
      <c r="V46" s="11"/>
      <c r="W46" s="11"/>
      <c r="X46" s="11"/>
      <c r="Y46" s="11"/>
      <c r="AD46" s="2"/>
      <c r="AE46" s="2"/>
    </row>
    <row r="47" spans="1:31" x14ac:dyDescent="0.2">
      <c r="A47" s="2"/>
      <c r="B47" s="2"/>
      <c r="C47" s="2"/>
      <c r="D47" s="2"/>
      <c r="E47" s="2" t="s">
        <v>24</v>
      </c>
      <c r="F47" s="11">
        <v>7</v>
      </c>
      <c r="G47" s="11" t="s">
        <v>11</v>
      </c>
      <c r="H47" s="11">
        <v>63</v>
      </c>
      <c r="J47" s="11"/>
      <c r="K47" s="11"/>
      <c r="L47" s="11">
        <v>13</v>
      </c>
      <c r="M47" t="s">
        <v>168</v>
      </c>
      <c r="N47" s="11"/>
      <c r="O47" s="11"/>
      <c r="P47" s="11"/>
      <c r="Q47" s="11"/>
      <c r="R47" s="11"/>
      <c r="S47" s="11"/>
      <c r="T47" s="2"/>
      <c r="U47" s="2"/>
      <c r="V47" s="11"/>
      <c r="W47" s="11"/>
      <c r="X47" s="11"/>
      <c r="Y47" s="11"/>
      <c r="AD47" s="2"/>
      <c r="AE47" s="2"/>
    </row>
    <row r="48" spans="1:31" x14ac:dyDescent="0.2">
      <c r="A48" s="2"/>
      <c r="B48" s="2"/>
      <c r="C48" s="2"/>
      <c r="D48" s="2" t="s">
        <v>46</v>
      </c>
      <c r="E48" s="3" t="s">
        <v>158</v>
      </c>
      <c r="F48" s="11">
        <v>2</v>
      </c>
      <c r="G48" s="11" t="s">
        <v>8</v>
      </c>
      <c r="H48" s="11"/>
      <c r="I48" s="11"/>
      <c r="J48" s="11"/>
      <c r="K48" s="11"/>
      <c r="L48" s="11">
        <v>1</v>
      </c>
      <c r="M48" s="11"/>
      <c r="N48" s="11"/>
      <c r="O48" s="11"/>
      <c r="P48" s="11"/>
      <c r="Q48" s="11"/>
      <c r="R48" s="11"/>
      <c r="S48" s="11"/>
      <c r="T48" s="2"/>
      <c r="U48" s="2"/>
      <c r="V48" s="11"/>
      <c r="W48" s="11"/>
      <c r="X48" s="11"/>
      <c r="Y48" s="11"/>
      <c r="AD48" s="2"/>
      <c r="AE48" s="2"/>
    </row>
    <row r="49" spans="1:31" x14ac:dyDescent="0.2">
      <c r="A49" s="2"/>
      <c r="B49" s="2"/>
      <c r="C49" s="2"/>
      <c r="D49" s="2" t="s">
        <v>159</v>
      </c>
      <c r="E49" s="10" t="s">
        <v>160</v>
      </c>
      <c r="F49" s="11">
        <v>6</v>
      </c>
      <c r="G49" s="11" t="s">
        <v>11</v>
      </c>
      <c r="H49" s="11"/>
      <c r="I49" s="11"/>
      <c r="J49" s="11"/>
      <c r="K49" s="11"/>
      <c r="L49" s="11">
        <v>1</v>
      </c>
      <c r="M49" s="11"/>
      <c r="N49" s="11"/>
      <c r="O49" s="11"/>
      <c r="P49" s="11"/>
      <c r="Q49" s="11"/>
      <c r="R49" s="11"/>
      <c r="S49" s="11"/>
      <c r="T49" s="2"/>
      <c r="U49" s="2"/>
      <c r="V49" s="11"/>
      <c r="W49" s="11"/>
      <c r="X49" s="11"/>
      <c r="Y49" s="11"/>
      <c r="AD49" s="2"/>
      <c r="AE49" s="2"/>
    </row>
    <row r="50" spans="1:31" x14ac:dyDescent="0.2">
      <c r="A50" s="2"/>
      <c r="B50" s="2"/>
      <c r="C50" s="2"/>
      <c r="D50" s="2" t="s">
        <v>47</v>
      </c>
      <c r="E50" s="16" t="s">
        <v>138</v>
      </c>
      <c r="F50" s="11">
        <v>3</v>
      </c>
      <c r="G50" s="15" t="s">
        <v>12</v>
      </c>
      <c r="H50" s="11"/>
      <c r="I50" s="11"/>
      <c r="J50" s="11">
        <v>450</v>
      </c>
      <c r="K50" s="15" t="s">
        <v>139</v>
      </c>
      <c r="L50" s="11">
        <v>1</v>
      </c>
      <c r="M50" s="11"/>
      <c r="N50" s="11"/>
      <c r="O50" s="11"/>
      <c r="P50" s="11"/>
      <c r="Q50" s="11"/>
      <c r="R50" s="11"/>
      <c r="S50" s="11"/>
      <c r="T50" s="2"/>
      <c r="U50" s="2"/>
      <c r="V50" s="11"/>
      <c r="W50" s="11"/>
      <c r="X50" s="11"/>
      <c r="Y50" s="11"/>
      <c r="AD50" s="2"/>
      <c r="AE50" s="2"/>
    </row>
    <row r="51" spans="1:31" x14ac:dyDescent="0.2">
      <c r="A51" s="2"/>
      <c r="B51" s="2"/>
      <c r="C51" s="2"/>
      <c r="E51" s="3" t="s">
        <v>48</v>
      </c>
      <c r="F51" s="11">
        <v>6</v>
      </c>
      <c r="G51" s="11" t="s">
        <v>12</v>
      </c>
      <c r="H51" s="11"/>
      <c r="I51" s="11"/>
      <c r="J51" s="11">
        <v>33</v>
      </c>
      <c r="K51" s="15" t="s">
        <v>140</v>
      </c>
      <c r="L51" s="11">
        <v>195</v>
      </c>
      <c r="M51" s="11" t="s">
        <v>79</v>
      </c>
      <c r="N51" s="11"/>
      <c r="O51" s="11"/>
      <c r="P51" s="11"/>
      <c r="Q51" s="11"/>
      <c r="R51" s="11"/>
      <c r="S51" s="11"/>
      <c r="T51" s="2"/>
      <c r="U51" s="2"/>
      <c r="V51" s="11"/>
      <c r="W51" s="11"/>
      <c r="X51" s="11"/>
      <c r="Y51" s="11"/>
      <c r="AD51" s="2"/>
      <c r="AE51" s="2"/>
    </row>
    <row r="52" spans="1:31" x14ac:dyDescent="0.2">
      <c r="A52" s="2"/>
      <c r="B52" s="2"/>
      <c r="C52" s="2"/>
      <c r="D52" s="2" t="s">
        <v>49</v>
      </c>
      <c r="E52" s="11" t="s">
        <v>49</v>
      </c>
      <c r="F52" s="11">
        <v>8</v>
      </c>
      <c r="G52" s="11" t="s">
        <v>11</v>
      </c>
      <c r="H52" s="11">
        <v>2</v>
      </c>
      <c r="I52" s="11"/>
      <c r="J52" s="11"/>
      <c r="K52" s="11"/>
      <c r="L52" s="11">
        <v>1</v>
      </c>
      <c r="M52" s="11"/>
      <c r="N52" s="11"/>
      <c r="O52" s="11"/>
      <c r="P52" s="11"/>
      <c r="Q52" s="11"/>
      <c r="R52" s="11"/>
      <c r="S52" s="11"/>
      <c r="T52" s="2"/>
      <c r="U52" s="2"/>
      <c r="V52" s="11"/>
      <c r="W52" s="11"/>
      <c r="X52" s="11"/>
      <c r="Y52" s="11"/>
      <c r="AD52" s="2"/>
      <c r="AE52" s="2"/>
    </row>
    <row r="53" spans="1:31" x14ac:dyDescent="0.2">
      <c r="A53" s="2"/>
      <c r="B53" s="2"/>
      <c r="C53" s="2"/>
      <c r="D53" s="2" t="s">
        <v>82</v>
      </c>
      <c r="E53" s="3" t="s">
        <v>161</v>
      </c>
      <c r="F53" s="11">
        <v>1</v>
      </c>
      <c r="G53" s="11" t="s">
        <v>8</v>
      </c>
      <c r="H53" s="11"/>
      <c r="I53" s="11"/>
      <c r="J53" s="11"/>
      <c r="K53" s="11"/>
      <c r="L53" s="11">
        <v>1</v>
      </c>
      <c r="M53" s="11"/>
      <c r="N53" s="11"/>
      <c r="O53" s="11"/>
      <c r="P53" s="11"/>
      <c r="Q53" s="10"/>
      <c r="R53" s="11"/>
      <c r="S53" s="11"/>
      <c r="T53" s="2"/>
      <c r="U53" s="2"/>
      <c r="V53" s="11"/>
      <c r="W53" s="11"/>
      <c r="X53" s="11"/>
      <c r="Y53" s="11"/>
      <c r="AD53" s="2"/>
      <c r="AE53" s="2"/>
    </row>
    <row r="54" spans="1:31" x14ac:dyDescent="0.2">
      <c r="A54" s="2"/>
      <c r="B54" s="2"/>
      <c r="C54" s="2"/>
      <c r="D54" s="2"/>
      <c r="E54" s="3" t="s">
        <v>102</v>
      </c>
      <c r="F54" s="11">
        <v>2</v>
      </c>
      <c r="G54" s="11" t="s">
        <v>11</v>
      </c>
      <c r="H54" s="11"/>
      <c r="I54" s="11"/>
      <c r="J54" s="11"/>
      <c r="K54" s="11"/>
      <c r="L54" s="11">
        <v>5</v>
      </c>
      <c r="M54" s="11"/>
      <c r="N54" s="11"/>
      <c r="O54" s="11"/>
      <c r="P54" s="11"/>
      <c r="Q54" s="10"/>
      <c r="R54" s="11"/>
      <c r="S54" s="11"/>
      <c r="T54" s="2"/>
      <c r="U54" s="2"/>
      <c r="V54" s="11"/>
      <c r="W54" s="11"/>
      <c r="X54" s="11"/>
      <c r="Y54" s="11"/>
      <c r="AD54" s="2"/>
      <c r="AE54" s="2"/>
    </row>
    <row r="55" spans="1:31" x14ac:dyDescent="0.2">
      <c r="A55" s="2"/>
      <c r="B55" s="2"/>
      <c r="C55" s="2"/>
      <c r="D55" s="9" t="s">
        <v>25</v>
      </c>
      <c r="E55" s="2"/>
      <c r="F55" s="2"/>
      <c r="G55" s="2"/>
      <c r="H55" s="2">
        <f>SUM(H$4:H$54)</f>
        <v>617</v>
      </c>
      <c r="I55" s="2"/>
      <c r="J55" s="2">
        <f>SUM(J$4:J$54)</f>
        <v>626</v>
      </c>
      <c r="K55" s="2"/>
      <c r="L55" s="2">
        <f>SUM(L$4:L$54)</f>
        <v>608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D55" s="2"/>
      <c r="AE55" s="2"/>
    </row>
    <row r="56" spans="1:31" x14ac:dyDescent="0.2">
      <c r="A56" s="4" t="s">
        <v>58</v>
      </c>
      <c r="B56" s="2"/>
      <c r="C56" s="2"/>
      <c r="D56" s="24" t="s">
        <v>26</v>
      </c>
      <c r="E56" s="23"/>
      <c r="F56" s="23"/>
      <c r="G56" s="23"/>
      <c r="H56" s="23">
        <f>COUNT(H$4:H$54)</f>
        <v>12</v>
      </c>
      <c r="I56" s="23"/>
      <c r="J56" s="23">
        <f>COUNT(J$4:J$54)</f>
        <v>18</v>
      </c>
      <c r="K56" s="23"/>
      <c r="L56" s="23">
        <f>COUNT(L$4:L$54)</f>
        <v>37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D56" s="2"/>
      <c r="AE56" s="2"/>
    </row>
    <row r="57" spans="1:31" x14ac:dyDescent="0.2">
      <c r="A57" s="2"/>
      <c r="B57" s="2"/>
      <c r="C57" s="2"/>
      <c r="D57" s="24" t="s">
        <v>27</v>
      </c>
      <c r="E57" s="23"/>
      <c r="F57" s="23"/>
      <c r="G57" s="23"/>
      <c r="H57" s="23">
        <f>COUNT(H$14:H$31)</f>
        <v>2</v>
      </c>
      <c r="I57" s="23"/>
      <c r="J57" s="23">
        <f>COUNT(J$14:J$31)</f>
        <v>3</v>
      </c>
      <c r="K57" s="23"/>
      <c r="L57" s="23">
        <f>COUNT(L$14:L$31)-1</f>
        <v>13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D57" s="2"/>
      <c r="AE57" s="2"/>
    </row>
    <row r="58" spans="1:31" x14ac:dyDescent="0.2">
      <c r="A58" s="2"/>
      <c r="B58" s="2"/>
      <c r="C58" s="2"/>
      <c r="D58" s="24" t="s">
        <v>28</v>
      </c>
      <c r="E58" s="23"/>
      <c r="F58" s="23"/>
      <c r="G58" s="23"/>
      <c r="H58" s="26">
        <f>SUMIF($F$14:$F$31,"&lt;4",H$14:H$31)/H$55*100</f>
        <v>0</v>
      </c>
      <c r="I58" s="23"/>
      <c r="J58" s="26">
        <f>SUMIF($F$14:$F$31,"&lt;4",J$14:J$31)/J$55*100</f>
        <v>6.5495207667731634</v>
      </c>
      <c r="K58" s="23"/>
      <c r="L58" s="26">
        <f>SUMIF($F$14:$F$31,"&lt;4",L$14:L$31)/L$55*100</f>
        <v>22.203947368421055</v>
      </c>
      <c r="M58" s="2"/>
      <c r="N58" s="6"/>
      <c r="O58" s="2"/>
      <c r="P58" s="6"/>
      <c r="Q58" s="2"/>
      <c r="R58" s="6"/>
      <c r="S58" s="2"/>
      <c r="T58" s="6"/>
      <c r="U58" s="6"/>
      <c r="V58" s="6"/>
      <c r="W58" s="2"/>
      <c r="X58" s="6"/>
      <c r="Y58" s="2"/>
      <c r="AD58" s="6"/>
      <c r="AE58" s="6"/>
    </row>
    <row r="59" spans="1:31" x14ac:dyDescent="0.2">
      <c r="A59" s="2"/>
      <c r="B59" s="2"/>
      <c r="C59" s="2"/>
      <c r="D59" s="24" t="s">
        <v>29</v>
      </c>
      <c r="E59" s="23"/>
      <c r="F59" s="23"/>
      <c r="G59" s="23"/>
      <c r="H59" s="26">
        <f>MAX(H$4:H$54)/H$55*100</f>
        <v>60.129659643435986</v>
      </c>
      <c r="I59" s="23"/>
      <c r="J59" s="26">
        <f>MAX(J$4:J$54)/J$55*100</f>
        <v>71.884984025559106</v>
      </c>
      <c r="K59" s="23"/>
      <c r="L59" s="26">
        <f>MAX(L$4:L$54)/L$55*100</f>
        <v>32.07236842105263</v>
      </c>
      <c r="M59" s="2"/>
      <c r="N59" s="6"/>
      <c r="O59" s="2"/>
      <c r="P59" s="6"/>
      <c r="Q59" s="2"/>
      <c r="R59" s="6"/>
      <c r="S59" s="2"/>
      <c r="T59" s="6"/>
      <c r="U59" s="6"/>
      <c r="V59" s="6"/>
      <c r="W59" s="2"/>
      <c r="X59" s="6"/>
      <c r="Y59" s="2"/>
      <c r="AD59" s="6"/>
      <c r="AE59" s="6"/>
    </row>
    <row r="60" spans="1:31" x14ac:dyDescent="0.2">
      <c r="A60" s="2"/>
      <c r="B60" s="2"/>
      <c r="C60" s="2"/>
      <c r="D60" s="24" t="s">
        <v>30</v>
      </c>
      <c r="E60" s="23"/>
      <c r="F60" s="27"/>
      <c r="G60" s="27"/>
      <c r="H60" s="26">
        <f>SUMPRODUCT($F$4:$F$54/H$55,H$4:H$54)</f>
        <v>5.9983792544570518</v>
      </c>
      <c r="I60" s="27"/>
      <c r="J60" s="26">
        <f>SUMPRODUCT($F$4:$F$54/J$55,J$4:J$54)</f>
        <v>3.5543130990415328</v>
      </c>
      <c r="K60" s="27"/>
      <c r="L60" s="26">
        <f>SUMPRODUCT($F$4:$F$54/L$55,L$4:L$54)</f>
        <v>4.6085526315789469</v>
      </c>
      <c r="M60" s="7"/>
      <c r="N60" s="6"/>
      <c r="O60" s="7"/>
      <c r="P60" s="6"/>
      <c r="Q60" s="7"/>
      <c r="R60" s="6"/>
      <c r="S60" s="7"/>
      <c r="T60" s="6"/>
      <c r="U60" s="6"/>
      <c r="V60" s="6"/>
      <c r="W60" s="7"/>
      <c r="X60" s="6"/>
      <c r="Y60" s="7"/>
      <c r="AD60" s="6"/>
      <c r="AE60" s="6"/>
    </row>
    <row r="61" spans="1:31" x14ac:dyDescent="0.2">
      <c r="A61" s="2"/>
      <c r="B61" s="2"/>
      <c r="C61" s="2"/>
      <c r="D61" s="24" t="s">
        <v>31</v>
      </c>
      <c r="E61" s="23"/>
      <c r="F61" s="23"/>
      <c r="G61" s="23"/>
      <c r="H61" s="26">
        <v>1.2760620917302135</v>
      </c>
      <c r="I61" s="23"/>
      <c r="J61" s="26">
        <v>1.2086277704129487</v>
      </c>
      <c r="K61" s="23"/>
      <c r="L61" s="28">
        <v>2.4359164787289909</v>
      </c>
      <c r="M61" s="2"/>
      <c r="N61" s="6"/>
      <c r="O61" s="2"/>
      <c r="P61" s="6"/>
      <c r="Q61" s="2"/>
      <c r="R61" s="6"/>
      <c r="S61" s="2"/>
      <c r="T61" s="6"/>
      <c r="U61" s="6"/>
      <c r="V61" s="6"/>
      <c r="W61" s="2"/>
      <c r="X61" s="6"/>
      <c r="Y61" s="2"/>
      <c r="AD61" s="6"/>
      <c r="AE61" s="6"/>
    </row>
    <row r="62" spans="1:31" x14ac:dyDescent="0.2">
      <c r="A62" s="2"/>
      <c r="B62" s="2"/>
      <c r="C62" s="2"/>
      <c r="D62" s="29" t="s">
        <v>50</v>
      </c>
      <c r="E62" s="27"/>
      <c r="F62" s="23"/>
      <c r="G62" s="23"/>
      <c r="H62" s="26">
        <v>15</v>
      </c>
      <c r="I62" s="23"/>
      <c r="J62" s="26">
        <v>15</v>
      </c>
      <c r="K62" s="23"/>
      <c r="L62" s="26">
        <v>12.5</v>
      </c>
      <c r="M62" s="2"/>
      <c r="N62" s="6"/>
      <c r="O62" s="2"/>
      <c r="P62" s="6"/>
      <c r="Q62" s="2"/>
      <c r="R62" s="6"/>
      <c r="S62" s="2"/>
      <c r="T62" s="8"/>
      <c r="U62" s="8"/>
      <c r="V62" s="8"/>
      <c r="W62" s="2"/>
      <c r="X62" s="6"/>
      <c r="Y62" s="2"/>
      <c r="AD62" s="8"/>
      <c r="AE62" s="8"/>
    </row>
    <row r="63" spans="1:31" x14ac:dyDescent="0.2">
      <c r="A63" s="2"/>
      <c r="B63" s="2"/>
      <c r="C63" s="2"/>
      <c r="D63" s="29" t="s">
        <v>32</v>
      </c>
      <c r="E63" s="23"/>
      <c r="F63" s="23"/>
      <c r="G63" s="23"/>
      <c r="H63" s="30">
        <f>H55/H62*100</f>
        <v>4113.333333333333</v>
      </c>
      <c r="I63" s="23"/>
      <c r="J63" s="30">
        <f>634/J62*100</f>
        <v>4226.666666666667</v>
      </c>
      <c r="K63" s="23"/>
      <c r="L63" s="30">
        <f>631/L62*100</f>
        <v>5048</v>
      </c>
      <c r="M63" s="2"/>
      <c r="N63" s="8"/>
      <c r="O63" s="2"/>
      <c r="P63" s="8"/>
      <c r="Q63" s="2"/>
      <c r="R63" s="8"/>
      <c r="S63" s="2"/>
      <c r="T63" s="8"/>
      <c r="U63" s="2"/>
      <c r="V63" s="8"/>
      <c r="W63" s="2"/>
      <c r="X63" s="8"/>
      <c r="Y63" s="2"/>
      <c r="AD63" s="2"/>
      <c r="AE63" s="2"/>
    </row>
    <row r="64" spans="1:31" x14ac:dyDescent="0.2">
      <c r="A64" s="2"/>
      <c r="B64" s="2"/>
      <c r="C64" s="2"/>
      <c r="F64" s="2"/>
      <c r="G64" s="2"/>
      <c r="H64" s="2"/>
      <c r="I64" s="2" t="s">
        <v>164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AD64" s="2"/>
      <c r="AE64" s="2"/>
    </row>
    <row r="65" spans="1:31" x14ac:dyDescent="0.2">
      <c r="A65" s="4" t="s">
        <v>61</v>
      </c>
      <c r="B65" s="2"/>
      <c r="C65" s="2"/>
      <c r="D65" s="9" t="s">
        <v>27</v>
      </c>
      <c r="E65" s="2"/>
      <c r="F65" s="2"/>
      <c r="G65" s="2"/>
      <c r="H65" s="8">
        <v>2</v>
      </c>
      <c r="I65" s="2">
        <v>0</v>
      </c>
      <c r="J65" s="8">
        <v>3</v>
      </c>
      <c r="K65" s="2">
        <v>1</v>
      </c>
      <c r="L65" s="8">
        <v>13</v>
      </c>
      <c r="M65" s="2">
        <v>5</v>
      </c>
      <c r="N65" s="8"/>
      <c r="O65" s="2"/>
      <c r="P65" s="8"/>
      <c r="Q65" s="2"/>
      <c r="R65" s="8"/>
      <c r="S65" s="2"/>
      <c r="T65" s="8"/>
      <c r="U65" s="8"/>
      <c r="V65" s="8"/>
      <c r="W65" s="2"/>
      <c r="X65" s="8"/>
      <c r="Y65" s="2"/>
      <c r="AD65" s="8"/>
      <c r="AE65" s="2"/>
    </row>
    <row r="66" spans="1:31" x14ac:dyDescent="0.2">
      <c r="A66" s="2" t="s">
        <v>62</v>
      </c>
      <c r="B66" s="2"/>
      <c r="C66" s="2"/>
      <c r="D66" s="9" t="s">
        <v>51</v>
      </c>
      <c r="E66" s="2"/>
      <c r="F66" s="2"/>
      <c r="G66" s="2"/>
      <c r="H66" s="8">
        <f>COUNT(H34:H40)</f>
        <v>0</v>
      </c>
      <c r="I66" s="2">
        <v>0</v>
      </c>
      <c r="J66" s="8">
        <f>COUNT(J34:J40)</f>
        <v>5</v>
      </c>
      <c r="K66" s="2">
        <v>9</v>
      </c>
      <c r="L66" s="8">
        <f>COUNT(L34:L40)</f>
        <v>4</v>
      </c>
      <c r="M66" s="2">
        <v>7</v>
      </c>
      <c r="N66" s="8"/>
      <c r="O66" s="2"/>
      <c r="P66" s="8"/>
      <c r="Q66" s="2"/>
      <c r="R66" s="8"/>
      <c r="S66" s="2"/>
      <c r="T66" s="8"/>
      <c r="U66" s="8"/>
      <c r="V66" s="8"/>
      <c r="W66" s="2"/>
      <c r="X66" s="8"/>
      <c r="Y66" s="2"/>
      <c r="AD66" s="8"/>
      <c r="AE66" s="2"/>
    </row>
    <row r="67" spans="1:31" x14ac:dyDescent="0.2">
      <c r="A67" s="2"/>
      <c r="B67" s="2"/>
      <c r="C67" s="2"/>
      <c r="D67" s="9" t="s">
        <v>52</v>
      </c>
      <c r="E67" s="2"/>
      <c r="F67" s="2"/>
      <c r="G67" s="2"/>
      <c r="H67" s="8">
        <v>2</v>
      </c>
      <c r="I67" s="2">
        <v>2</v>
      </c>
      <c r="J67" s="8">
        <v>4</v>
      </c>
      <c r="K67" s="2">
        <v>4</v>
      </c>
      <c r="L67" s="8">
        <v>10</v>
      </c>
      <c r="M67" s="2">
        <v>10</v>
      </c>
      <c r="N67" s="8"/>
      <c r="O67" s="2"/>
      <c r="P67" s="8"/>
      <c r="Q67" s="2"/>
      <c r="R67" s="8"/>
      <c r="S67" s="2"/>
      <c r="T67" s="8"/>
      <c r="U67" s="8"/>
      <c r="V67" s="8"/>
      <c r="W67" s="2"/>
      <c r="X67" s="8"/>
      <c r="Y67" s="2"/>
      <c r="AD67" s="8"/>
      <c r="AE67" s="2"/>
    </row>
    <row r="68" spans="1:31" x14ac:dyDescent="0.2">
      <c r="A68" s="2"/>
      <c r="B68" s="2"/>
      <c r="C68" s="2"/>
      <c r="D68" s="9" t="s">
        <v>76</v>
      </c>
      <c r="E68" s="2"/>
      <c r="F68" s="2"/>
      <c r="G68" s="2"/>
      <c r="H68" s="8">
        <f>SUMIF($F$4:$F$54,"&lt;3",H$4:H$54)/H$55*100</f>
        <v>0</v>
      </c>
      <c r="I68" s="2">
        <v>1</v>
      </c>
      <c r="J68" s="8">
        <f>SUMIF($F$4:$F$54,"&lt;3",J$4:J$54)/J$55*100</f>
        <v>6.5495207667731634</v>
      </c>
      <c r="K68" s="2">
        <v>3</v>
      </c>
      <c r="L68" s="8">
        <v>22</v>
      </c>
      <c r="M68" s="2">
        <v>6</v>
      </c>
      <c r="N68" s="8"/>
      <c r="O68" s="2"/>
      <c r="P68" s="8"/>
      <c r="Q68" s="2"/>
      <c r="R68" s="8"/>
      <c r="S68" s="2"/>
      <c r="T68" s="8"/>
      <c r="U68" s="8"/>
      <c r="V68" s="8"/>
      <c r="W68" s="2"/>
      <c r="X68" s="8"/>
      <c r="Y68" s="2"/>
      <c r="AD68" s="8"/>
      <c r="AE68" s="2"/>
    </row>
    <row r="69" spans="1:31" x14ac:dyDescent="0.2">
      <c r="A69" s="2"/>
      <c r="B69" s="2"/>
      <c r="C69" s="2"/>
      <c r="D69" s="9" t="s">
        <v>53</v>
      </c>
      <c r="E69" s="2"/>
      <c r="F69" s="2"/>
      <c r="G69" s="2"/>
      <c r="H69" s="8">
        <f>SUMIF($G$4:$G$54,"sc",H$4:H$54)/H$55*100</f>
        <v>0</v>
      </c>
      <c r="I69" s="2">
        <v>0</v>
      </c>
      <c r="J69" s="8">
        <f>SUMIF($G$4:$G$54,"sc",J$4:J$54)/J$55*100</f>
        <v>0.47923322683706071</v>
      </c>
      <c r="K69" s="2">
        <v>0</v>
      </c>
      <c r="L69" s="8">
        <f>SUMIF($G$4:$G$54,"sc",L$4:L$54)/L$55*100</f>
        <v>3.125</v>
      </c>
      <c r="M69" s="2">
        <v>2</v>
      </c>
      <c r="N69" s="8"/>
      <c r="O69" s="2"/>
      <c r="P69" s="8"/>
      <c r="Q69" s="2"/>
      <c r="R69" s="8"/>
      <c r="S69" s="2"/>
      <c r="T69" s="8"/>
      <c r="U69" s="8"/>
      <c r="V69" s="8"/>
      <c r="W69" s="2"/>
      <c r="X69" s="8"/>
      <c r="Y69" s="2"/>
      <c r="AD69" s="8"/>
      <c r="AE69" s="2"/>
    </row>
    <row r="70" spans="1:31" x14ac:dyDescent="0.2">
      <c r="A70" s="2"/>
      <c r="B70" s="2"/>
      <c r="C70" s="2"/>
      <c r="D70" s="9" t="s">
        <v>54</v>
      </c>
      <c r="E70" s="2"/>
      <c r="F70" s="2"/>
      <c r="G70" s="2"/>
      <c r="H70" s="8">
        <v>4.3760129659643443</v>
      </c>
      <c r="I70" s="2">
        <v>2</v>
      </c>
      <c r="J70" s="8">
        <v>4.6325878594249197</v>
      </c>
      <c r="K70" s="2">
        <v>2</v>
      </c>
      <c r="L70" s="8">
        <v>17.763157894736842</v>
      </c>
      <c r="M70" s="2">
        <v>8</v>
      </c>
      <c r="N70" s="8"/>
      <c r="O70" s="2"/>
      <c r="P70" s="8"/>
      <c r="Q70" s="2"/>
      <c r="R70" s="8"/>
      <c r="S70" s="2"/>
      <c r="T70" s="8"/>
      <c r="U70" s="8"/>
      <c r="V70" s="8"/>
      <c r="W70" s="2"/>
      <c r="X70" s="8"/>
      <c r="Y70" s="2"/>
      <c r="AD70" s="8"/>
      <c r="AE70" s="2"/>
    </row>
    <row r="71" spans="1:31" x14ac:dyDescent="0.2">
      <c r="A71" s="2"/>
      <c r="B71" s="2"/>
      <c r="C71" s="2"/>
      <c r="D71" s="9" t="s">
        <v>55</v>
      </c>
      <c r="E71" s="2"/>
      <c r="F71" s="2"/>
      <c r="G71" s="2"/>
      <c r="H71" s="8">
        <v>0</v>
      </c>
      <c r="I71" s="2">
        <v>0</v>
      </c>
      <c r="J71" s="8">
        <v>11.76470588235294</v>
      </c>
      <c r="K71" s="2">
        <v>8</v>
      </c>
      <c r="L71" s="8">
        <v>3.0303030303030303</v>
      </c>
      <c r="M71" s="2">
        <v>2</v>
      </c>
      <c r="N71" s="8"/>
      <c r="O71" s="2"/>
      <c r="P71" s="8"/>
      <c r="Q71" s="2"/>
      <c r="R71" s="8"/>
      <c r="S71" s="2"/>
      <c r="T71" s="8"/>
      <c r="U71" s="8"/>
      <c r="V71" s="8"/>
      <c r="W71" s="2"/>
      <c r="X71" s="8"/>
      <c r="Y71" s="2"/>
      <c r="AD71" s="8"/>
      <c r="AE71" s="2"/>
    </row>
    <row r="72" spans="1:31" x14ac:dyDescent="0.2">
      <c r="A72" s="2"/>
      <c r="B72" s="2"/>
      <c r="C72" s="2"/>
      <c r="D72" s="9" t="s">
        <v>56</v>
      </c>
      <c r="E72" s="2"/>
      <c r="F72" s="2"/>
      <c r="G72" s="2"/>
      <c r="H72" s="8">
        <v>50</v>
      </c>
      <c r="I72" s="2">
        <v>2</v>
      </c>
      <c r="J72" s="8">
        <v>29.411764705882355</v>
      </c>
      <c r="K72" s="2">
        <v>6</v>
      </c>
      <c r="L72" s="8">
        <v>15.151515151515152</v>
      </c>
      <c r="M72" s="2">
        <v>8</v>
      </c>
      <c r="N72" s="8"/>
      <c r="O72" s="2"/>
      <c r="P72" s="8"/>
      <c r="Q72" s="2"/>
      <c r="R72" s="8"/>
      <c r="S72" s="2"/>
      <c r="T72" s="8"/>
      <c r="U72" s="8"/>
      <c r="V72" s="8"/>
      <c r="W72" s="2"/>
      <c r="X72" s="8"/>
      <c r="Y72" s="2"/>
      <c r="AD72" s="8"/>
      <c r="AE72" s="2"/>
    </row>
    <row r="73" spans="1:31" x14ac:dyDescent="0.2">
      <c r="A73" s="2"/>
      <c r="B73" s="2"/>
      <c r="C73" s="2"/>
      <c r="D73" s="9" t="s">
        <v>57</v>
      </c>
      <c r="E73" s="2"/>
      <c r="F73" s="2"/>
      <c r="G73" s="2"/>
      <c r="H73" s="2"/>
      <c r="I73" s="2">
        <f>SUM(I65:I72)*1.25</f>
        <v>8.75</v>
      </c>
      <c r="J73" s="2"/>
      <c r="K73" s="2">
        <f>SUM(K65:K72)*1.25</f>
        <v>41.25</v>
      </c>
      <c r="L73" s="2"/>
      <c r="M73" s="2">
        <f>SUM(M65:M72)*1.25</f>
        <v>60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AD73" s="2"/>
      <c r="AE73" s="2"/>
    </row>
    <row r="74" spans="1:31" x14ac:dyDescent="0.2">
      <c r="A74" s="2"/>
      <c r="B74" s="2"/>
      <c r="C74" s="2"/>
      <c r="D74" s="9" t="s">
        <v>77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AD74" s="2"/>
      <c r="AE74" s="2"/>
    </row>
    <row r="75" spans="1:31" x14ac:dyDescent="0.2">
      <c r="A75" s="1"/>
    </row>
    <row r="76" spans="1:31" x14ac:dyDescent="0.2">
      <c r="A76" s="1" t="s">
        <v>63</v>
      </c>
    </row>
    <row r="78" spans="1:31" x14ac:dyDescent="0.2">
      <c r="A78" t="s">
        <v>64</v>
      </c>
    </row>
    <row r="79" spans="1:31" x14ac:dyDescent="0.2">
      <c r="A79" t="s">
        <v>65</v>
      </c>
    </row>
    <row r="80" spans="1:31" x14ac:dyDescent="0.2">
      <c r="A80" t="s">
        <v>66</v>
      </c>
    </row>
    <row r="81" spans="1:1" x14ac:dyDescent="0.2">
      <c r="A81" t="s">
        <v>67</v>
      </c>
    </row>
    <row r="82" spans="1:1" x14ac:dyDescent="0.2">
      <c r="A82" t="s">
        <v>68</v>
      </c>
    </row>
    <row r="83" spans="1:1" x14ac:dyDescent="0.2">
      <c r="A83" t="s">
        <v>69</v>
      </c>
    </row>
    <row r="84" spans="1:1" x14ac:dyDescent="0.2">
      <c r="A84" t="s">
        <v>70</v>
      </c>
    </row>
    <row r="85" spans="1:1" x14ac:dyDescent="0.2">
      <c r="A85" t="s">
        <v>71</v>
      </c>
    </row>
    <row r="86" spans="1:1" x14ac:dyDescent="0.2">
      <c r="A86" t="s">
        <v>72</v>
      </c>
    </row>
    <row r="87" spans="1:1" x14ac:dyDescent="0.2">
      <c r="A87" t="s">
        <v>75</v>
      </c>
    </row>
    <row r="88" spans="1:1" x14ac:dyDescent="0.2">
      <c r="A88" t="s">
        <v>73</v>
      </c>
    </row>
    <row r="89" spans="1:1" x14ac:dyDescent="0.2">
      <c r="A89" t="s">
        <v>74</v>
      </c>
    </row>
    <row r="90" spans="1:1" x14ac:dyDescent="0.2">
      <c r="A90" t="s">
        <v>166</v>
      </c>
    </row>
  </sheetData>
  <pageMargins left="0.75" right="0.75" top="1" bottom="1" header="0.5" footer="0.5"/>
  <pageSetup orientation="portrait" horizontalDpi="4294967292" verticalDpi="4294967292"/>
  <ignoredErrors>
    <ignoredError sqref="L66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F849-7C59-F348-BC2E-5BF6AA3DD03C}">
  <dimension ref="A1:AB71"/>
  <sheetViews>
    <sheetView tabSelected="1" zoomScale="110" zoomScaleNormal="110" zoomScalePageLayoutView="150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M28" sqref="M28"/>
    </sheetView>
  </sheetViews>
  <sheetFormatPr baseColWidth="10" defaultRowHeight="16" x14ac:dyDescent="0.2"/>
  <cols>
    <col min="5" max="5" width="22.6640625" bestFit="1" customWidth="1"/>
    <col min="6" max="6" width="3.83203125" bestFit="1" customWidth="1"/>
    <col min="7" max="7" width="6.33203125" bestFit="1" customWidth="1"/>
    <col min="8" max="16" width="11.83203125" customWidth="1"/>
    <col min="17" max="17" width="11" customWidth="1"/>
    <col min="18" max="18" width="11" bestFit="1" customWidth="1"/>
    <col min="19" max="20" width="11" customWidth="1"/>
    <col min="21" max="22" width="11.83203125" customWidth="1"/>
    <col min="27" max="28" width="11" bestFit="1" customWidth="1"/>
  </cols>
  <sheetData>
    <row r="1" spans="1:28" x14ac:dyDescent="0.2">
      <c r="A1" s="2" t="s">
        <v>129</v>
      </c>
      <c r="B1" s="2"/>
      <c r="C1" s="2"/>
      <c r="D1" s="2"/>
      <c r="E1" s="2"/>
      <c r="F1" s="2"/>
      <c r="G1" s="9" t="s">
        <v>33</v>
      </c>
      <c r="H1" s="11" t="s">
        <v>130</v>
      </c>
      <c r="I1" s="11" t="s">
        <v>130</v>
      </c>
      <c r="J1" s="11" t="s">
        <v>141</v>
      </c>
      <c r="K1" s="11"/>
      <c r="L1" s="9"/>
      <c r="M1" s="11"/>
      <c r="N1" s="9"/>
      <c r="O1" s="11"/>
      <c r="P1" s="9"/>
      <c r="Q1" s="2"/>
      <c r="R1" s="2"/>
      <c r="S1" s="2"/>
      <c r="T1" s="2"/>
      <c r="U1" s="11"/>
      <c r="V1" s="9"/>
      <c r="AA1" s="2"/>
      <c r="AB1" s="2"/>
    </row>
    <row r="2" spans="1:28" x14ac:dyDescent="0.2">
      <c r="A2" s="2"/>
      <c r="B2" s="2"/>
      <c r="C2" s="2"/>
      <c r="D2" s="2"/>
      <c r="E2" s="2"/>
      <c r="F2" s="2"/>
      <c r="G2" s="9" t="s">
        <v>0</v>
      </c>
      <c r="H2" s="11" t="s">
        <v>131</v>
      </c>
      <c r="I2" s="14" t="s">
        <v>132</v>
      </c>
      <c r="J2" s="11" t="s">
        <v>132</v>
      </c>
      <c r="K2" s="11"/>
      <c r="L2" s="11"/>
      <c r="M2" s="11"/>
      <c r="N2" s="11"/>
      <c r="O2" s="11"/>
      <c r="P2" s="11"/>
      <c r="Q2" s="5"/>
      <c r="R2" s="2"/>
      <c r="S2" s="5"/>
      <c r="T2" s="2"/>
      <c r="U2" s="11"/>
      <c r="V2" s="11"/>
      <c r="AA2" s="5"/>
      <c r="AB2" s="2"/>
    </row>
    <row r="3" spans="1:28" x14ac:dyDescent="0.2">
      <c r="A3" s="9" t="s">
        <v>1</v>
      </c>
      <c r="B3" s="9" t="s">
        <v>2</v>
      </c>
      <c r="C3" s="9" t="s">
        <v>3</v>
      </c>
      <c r="D3" s="9" t="s">
        <v>4</v>
      </c>
      <c r="E3" s="9" t="s">
        <v>86</v>
      </c>
      <c r="F3" s="2" t="s">
        <v>5</v>
      </c>
      <c r="G3" s="2" t="s">
        <v>6</v>
      </c>
      <c r="H3" s="9" t="s">
        <v>177</v>
      </c>
      <c r="I3" s="9" t="s">
        <v>178</v>
      </c>
      <c r="J3" s="9" t="s">
        <v>179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AA3" s="2"/>
      <c r="AB3" s="2"/>
    </row>
    <row r="4" spans="1:28" x14ac:dyDescent="0.2">
      <c r="A4" t="s">
        <v>109</v>
      </c>
      <c r="B4" t="s">
        <v>110</v>
      </c>
      <c r="C4" t="s">
        <v>111</v>
      </c>
      <c r="D4" t="s">
        <v>112</v>
      </c>
      <c r="E4" s="12" t="s">
        <v>113</v>
      </c>
      <c r="F4">
        <v>5</v>
      </c>
      <c r="G4" t="s">
        <v>11</v>
      </c>
      <c r="H4" s="2">
        <v>15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AA4" s="2"/>
      <c r="AB4" s="2"/>
    </row>
    <row r="5" spans="1:28" x14ac:dyDescent="0.2">
      <c r="A5" t="s">
        <v>133</v>
      </c>
      <c r="B5" t="s">
        <v>134</v>
      </c>
      <c r="D5" t="s">
        <v>134</v>
      </c>
      <c r="E5" t="s">
        <v>134</v>
      </c>
      <c r="F5">
        <v>4</v>
      </c>
      <c r="G5" t="s">
        <v>11</v>
      </c>
      <c r="H5" s="2"/>
      <c r="I5" s="2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AA5" s="2"/>
      <c r="AB5" s="2"/>
    </row>
    <row r="6" spans="1:28" x14ac:dyDescent="0.2">
      <c r="A6" s="2"/>
      <c r="B6" s="2" t="s">
        <v>7</v>
      </c>
      <c r="C6" s="2"/>
      <c r="D6" s="2" t="s">
        <v>7</v>
      </c>
      <c r="F6" s="2">
        <v>5</v>
      </c>
      <c r="G6" s="2" t="s">
        <v>8</v>
      </c>
      <c r="H6" s="2">
        <v>114</v>
      </c>
      <c r="I6" s="2">
        <v>36</v>
      </c>
      <c r="J6" s="2">
        <v>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AA6" s="2"/>
      <c r="AB6" s="2"/>
    </row>
    <row r="7" spans="1:28" x14ac:dyDescent="0.2">
      <c r="A7" s="2" t="s">
        <v>9</v>
      </c>
      <c r="B7" s="2" t="s">
        <v>10</v>
      </c>
      <c r="C7" s="9" t="s">
        <v>59</v>
      </c>
      <c r="D7" s="2" t="s">
        <v>93</v>
      </c>
      <c r="E7" s="10"/>
      <c r="F7" s="2">
        <v>8</v>
      </c>
      <c r="G7" s="2" t="s">
        <v>11</v>
      </c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AA7" s="2"/>
      <c r="AB7" s="2"/>
    </row>
    <row r="8" spans="1:28" x14ac:dyDescent="0.2">
      <c r="A8" s="2"/>
      <c r="B8" s="2"/>
      <c r="C8" s="2"/>
      <c r="D8" s="2" t="s">
        <v>41</v>
      </c>
      <c r="E8" s="10"/>
      <c r="F8" s="2">
        <v>8</v>
      </c>
      <c r="G8" s="2" t="s">
        <v>11</v>
      </c>
      <c r="H8" s="8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A8" s="2"/>
      <c r="AB8" s="2"/>
    </row>
    <row r="9" spans="1:28" x14ac:dyDescent="0.2">
      <c r="A9" s="2"/>
      <c r="B9" s="2"/>
      <c r="C9" s="2"/>
      <c r="D9" s="2" t="s">
        <v>103</v>
      </c>
      <c r="E9" s="10"/>
      <c r="F9" s="2">
        <v>8</v>
      </c>
      <c r="G9" s="2" t="s">
        <v>11</v>
      </c>
      <c r="H9" s="2"/>
      <c r="I9" s="2">
        <v>7</v>
      </c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AA9" s="2"/>
      <c r="AB9" s="2"/>
    </row>
    <row r="10" spans="1:28" x14ac:dyDescent="0.2">
      <c r="A10" s="2"/>
      <c r="B10" s="2"/>
      <c r="C10" s="2"/>
      <c r="D10" t="s">
        <v>142</v>
      </c>
      <c r="E10" s="12"/>
      <c r="F10">
        <v>5</v>
      </c>
      <c r="G10" t="s">
        <v>11</v>
      </c>
      <c r="H10" s="2">
        <v>4</v>
      </c>
      <c r="I10" s="2">
        <v>1</v>
      </c>
      <c r="J10" s="8">
        <v>20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AA10" s="2"/>
      <c r="AB10" s="2"/>
    </row>
    <row r="11" spans="1:28" x14ac:dyDescent="0.2">
      <c r="A11" s="9" t="s">
        <v>60</v>
      </c>
      <c r="B11" s="2" t="s">
        <v>13</v>
      </c>
      <c r="C11" s="2"/>
      <c r="D11" s="2" t="s">
        <v>13</v>
      </c>
      <c r="F11" s="2">
        <v>8</v>
      </c>
      <c r="G11" s="2" t="s">
        <v>8</v>
      </c>
      <c r="H11" s="2">
        <v>33</v>
      </c>
      <c r="I11" s="8">
        <v>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AA11" s="2"/>
      <c r="AB11" s="2"/>
    </row>
    <row r="12" spans="1:28" x14ac:dyDescent="0.2">
      <c r="A12" s="2"/>
      <c r="B12" s="11" t="s">
        <v>14</v>
      </c>
      <c r="C12" s="11" t="s">
        <v>15</v>
      </c>
      <c r="D12" s="13" t="s">
        <v>144</v>
      </c>
      <c r="E12" s="12"/>
      <c r="F12" s="13">
        <v>0</v>
      </c>
      <c r="G12" s="13" t="s">
        <v>8</v>
      </c>
      <c r="H12" s="2"/>
      <c r="I12" s="2"/>
      <c r="J12" s="2">
        <v>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A12" s="2"/>
      <c r="AB12" s="2"/>
    </row>
    <row r="13" spans="1:28" x14ac:dyDescent="0.2">
      <c r="A13" s="2"/>
      <c r="D13" s="2" t="s">
        <v>16</v>
      </c>
      <c r="E13" s="10"/>
      <c r="F13" s="2">
        <v>2</v>
      </c>
      <c r="G13" s="11" t="s">
        <v>8</v>
      </c>
      <c r="H13" s="2">
        <v>4</v>
      </c>
      <c r="I13" s="11"/>
      <c r="J13" s="2">
        <v>103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AA13" s="2"/>
      <c r="AB13" s="2"/>
    </row>
    <row r="14" spans="1:28" x14ac:dyDescent="0.2">
      <c r="A14" s="2"/>
      <c r="B14" s="11"/>
      <c r="C14" s="11"/>
      <c r="D14" s="11" t="s">
        <v>147</v>
      </c>
      <c r="E14" s="10"/>
      <c r="F14" s="11">
        <v>3</v>
      </c>
      <c r="G14" s="11" t="s">
        <v>34</v>
      </c>
      <c r="H14" s="11"/>
      <c r="I14" s="11"/>
      <c r="J14" s="11">
        <v>3</v>
      </c>
      <c r="K14" s="11"/>
      <c r="L14" s="11"/>
      <c r="M14" s="11"/>
      <c r="N14" s="11"/>
      <c r="O14" s="11"/>
      <c r="P14" s="11"/>
      <c r="Q14" s="2"/>
      <c r="R14" s="11"/>
      <c r="S14" s="11"/>
      <c r="T14" s="11"/>
      <c r="U14" s="11"/>
      <c r="V14" s="11"/>
      <c r="AA14" s="2"/>
      <c r="AB14" s="11"/>
    </row>
    <row r="15" spans="1:28" x14ac:dyDescent="0.2">
      <c r="A15" s="2"/>
      <c r="B15" s="11"/>
      <c r="C15" s="11"/>
      <c r="D15" s="11" t="s">
        <v>91</v>
      </c>
      <c r="E15" s="10"/>
      <c r="F15" s="11">
        <v>4</v>
      </c>
      <c r="G15" s="11" t="s">
        <v>8</v>
      </c>
      <c r="H15" s="11">
        <v>4</v>
      </c>
      <c r="I15" s="11"/>
      <c r="J15" s="11">
        <v>6</v>
      </c>
      <c r="K15" s="11"/>
      <c r="L15" s="11"/>
      <c r="M15" s="11"/>
      <c r="N15" s="11"/>
      <c r="O15" s="11"/>
      <c r="P15" s="11"/>
      <c r="Q15" s="2"/>
      <c r="R15" s="11"/>
      <c r="S15" s="11"/>
      <c r="T15" s="11"/>
      <c r="U15" s="11"/>
      <c r="V15" s="11"/>
      <c r="AA15" s="2"/>
      <c r="AB15" s="11"/>
    </row>
    <row r="16" spans="1:28" x14ac:dyDescent="0.2">
      <c r="A16" s="2"/>
      <c r="B16" s="11"/>
      <c r="C16" s="11"/>
      <c r="D16" s="11" t="s">
        <v>114</v>
      </c>
      <c r="E16" s="10"/>
      <c r="F16" s="11">
        <v>7</v>
      </c>
      <c r="G16" s="11" t="s">
        <v>8</v>
      </c>
      <c r="H16" s="11"/>
      <c r="I16" s="11">
        <v>2</v>
      </c>
      <c r="J16" s="11"/>
      <c r="K16" s="11"/>
      <c r="L16" s="11"/>
      <c r="M16" s="11"/>
      <c r="N16" s="11"/>
      <c r="O16" s="11"/>
      <c r="P16" s="11"/>
      <c r="Q16" s="2"/>
      <c r="R16" s="11"/>
      <c r="S16" s="11"/>
      <c r="T16" s="11"/>
      <c r="U16" s="11"/>
      <c r="V16" s="11"/>
      <c r="AA16" s="2"/>
      <c r="AB16" s="11"/>
    </row>
    <row r="17" spans="1:28" x14ac:dyDescent="0.2">
      <c r="A17" s="2"/>
      <c r="B17" s="11"/>
      <c r="C17" s="11" t="s">
        <v>44</v>
      </c>
      <c r="D17" s="11" t="s">
        <v>135</v>
      </c>
      <c r="E17" s="15" t="s">
        <v>135</v>
      </c>
      <c r="F17" s="11">
        <v>1</v>
      </c>
      <c r="G17" s="15" t="s">
        <v>37</v>
      </c>
      <c r="H17" s="11"/>
      <c r="I17" s="11">
        <v>4</v>
      </c>
      <c r="J17" s="11"/>
      <c r="K17" s="11"/>
      <c r="L17" s="11"/>
      <c r="M17" s="11"/>
      <c r="N17" s="11"/>
      <c r="O17" s="11"/>
      <c r="P17" s="11"/>
      <c r="Q17" s="2"/>
      <c r="R17" s="11"/>
      <c r="S17" s="11"/>
      <c r="T17" s="11"/>
      <c r="U17" s="11"/>
      <c r="V17" s="11"/>
      <c r="AA17" s="2"/>
      <c r="AB17" s="11"/>
    </row>
    <row r="18" spans="1:28" x14ac:dyDescent="0.2">
      <c r="A18" s="2"/>
      <c r="B18" s="11"/>
      <c r="D18" s="11" t="s">
        <v>96</v>
      </c>
      <c r="E18" s="10"/>
      <c r="F18" s="11">
        <v>1</v>
      </c>
      <c r="G18" s="11" t="s">
        <v>11</v>
      </c>
      <c r="H18" s="11"/>
      <c r="I18" s="11"/>
      <c r="J18" s="11">
        <v>12</v>
      </c>
      <c r="K18" s="11"/>
      <c r="L18" s="11"/>
      <c r="M18" s="11"/>
      <c r="N18" s="11"/>
      <c r="O18" s="11"/>
      <c r="P18" s="11"/>
      <c r="Q18" s="2"/>
      <c r="R18" s="11"/>
      <c r="S18" s="11"/>
      <c r="T18" s="11"/>
      <c r="U18" s="11"/>
      <c r="V18" s="11"/>
      <c r="AA18" s="2"/>
      <c r="AB18" s="11"/>
    </row>
    <row r="19" spans="1:28" x14ac:dyDescent="0.2">
      <c r="A19" s="2"/>
      <c r="B19" s="11"/>
      <c r="D19" s="11" t="s">
        <v>45</v>
      </c>
      <c r="E19" s="16"/>
      <c r="F19" s="11">
        <v>2</v>
      </c>
      <c r="G19" s="15" t="s">
        <v>37</v>
      </c>
      <c r="H19" s="11"/>
      <c r="I19" s="11">
        <v>37</v>
      </c>
      <c r="J19" s="11">
        <v>1</v>
      </c>
      <c r="K19" s="11"/>
      <c r="L19" s="11"/>
      <c r="O19" s="11"/>
      <c r="P19" s="11"/>
      <c r="Q19" s="2"/>
      <c r="R19" s="2"/>
      <c r="S19" s="11"/>
      <c r="T19" s="11"/>
      <c r="U19" s="11"/>
      <c r="V19" s="11"/>
      <c r="AA19" s="2"/>
      <c r="AB19" s="2"/>
    </row>
    <row r="20" spans="1:28" x14ac:dyDescent="0.2">
      <c r="A20" s="2"/>
      <c r="B20" s="11"/>
      <c r="C20" s="11"/>
      <c r="D20" s="11" t="s">
        <v>92</v>
      </c>
      <c r="E20" s="11" t="s">
        <v>92</v>
      </c>
      <c r="F20" s="11">
        <v>2</v>
      </c>
      <c r="G20" s="11" t="s">
        <v>11</v>
      </c>
      <c r="H20" s="11"/>
      <c r="I20" s="11"/>
      <c r="J20" s="11">
        <v>54</v>
      </c>
      <c r="K20" s="11"/>
      <c r="L20" s="11"/>
      <c r="M20" s="11"/>
      <c r="N20" s="11"/>
      <c r="O20" s="11"/>
      <c r="P20" s="11"/>
      <c r="Q20" s="2"/>
      <c r="R20" s="2"/>
      <c r="S20" s="11"/>
      <c r="T20" s="11"/>
      <c r="U20" s="11"/>
      <c r="V20" s="11"/>
      <c r="AA20" s="2"/>
      <c r="AB20" s="2"/>
    </row>
    <row r="21" spans="1:28" x14ac:dyDescent="0.2">
      <c r="A21" s="2"/>
      <c r="B21" s="11"/>
      <c r="C21" s="11" t="s">
        <v>36</v>
      </c>
      <c r="D21" s="11" t="s">
        <v>43</v>
      </c>
      <c r="E21" s="10"/>
      <c r="F21" s="11">
        <v>3</v>
      </c>
      <c r="G21" s="11" t="s">
        <v>8</v>
      </c>
      <c r="H21" s="11"/>
      <c r="I21" s="11"/>
      <c r="J21" s="11">
        <v>1</v>
      </c>
      <c r="K21" s="11"/>
      <c r="L21" s="11"/>
      <c r="M21" s="11"/>
      <c r="N21" s="11"/>
      <c r="O21" s="11"/>
      <c r="P21" s="11"/>
      <c r="Q21" s="2"/>
      <c r="R21" s="2"/>
      <c r="S21" s="11"/>
      <c r="T21" s="11"/>
      <c r="U21" s="11"/>
      <c r="V21" s="11"/>
      <c r="AA21" s="2"/>
      <c r="AB21" s="2"/>
    </row>
    <row r="22" spans="1:28" x14ac:dyDescent="0.2">
      <c r="A22" s="2"/>
      <c r="B22" s="11"/>
      <c r="C22" s="11"/>
      <c r="D22" s="11" t="s">
        <v>104</v>
      </c>
      <c r="E22" s="10"/>
      <c r="F22" s="11">
        <v>3</v>
      </c>
      <c r="G22" s="11" t="s">
        <v>12</v>
      </c>
      <c r="H22" s="11"/>
      <c r="I22" s="11"/>
      <c r="J22" s="11">
        <v>8</v>
      </c>
      <c r="K22" s="11"/>
      <c r="L22" s="11"/>
      <c r="M22" s="11"/>
      <c r="N22" s="11"/>
      <c r="O22" s="11"/>
      <c r="P22" s="11"/>
      <c r="Q22" s="2"/>
      <c r="R22" s="2"/>
      <c r="S22" s="11"/>
      <c r="T22" s="11"/>
      <c r="U22" s="11"/>
      <c r="V22" s="11"/>
      <c r="AA22" s="2"/>
      <c r="AB22" s="2"/>
    </row>
    <row r="23" spans="1:28" x14ac:dyDescent="0.2">
      <c r="A23" s="2"/>
      <c r="B23" s="11"/>
      <c r="C23" s="11"/>
      <c r="D23" s="11" t="s">
        <v>99</v>
      </c>
      <c r="E23" s="12" t="s">
        <v>176</v>
      </c>
      <c r="F23" s="13">
        <v>0</v>
      </c>
      <c r="G23" s="13" t="s">
        <v>11</v>
      </c>
      <c r="H23" s="13"/>
      <c r="I23" s="13"/>
      <c r="J23" s="13">
        <v>3</v>
      </c>
      <c r="K23" s="13"/>
      <c r="L23" s="13"/>
      <c r="M23" s="13"/>
      <c r="N23" s="13"/>
      <c r="O23" s="13"/>
      <c r="P23" s="13"/>
      <c r="Q23" s="2"/>
      <c r="R23" s="2"/>
      <c r="S23" s="11"/>
      <c r="T23" s="11"/>
      <c r="U23" s="11"/>
      <c r="V23" s="11"/>
      <c r="AA23" s="2"/>
      <c r="AB23" s="2"/>
    </row>
    <row r="24" spans="1:28" x14ac:dyDescent="0.2">
      <c r="A24" s="2"/>
      <c r="B24" s="2"/>
      <c r="C24" t="s">
        <v>163</v>
      </c>
      <c r="D24" s="2" t="s">
        <v>84</v>
      </c>
      <c r="E24" s="10" t="s">
        <v>85</v>
      </c>
      <c r="F24" s="11">
        <v>4</v>
      </c>
      <c r="G24" s="11" t="s">
        <v>11</v>
      </c>
      <c r="H24" s="11">
        <v>4</v>
      </c>
      <c r="I24" s="11"/>
      <c r="J24" s="11"/>
      <c r="K24" s="11"/>
      <c r="L24" s="11"/>
      <c r="M24" s="11"/>
      <c r="N24" s="11"/>
      <c r="O24" s="11"/>
      <c r="P24" s="11"/>
      <c r="Q24" s="2"/>
      <c r="R24" s="2"/>
      <c r="S24" s="11"/>
      <c r="T24" s="11"/>
      <c r="U24" s="11"/>
      <c r="V24" s="11"/>
      <c r="AA24" s="2"/>
      <c r="AB24" s="2"/>
    </row>
    <row r="25" spans="1:28" x14ac:dyDescent="0.2">
      <c r="A25" s="2"/>
      <c r="B25" s="2"/>
      <c r="C25" s="2" t="s">
        <v>18</v>
      </c>
      <c r="D25" s="11" t="s">
        <v>19</v>
      </c>
      <c r="E25" s="3" t="s">
        <v>80</v>
      </c>
      <c r="F25" s="11">
        <v>8</v>
      </c>
      <c r="G25" s="11" t="s">
        <v>11</v>
      </c>
      <c r="H25" s="11"/>
      <c r="I25" s="11">
        <v>14</v>
      </c>
      <c r="J25" s="11">
        <v>5</v>
      </c>
      <c r="K25" s="11"/>
      <c r="L25" s="11"/>
      <c r="M25" s="11"/>
      <c r="N25" s="11"/>
      <c r="O25" s="11"/>
      <c r="P25" s="11"/>
      <c r="Q25" s="2"/>
      <c r="R25" s="11"/>
      <c r="S25" s="11"/>
      <c r="T25" s="11"/>
      <c r="U25" s="11"/>
      <c r="V25" s="11"/>
      <c r="AA25" s="2"/>
      <c r="AB25" s="2"/>
    </row>
    <row r="26" spans="1:28" x14ac:dyDescent="0.2">
      <c r="A26" s="2"/>
      <c r="B26" s="2"/>
      <c r="C26" s="2"/>
      <c r="D26" s="11" t="s">
        <v>83</v>
      </c>
      <c r="E26" s="12" t="s">
        <v>89</v>
      </c>
      <c r="F26" s="13">
        <v>4</v>
      </c>
      <c r="G26" s="13" t="s">
        <v>34</v>
      </c>
      <c r="H26" s="13"/>
      <c r="I26" s="13">
        <v>1</v>
      </c>
      <c r="J26" s="13">
        <v>16</v>
      </c>
      <c r="K26" s="13"/>
      <c r="L26" s="13"/>
      <c r="M26" s="13"/>
      <c r="N26" s="13"/>
      <c r="O26" s="13"/>
      <c r="P26" s="13"/>
      <c r="Q26" s="2"/>
      <c r="R26" s="2"/>
      <c r="S26" s="11"/>
      <c r="T26" s="11"/>
      <c r="U26" s="11"/>
      <c r="V26" s="11"/>
      <c r="AA26" s="2"/>
      <c r="AB26" s="2"/>
    </row>
    <row r="27" spans="1:28" x14ac:dyDescent="0.2">
      <c r="A27" s="2"/>
      <c r="B27" s="2"/>
      <c r="C27" s="2"/>
      <c r="D27" s="11" t="s">
        <v>118</v>
      </c>
      <c r="E27" s="12" t="s">
        <v>119</v>
      </c>
      <c r="F27" s="2">
        <v>5</v>
      </c>
      <c r="G27" s="2" t="s">
        <v>34</v>
      </c>
      <c r="H27" s="11"/>
      <c r="I27" s="11">
        <v>2</v>
      </c>
      <c r="J27" s="2"/>
      <c r="K27" s="2"/>
      <c r="L27" s="2"/>
      <c r="M27" s="2"/>
      <c r="N27" s="2"/>
      <c r="O27" s="2"/>
      <c r="P27" s="2"/>
      <c r="Q27" s="2"/>
      <c r="R27" s="2"/>
      <c r="S27" s="11"/>
      <c r="T27" s="11"/>
      <c r="U27" s="11"/>
      <c r="V27" s="11"/>
      <c r="AA27" s="2"/>
      <c r="AB27" s="2"/>
    </row>
    <row r="28" spans="1:28" x14ac:dyDescent="0.2">
      <c r="A28" s="2"/>
      <c r="B28" s="2"/>
      <c r="C28" s="2" t="s">
        <v>20</v>
      </c>
      <c r="D28" s="2" t="s">
        <v>21</v>
      </c>
      <c r="E28" s="10" t="s">
        <v>38</v>
      </c>
      <c r="F28" s="11">
        <v>6</v>
      </c>
      <c r="G28" s="11" t="s">
        <v>11</v>
      </c>
      <c r="H28" s="11"/>
      <c r="I28" s="11">
        <v>6</v>
      </c>
      <c r="J28" s="11">
        <v>5</v>
      </c>
      <c r="K28" s="11"/>
      <c r="L28" s="11"/>
      <c r="M28" s="11"/>
      <c r="N28" s="11"/>
      <c r="O28" s="11"/>
      <c r="P28" s="11"/>
      <c r="Q28" s="2"/>
      <c r="R28" s="2"/>
      <c r="S28" s="11"/>
      <c r="T28" s="11"/>
      <c r="U28" s="11"/>
      <c r="V28" s="11"/>
      <c r="AA28" s="2"/>
      <c r="AB28" s="2"/>
    </row>
    <row r="29" spans="1:28" x14ac:dyDescent="0.2">
      <c r="A29" s="2"/>
      <c r="B29" s="2"/>
      <c r="C29" s="2"/>
      <c r="D29" s="2" t="s">
        <v>22</v>
      </c>
      <c r="E29" s="10"/>
      <c r="F29" s="11">
        <v>6</v>
      </c>
      <c r="G29" s="15" t="s">
        <v>8</v>
      </c>
      <c r="H29" s="11">
        <v>435</v>
      </c>
      <c r="I29" s="11">
        <v>30</v>
      </c>
      <c r="J29" s="11">
        <v>150</v>
      </c>
      <c r="K29" s="11"/>
      <c r="L29" s="11"/>
      <c r="M29" s="11"/>
      <c r="N29" s="11"/>
      <c r="O29" s="11"/>
      <c r="P29" s="11"/>
      <c r="Q29" s="2"/>
      <c r="R29" s="2"/>
      <c r="S29" s="11"/>
      <c r="T29" s="11"/>
      <c r="U29" s="11"/>
      <c r="V29" s="11"/>
      <c r="AA29" s="2"/>
      <c r="AB29" s="2"/>
    </row>
    <row r="30" spans="1:28" x14ac:dyDescent="0.2">
      <c r="A30" s="2"/>
      <c r="B30" s="2"/>
      <c r="C30" s="2"/>
      <c r="D30" s="2" t="s">
        <v>46</v>
      </c>
      <c r="E30" s="3" t="s">
        <v>158</v>
      </c>
      <c r="F30" s="11">
        <v>2</v>
      </c>
      <c r="G30" s="11" t="s">
        <v>8</v>
      </c>
      <c r="H30" s="11"/>
      <c r="I30" s="11"/>
      <c r="J30" s="11">
        <v>1</v>
      </c>
      <c r="K30" s="11"/>
      <c r="L30" s="11"/>
      <c r="M30" s="11"/>
      <c r="N30" s="11"/>
      <c r="O30" s="11"/>
      <c r="P30" s="11"/>
      <c r="Q30" s="2"/>
      <c r="R30" s="2"/>
      <c r="S30" s="11"/>
      <c r="T30" s="11"/>
      <c r="U30" s="11"/>
      <c r="V30" s="11"/>
      <c r="AA30" s="2"/>
      <c r="AB30" s="2"/>
    </row>
    <row r="31" spans="1:28" x14ac:dyDescent="0.2">
      <c r="A31" s="2"/>
      <c r="B31" s="2"/>
      <c r="C31" s="2"/>
      <c r="D31" s="2" t="s">
        <v>159</v>
      </c>
      <c r="E31" s="10" t="s">
        <v>160</v>
      </c>
      <c r="F31" s="11">
        <v>6</v>
      </c>
      <c r="G31" s="11" t="s">
        <v>11</v>
      </c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2"/>
      <c r="R31" s="2"/>
      <c r="S31" s="11"/>
      <c r="T31" s="11"/>
      <c r="U31" s="11"/>
      <c r="V31" s="11"/>
      <c r="AA31" s="2"/>
      <c r="AB31" s="2"/>
    </row>
    <row r="32" spans="1:28" x14ac:dyDescent="0.2">
      <c r="A32" s="2"/>
      <c r="B32" s="2"/>
      <c r="C32" s="2"/>
      <c r="D32" s="2" t="s">
        <v>47</v>
      </c>
      <c r="E32" s="16"/>
      <c r="F32" s="11">
        <v>3</v>
      </c>
      <c r="G32" s="15" t="s">
        <v>12</v>
      </c>
      <c r="H32" s="11"/>
      <c r="I32" s="11">
        <v>483</v>
      </c>
      <c r="J32" s="11">
        <v>196</v>
      </c>
      <c r="K32" s="11"/>
      <c r="L32" s="11"/>
      <c r="M32" s="11"/>
      <c r="N32" s="11"/>
      <c r="O32" s="11"/>
      <c r="P32" s="11"/>
      <c r="Q32" s="2"/>
      <c r="R32" s="2"/>
      <c r="S32" s="11"/>
      <c r="T32" s="11"/>
      <c r="U32" s="11"/>
      <c r="V32" s="11"/>
      <c r="AA32" s="2"/>
      <c r="AB32" s="2"/>
    </row>
    <row r="33" spans="1:28" x14ac:dyDescent="0.2">
      <c r="A33" s="2"/>
      <c r="B33" s="2"/>
      <c r="C33" s="2"/>
      <c r="D33" s="2" t="s">
        <v>49</v>
      </c>
      <c r="E33" s="11" t="s">
        <v>49</v>
      </c>
      <c r="F33" s="11">
        <v>8</v>
      </c>
      <c r="G33" s="11" t="s">
        <v>11</v>
      </c>
      <c r="H33" s="11">
        <v>2</v>
      </c>
      <c r="I33" s="11"/>
      <c r="J33" s="11">
        <v>1</v>
      </c>
      <c r="K33" s="11"/>
      <c r="L33" s="11"/>
      <c r="M33" s="11"/>
      <c r="N33" s="11"/>
      <c r="O33" s="11"/>
      <c r="P33" s="11"/>
      <c r="Q33" s="2"/>
      <c r="R33" s="2"/>
      <c r="S33" s="11"/>
      <c r="T33" s="11"/>
      <c r="U33" s="11"/>
      <c r="V33" s="11"/>
      <c r="AA33" s="2"/>
      <c r="AB33" s="2"/>
    </row>
    <row r="34" spans="1:28" x14ac:dyDescent="0.2">
      <c r="A34" s="2"/>
      <c r="B34" s="2"/>
      <c r="C34" s="2"/>
      <c r="D34" s="2" t="s">
        <v>82</v>
      </c>
      <c r="E34" s="3" t="s">
        <v>161</v>
      </c>
      <c r="F34" s="11">
        <v>1</v>
      </c>
      <c r="G34" s="11" t="s">
        <v>8</v>
      </c>
      <c r="H34" s="11"/>
      <c r="I34" s="11"/>
      <c r="J34" s="11">
        <v>6</v>
      </c>
      <c r="K34" s="11"/>
      <c r="L34" s="11"/>
      <c r="M34" s="11"/>
      <c r="N34" s="10"/>
      <c r="O34" s="11"/>
      <c r="P34" s="11"/>
      <c r="Q34" s="2"/>
      <c r="R34" s="2"/>
      <c r="S34" s="11"/>
      <c r="T34" s="11"/>
      <c r="U34" s="11"/>
      <c r="V34" s="11"/>
      <c r="AA34" s="2"/>
      <c r="AB34" s="2"/>
    </row>
    <row r="35" spans="1:28" x14ac:dyDescent="0.2">
      <c r="A35" s="2"/>
      <c r="B35" s="2"/>
      <c r="C35" s="2"/>
      <c r="D35" s="9" t="s">
        <v>25</v>
      </c>
      <c r="E35" s="2"/>
      <c r="F35" s="2"/>
      <c r="G35" s="2"/>
      <c r="H35" s="2">
        <f>SUM(H$4:H$34)</f>
        <v>617</v>
      </c>
      <c r="I35" s="2">
        <f>SUM(I$4:I$34)</f>
        <v>626</v>
      </c>
      <c r="J35" s="2">
        <f>SUM(J$4:J$34)</f>
        <v>608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AA35" s="2"/>
      <c r="AB35" s="2"/>
    </row>
    <row r="36" spans="1:28" s="33" customFormat="1" x14ac:dyDescent="0.2">
      <c r="A36" s="31"/>
      <c r="B36" s="31"/>
      <c r="C36" s="31"/>
      <c r="D36" s="32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AA36" s="31"/>
      <c r="AB36" s="31"/>
    </row>
    <row r="37" spans="1:28" x14ac:dyDescent="0.2">
      <c r="A37" s="25" t="s">
        <v>58</v>
      </c>
      <c r="B37" s="23"/>
      <c r="C37" s="23"/>
      <c r="D37" s="24" t="s">
        <v>26</v>
      </c>
      <c r="E37" s="23"/>
      <c r="F37" s="23"/>
      <c r="G37" s="23"/>
      <c r="H37" s="23">
        <f>COUNT(H$4:H$34)</f>
        <v>10</v>
      </c>
      <c r="I37" s="23">
        <f>COUNT(I$4:I$34)</f>
        <v>14</v>
      </c>
      <c r="J37" s="23">
        <f>COUNT(J$4:J$34)</f>
        <v>23</v>
      </c>
      <c r="K37" s="3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A37" s="2"/>
      <c r="AB37" s="2"/>
    </row>
    <row r="38" spans="1:28" x14ac:dyDescent="0.2">
      <c r="A38" s="23"/>
      <c r="B38" s="23"/>
      <c r="C38" s="23"/>
      <c r="D38" s="24" t="s">
        <v>27</v>
      </c>
      <c r="E38" s="23"/>
      <c r="F38" s="23"/>
      <c r="G38" s="23"/>
      <c r="H38" s="23">
        <f>COUNT(H$12:H$23)</f>
        <v>2</v>
      </c>
      <c r="I38" s="23">
        <f>COUNT(I$12:I$23)</f>
        <v>3</v>
      </c>
      <c r="J38" s="23">
        <f>COUNT(J$12:J$23)-1</f>
        <v>9</v>
      </c>
      <c r="K38" s="3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A38" s="2"/>
      <c r="AB38" s="2"/>
    </row>
    <row r="39" spans="1:28" x14ac:dyDescent="0.2">
      <c r="A39" s="23"/>
      <c r="B39" s="23"/>
      <c r="C39" s="23"/>
      <c r="D39" s="24" t="s">
        <v>28</v>
      </c>
      <c r="E39" s="23"/>
      <c r="F39" s="23"/>
      <c r="G39" s="23"/>
      <c r="H39" s="26">
        <f>SUMIF($F$12:$F$23,"&lt;4",H$12:H$23)/H$35*100</f>
        <v>0.64829821717990277</v>
      </c>
      <c r="I39" s="26">
        <f>SUMIF($F$12:$F$23,"&lt;4",I$12:I$23)/I$35*100</f>
        <v>6.5495207667731634</v>
      </c>
      <c r="J39" s="26">
        <f>SUMIF($F$12:$F$23,"&lt;4",J$12:J$23)/J$35*100</f>
        <v>31.414473684210524</v>
      </c>
      <c r="K39" s="34"/>
      <c r="L39" s="2"/>
      <c r="M39" s="6"/>
      <c r="N39" s="2"/>
      <c r="O39" s="6"/>
      <c r="P39" s="2"/>
      <c r="Q39" s="6"/>
      <c r="R39" s="6"/>
      <c r="S39" s="6"/>
      <c r="T39" s="2"/>
      <c r="U39" s="6"/>
      <c r="V39" s="2"/>
      <c r="AA39" s="6"/>
      <c r="AB39" s="6"/>
    </row>
    <row r="40" spans="1:28" x14ac:dyDescent="0.2">
      <c r="A40" s="23"/>
      <c r="B40" s="23"/>
      <c r="C40" s="23"/>
      <c r="D40" s="24" t="s">
        <v>29</v>
      </c>
      <c r="E40" s="23"/>
      <c r="F40" s="23"/>
      <c r="G40" s="23"/>
      <c r="H40" s="26">
        <f>MAX(H$4:H$34)/H$35*100</f>
        <v>70.502431118314419</v>
      </c>
      <c r="I40" s="26">
        <f>MAX(I$4:I$34)/I$35*100</f>
        <v>77.156549520766774</v>
      </c>
      <c r="J40" s="26">
        <f>MAX(J$4:J$34)/J$35*100</f>
        <v>32.236842105263158</v>
      </c>
      <c r="K40" s="34"/>
      <c r="L40" s="2"/>
      <c r="M40" s="6"/>
      <c r="N40" s="2"/>
      <c r="O40" s="6"/>
      <c r="P40" s="2"/>
      <c r="Q40" s="6"/>
      <c r="R40" s="6"/>
      <c r="S40" s="6"/>
      <c r="T40" s="2"/>
      <c r="U40" s="6"/>
      <c r="V40" s="2"/>
      <c r="AA40" s="6"/>
      <c r="AB40" s="6"/>
    </row>
    <row r="41" spans="1:28" x14ac:dyDescent="0.2">
      <c r="A41" s="23"/>
      <c r="B41" s="23"/>
      <c r="C41" s="23"/>
      <c r="D41" s="24" t="s">
        <v>30</v>
      </c>
      <c r="E41" s="23"/>
      <c r="F41" s="27"/>
      <c r="G41" s="27"/>
      <c r="H41" s="26">
        <f>SUMPRODUCT($F$4:$F$34/H$35,H$4:H$34)</f>
        <v>5.8525121555915725</v>
      </c>
      <c r="I41" s="26">
        <f>SUMPRODUCT($F$4:$F$34/I$35,I$4:I$34)</f>
        <v>3.4249201277955272</v>
      </c>
      <c r="J41" s="26">
        <f>SUMPRODUCT($F$4:$F$34/J$35,J$4:J$34)</f>
        <v>3.5986842105263155</v>
      </c>
      <c r="K41" s="34"/>
      <c r="L41" s="7"/>
      <c r="M41" s="6"/>
      <c r="N41" s="7"/>
      <c r="O41" s="6"/>
      <c r="P41" s="7"/>
      <c r="Q41" s="6"/>
      <c r="R41" s="6"/>
      <c r="S41" s="6"/>
      <c r="T41" s="7"/>
      <c r="U41" s="6"/>
      <c r="V41" s="7"/>
      <c r="AA41" s="6"/>
      <c r="AB41" s="6"/>
    </row>
    <row r="42" spans="1:28" x14ac:dyDescent="0.2">
      <c r="A42" s="23"/>
      <c r="B42" s="23"/>
      <c r="C42" s="23"/>
      <c r="D42" s="24" t="s">
        <v>31</v>
      </c>
      <c r="E42" s="23"/>
      <c r="F42" s="23"/>
      <c r="G42" s="23"/>
      <c r="H42" s="23">
        <v>0.9732305</v>
      </c>
      <c r="I42" s="26">
        <v>0.97510529999999995</v>
      </c>
      <c r="J42" s="23">
        <v>1.9674252999999999</v>
      </c>
      <c r="K42" s="34"/>
      <c r="L42" s="2"/>
      <c r="M42" s="6"/>
      <c r="N42" s="2"/>
      <c r="O42" s="6"/>
      <c r="P42" s="2"/>
      <c r="Q42" s="6"/>
      <c r="R42" s="6"/>
      <c r="S42" s="6"/>
      <c r="T42" s="2"/>
      <c r="U42" s="6"/>
      <c r="V42" s="2"/>
      <c r="AA42" s="6"/>
      <c r="AB42" s="6"/>
    </row>
    <row r="43" spans="1:28" x14ac:dyDescent="0.2">
      <c r="A43" s="23"/>
      <c r="B43" s="23"/>
      <c r="C43" s="23"/>
      <c r="D43" s="29" t="s">
        <v>50</v>
      </c>
      <c r="E43" s="27"/>
      <c r="F43" s="23"/>
      <c r="G43" s="23"/>
      <c r="H43" s="26">
        <v>15</v>
      </c>
      <c r="I43" s="26">
        <v>15</v>
      </c>
      <c r="J43" s="26">
        <v>12.5</v>
      </c>
      <c r="K43" s="34"/>
      <c r="L43" s="2"/>
      <c r="M43" s="6"/>
      <c r="N43" s="2"/>
      <c r="O43" s="6"/>
      <c r="P43" s="2"/>
      <c r="Q43" s="8"/>
      <c r="R43" s="8"/>
      <c r="S43" s="8"/>
      <c r="T43" s="2"/>
      <c r="U43" s="6"/>
      <c r="V43" s="2"/>
      <c r="AA43" s="8"/>
      <c r="AB43" s="8"/>
    </row>
    <row r="44" spans="1:28" x14ac:dyDescent="0.2">
      <c r="A44" s="23"/>
      <c r="B44" s="23"/>
      <c r="C44" s="23"/>
      <c r="D44" s="29" t="s">
        <v>32</v>
      </c>
      <c r="E44" s="23"/>
      <c r="F44" s="23"/>
      <c r="G44" s="23"/>
      <c r="H44" s="30">
        <f>H35/H43*100</f>
        <v>4113.333333333333</v>
      </c>
      <c r="I44" s="30">
        <f>634/I43*100</f>
        <v>4226.666666666667</v>
      </c>
      <c r="J44" s="30">
        <f>631/J43*100</f>
        <v>5048</v>
      </c>
      <c r="K44" s="35"/>
      <c r="L44" s="2"/>
      <c r="M44" s="8"/>
      <c r="N44" s="2"/>
      <c r="O44" s="8"/>
      <c r="P44" s="2"/>
      <c r="Q44" s="8"/>
      <c r="R44" s="2"/>
      <c r="S44" s="8"/>
      <c r="T44" s="2"/>
      <c r="U44" s="8"/>
      <c r="V44" s="2"/>
      <c r="AA44" s="2"/>
      <c r="AB44" s="2"/>
    </row>
    <row r="45" spans="1:28" x14ac:dyDescent="0.2">
      <c r="A45" s="2"/>
      <c r="B45" s="2"/>
      <c r="C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A45" s="2"/>
      <c r="AB45" s="2"/>
    </row>
    <row r="46" spans="1:28" x14ac:dyDescent="0.2">
      <c r="A46" s="4"/>
      <c r="B46" s="2"/>
      <c r="C46" s="2"/>
      <c r="D46" s="9"/>
      <c r="E46" s="2"/>
      <c r="F46" s="2"/>
      <c r="G46" s="2"/>
      <c r="H46" s="8"/>
      <c r="I46" s="8"/>
      <c r="J46" s="8"/>
      <c r="K46" s="8"/>
      <c r="L46" s="2"/>
      <c r="M46" s="8"/>
      <c r="N46" s="2"/>
      <c r="O46" s="8"/>
      <c r="P46" s="2"/>
      <c r="Q46" s="8"/>
      <c r="R46" s="8"/>
      <c r="S46" s="8"/>
      <c r="T46" s="2"/>
      <c r="U46" s="8"/>
      <c r="V46" s="2"/>
      <c r="AA46" s="8"/>
      <c r="AB46" s="2"/>
    </row>
    <row r="47" spans="1:28" x14ac:dyDescent="0.2">
      <c r="A47" s="2"/>
      <c r="B47" s="2"/>
      <c r="C47" s="2"/>
      <c r="D47" s="9"/>
      <c r="E47" s="2"/>
      <c r="F47" s="2"/>
      <c r="G47" s="2"/>
      <c r="H47" s="8"/>
      <c r="I47" s="8"/>
      <c r="J47" s="8"/>
      <c r="K47" s="8"/>
      <c r="L47" s="2"/>
      <c r="M47" s="8"/>
      <c r="N47" s="2"/>
      <c r="O47" s="8"/>
      <c r="P47" s="2"/>
      <c r="Q47" s="8"/>
      <c r="R47" s="8"/>
      <c r="S47" s="8"/>
      <c r="T47" s="2"/>
      <c r="U47" s="8"/>
      <c r="V47" s="2"/>
      <c r="AA47" s="8"/>
      <c r="AB47" s="2"/>
    </row>
    <row r="48" spans="1:28" x14ac:dyDescent="0.2">
      <c r="A48" s="2"/>
      <c r="B48" s="2"/>
      <c r="C48" s="2"/>
      <c r="D48" s="9"/>
      <c r="E48" s="2"/>
      <c r="F48" s="2"/>
      <c r="G48" s="2"/>
      <c r="H48" s="8"/>
      <c r="I48" s="8"/>
      <c r="J48" s="8"/>
      <c r="K48" s="8"/>
      <c r="L48" s="2"/>
      <c r="M48" s="8"/>
      <c r="N48" s="2"/>
      <c r="O48" s="8"/>
      <c r="P48" s="2"/>
      <c r="Q48" s="8"/>
      <c r="R48" s="8"/>
      <c r="S48" s="8"/>
      <c r="T48" s="2"/>
      <c r="U48" s="8"/>
      <c r="V48" s="2"/>
      <c r="AA48" s="8"/>
      <c r="AB48" s="2"/>
    </row>
    <row r="49" spans="1:28" x14ac:dyDescent="0.2">
      <c r="A49" s="2"/>
      <c r="B49" s="2"/>
      <c r="C49" s="2"/>
      <c r="D49" s="9"/>
      <c r="E49" s="2"/>
      <c r="F49" s="2"/>
      <c r="G49" s="2"/>
      <c r="H49" s="8"/>
      <c r="I49" s="8"/>
      <c r="J49" s="8"/>
      <c r="K49" s="8"/>
      <c r="L49" s="2"/>
      <c r="M49" s="8"/>
      <c r="N49" s="2"/>
      <c r="O49" s="8"/>
      <c r="P49" s="2"/>
      <c r="Q49" s="8"/>
      <c r="R49" s="8"/>
      <c r="S49" s="8"/>
      <c r="T49" s="2"/>
      <c r="U49" s="8"/>
      <c r="V49" s="2"/>
      <c r="AA49" s="8"/>
      <c r="AB49" s="2"/>
    </row>
    <row r="50" spans="1:28" x14ac:dyDescent="0.2">
      <c r="A50" s="2"/>
      <c r="B50" s="2"/>
      <c r="C50" s="2"/>
      <c r="D50" s="9"/>
      <c r="E50" s="2"/>
      <c r="F50" s="2"/>
      <c r="G50" s="2"/>
      <c r="H50" s="8"/>
      <c r="I50" s="8"/>
      <c r="J50" s="8"/>
      <c r="K50" s="8"/>
      <c r="L50" s="2"/>
      <c r="M50" s="8"/>
      <c r="N50" s="2"/>
      <c r="O50" s="8"/>
      <c r="P50" s="2"/>
      <c r="Q50" s="8"/>
      <c r="R50" s="8"/>
      <c r="S50" s="8"/>
      <c r="T50" s="2"/>
      <c r="U50" s="8"/>
      <c r="V50" s="2"/>
      <c r="AA50" s="8"/>
      <c r="AB50" s="2"/>
    </row>
    <row r="51" spans="1:28" x14ac:dyDescent="0.2">
      <c r="A51" s="2"/>
      <c r="B51" s="2"/>
      <c r="C51" s="2"/>
      <c r="D51" s="9"/>
      <c r="E51" s="2"/>
      <c r="F51" s="2"/>
      <c r="G51" s="2"/>
      <c r="H51" s="8"/>
      <c r="I51" s="8"/>
      <c r="J51" s="8"/>
      <c r="K51" s="8"/>
      <c r="L51" s="2"/>
      <c r="M51" s="8"/>
      <c r="N51" s="2"/>
      <c r="O51" s="8"/>
      <c r="P51" s="2"/>
      <c r="Q51" s="8"/>
      <c r="R51" s="8"/>
      <c r="S51" s="8"/>
      <c r="T51" s="2"/>
      <c r="U51" s="8"/>
      <c r="V51" s="2"/>
      <c r="AA51" s="8"/>
      <c r="AB51" s="2"/>
    </row>
    <row r="52" spans="1:28" x14ac:dyDescent="0.2">
      <c r="A52" s="2"/>
      <c r="B52" s="2"/>
      <c r="C52" s="2"/>
      <c r="D52" s="9"/>
      <c r="E52" s="2"/>
      <c r="F52" s="2"/>
      <c r="G52" s="2"/>
      <c r="H52" s="8"/>
      <c r="I52" s="8"/>
      <c r="J52" s="8"/>
      <c r="K52" s="8"/>
      <c r="L52" s="2"/>
      <c r="M52" s="8"/>
      <c r="N52" s="2"/>
      <c r="O52" s="8"/>
      <c r="P52" s="2"/>
      <c r="Q52" s="8"/>
      <c r="R52" s="8"/>
      <c r="S52" s="8"/>
      <c r="T52" s="2"/>
      <c r="U52" s="8"/>
      <c r="V52" s="2"/>
      <c r="AA52" s="8"/>
      <c r="AB52" s="2"/>
    </row>
    <row r="53" spans="1:28" x14ac:dyDescent="0.2">
      <c r="A53" s="2"/>
      <c r="B53" s="2"/>
      <c r="C53" s="2"/>
      <c r="D53" s="9"/>
      <c r="E53" s="2"/>
      <c r="F53" s="2"/>
      <c r="G53" s="2"/>
      <c r="H53" s="8"/>
      <c r="I53" s="8"/>
      <c r="J53" s="8"/>
      <c r="K53" s="8"/>
      <c r="L53" s="2"/>
      <c r="M53" s="8"/>
      <c r="N53" s="2"/>
      <c r="O53" s="8"/>
      <c r="P53" s="2"/>
      <c r="Q53" s="8"/>
      <c r="R53" s="8"/>
      <c r="S53" s="8"/>
      <c r="T53" s="2"/>
      <c r="U53" s="8"/>
      <c r="V53" s="2"/>
      <c r="AA53" s="8"/>
      <c r="AB53" s="2"/>
    </row>
    <row r="54" spans="1:28" x14ac:dyDescent="0.2">
      <c r="A54" s="2"/>
      <c r="B54" s="2"/>
      <c r="C54" s="2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2"/>
      <c r="AB54" s="2"/>
    </row>
    <row r="55" spans="1:28" x14ac:dyDescent="0.2">
      <c r="A55" s="2"/>
      <c r="B55" s="2"/>
      <c r="C55" s="2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A55" s="2"/>
      <c r="AB55" s="2"/>
    </row>
    <row r="56" spans="1:28" x14ac:dyDescent="0.2">
      <c r="A56" s="1"/>
    </row>
    <row r="57" spans="1:28" x14ac:dyDescent="0.2">
      <c r="A57" s="1" t="s">
        <v>63</v>
      </c>
    </row>
    <row r="59" spans="1:28" x14ac:dyDescent="0.2">
      <c r="A59" t="s">
        <v>64</v>
      </c>
    </row>
    <row r="60" spans="1:28" x14ac:dyDescent="0.2">
      <c r="A60" t="s">
        <v>65</v>
      </c>
    </row>
    <row r="61" spans="1:28" x14ac:dyDescent="0.2">
      <c r="A61" t="s">
        <v>66</v>
      </c>
    </row>
    <row r="62" spans="1:28" x14ac:dyDescent="0.2">
      <c r="A62" t="s">
        <v>67</v>
      </c>
    </row>
    <row r="63" spans="1:28" x14ac:dyDescent="0.2">
      <c r="A63" t="s">
        <v>68</v>
      </c>
    </row>
    <row r="64" spans="1:28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75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166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zoomScale="150" zoomScaleNormal="150" zoomScalePageLayoutView="150" workbookViewId="0">
      <pane ySplit="1" topLeftCell="A31" activePane="bottomLeft" state="frozen"/>
      <selection pane="bottomLeft" activeCell="F41" sqref="F41"/>
    </sheetView>
  </sheetViews>
  <sheetFormatPr baseColWidth="10" defaultRowHeight="16" x14ac:dyDescent="0.2"/>
  <cols>
    <col min="2" max="2" width="25.5" bestFit="1" customWidth="1"/>
    <col min="4" max="4" width="10.83203125" style="19"/>
  </cols>
  <sheetData>
    <row r="1" spans="1:8" x14ac:dyDescent="0.2">
      <c r="A1" t="s">
        <v>121</v>
      </c>
      <c r="B1" t="s">
        <v>122</v>
      </c>
      <c r="C1" t="s">
        <v>123</v>
      </c>
      <c r="D1" s="19" t="s">
        <v>124</v>
      </c>
      <c r="E1" t="s">
        <v>125</v>
      </c>
      <c r="F1" t="s">
        <v>126</v>
      </c>
    </row>
    <row r="2" spans="1:8" x14ac:dyDescent="0.2">
      <c r="A2" t="s">
        <v>172</v>
      </c>
      <c r="B2" s="12" t="s">
        <v>113</v>
      </c>
      <c r="C2" s="2">
        <v>15</v>
      </c>
      <c r="D2" s="20" t="s">
        <v>127</v>
      </c>
      <c r="E2">
        <v>0</v>
      </c>
    </row>
    <row r="3" spans="1:8" x14ac:dyDescent="0.2">
      <c r="A3" t="s">
        <v>172</v>
      </c>
      <c r="B3" s="2" t="s">
        <v>7</v>
      </c>
      <c r="C3" s="2">
        <v>114</v>
      </c>
      <c r="D3" s="20" t="s">
        <v>127</v>
      </c>
      <c r="E3">
        <v>0</v>
      </c>
    </row>
    <row r="4" spans="1:8" x14ac:dyDescent="0.2">
      <c r="A4" t="s">
        <v>172</v>
      </c>
      <c r="B4" s="10" t="s">
        <v>42</v>
      </c>
      <c r="C4" s="8">
        <v>2</v>
      </c>
      <c r="D4" s="20" t="s">
        <v>127</v>
      </c>
      <c r="E4">
        <v>0</v>
      </c>
    </row>
    <row r="5" spans="1:8" x14ac:dyDescent="0.2">
      <c r="A5" t="s">
        <v>172</v>
      </c>
      <c r="B5" s="10" t="s">
        <v>88</v>
      </c>
      <c r="C5" s="2">
        <v>4</v>
      </c>
      <c r="D5" s="20" t="s">
        <v>127</v>
      </c>
      <c r="E5">
        <v>0</v>
      </c>
      <c r="F5" s="3" t="s">
        <v>162</v>
      </c>
    </row>
    <row r="6" spans="1:8" x14ac:dyDescent="0.2">
      <c r="A6" t="s">
        <v>172</v>
      </c>
      <c r="B6" s="2" t="s">
        <v>13</v>
      </c>
      <c r="C6" s="2">
        <v>33</v>
      </c>
      <c r="D6" s="20" t="s">
        <v>127</v>
      </c>
      <c r="E6">
        <v>0</v>
      </c>
    </row>
    <row r="7" spans="1:8" x14ac:dyDescent="0.2">
      <c r="A7" t="s">
        <v>172</v>
      </c>
      <c r="B7" s="10" t="s">
        <v>17</v>
      </c>
      <c r="C7" s="11">
        <v>4</v>
      </c>
      <c r="D7" s="18" t="s">
        <v>128</v>
      </c>
      <c r="E7">
        <v>0</v>
      </c>
      <c r="F7" s="2"/>
    </row>
    <row r="8" spans="1:8" x14ac:dyDescent="0.2">
      <c r="A8" t="s">
        <v>172</v>
      </c>
      <c r="B8" s="10" t="s">
        <v>35</v>
      </c>
      <c r="C8" s="11">
        <v>4</v>
      </c>
      <c r="D8" s="18" t="s">
        <v>128</v>
      </c>
      <c r="E8">
        <v>0</v>
      </c>
    </row>
    <row r="9" spans="1:8" x14ac:dyDescent="0.2">
      <c r="A9" t="s">
        <v>172</v>
      </c>
      <c r="B9" s="10" t="s">
        <v>85</v>
      </c>
      <c r="C9" s="11">
        <v>4</v>
      </c>
      <c r="D9" s="18" t="s">
        <v>128</v>
      </c>
      <c r="E9">
        <v>0</v>
      </c>
    </row>
    <row r="10" spans="1:8" x14ac:dyDescent="0.2">
      <c r="A10" t="s">
        <v>172</v>
      </c>
      <c r="B10" s="2" t="s">
        <v>23</v>
      </c>
      <c r="C10" s="11">
        <v>371</v>
      </c>
      <c r="D10" s="18" t="s">
        <v>128</v>
      </c>
      <c r="E10">
        <v>0</v>
      </c>
    </row>
    <row r="11" spans="1:8" x14ac:dyDescent="0.2">
      <c r="A11" t="s">
        <v>172</v>
      </c>
      <c r="B11" s="11" t="s">
        <v>39</v>
      </c>
      <c r="C11" s="11">
        <v>1</v>
      </c>
      <c r="D11" s="18" t="s">
        <v>128</v>
      </c>
      <c r="E11">
        <v>0</v>
      </c>
    </row>
    <row r="12" spans="1:8" x14ac:dyDescent="0.2">
      <c r="A12" t="s">
        <v>172</v>
      </c>
      <c r="B12" s="2" t="s">
        <v>24</v>
      </c>
      <c r="C12" s="11">
        <v>63</v>
      </c>
      <c r="D12" s="18" t="s">
        <v>128</v>
      </c>
      <c r="E12">
        <v>0</v>
      </c>
      <c r="G12">
        <f>SUM(C$2:C$13)</f>
        <v>617</v>
      </c>
      <c r="H12" s="2">
        <v>617</v>
      </c>
    </row>
    <row r="13" spans="1:8" x14ac:dyDescent="0.2">
      <c r="A13" t="s">
        <v>172</v>
      </c>
      <c r="B13" s="11" t="s">
        <v>49</v>
      </c>
      <c r="C13" s="11">
        <v>2</v>
      </c>
      <c r="D13" s="18" t="s">
        <v>128</v>
      </c>
      <c r="E13">
        <v>0</v>
      </c>
      <c r="G13">
        <f>COUNT(C$2:C$13)</f>
        <v>12</v>
      </c>
      <c r="H13" s="2">
        <v>12</v>
      </c>
    </row>
    <row r="14" spans="1:8" x14ac:dyDescent="0.2">
      <c r="A14" s="19" t="s">
        <v>173</v>
      </c>
      <c r="B14" t="s">
        <v>134</v>
      </c>
      <c r="C14" s="2">
        <v>1</v>
      </c>
      <c r="D14" s="18" t="s">
        <v>127</v>
      </c>
      <c r="E14">
        <v>0</v>
      </c>
    </row>
    <row r="15" spans="1:8" x14ac:dyDescent="0.2">
      <c r="A15" s="19" t="s">
        <v>173</v>
      </c>
      <c r="B15" s="2" t="s">
        <v>7</v>
      </c>
      <c r="C15" s="2">
        <v>36</v>
      </c>
      <c r="D15" s="18" t="s">
        <v>127</v>
      </c>
      <c r="E15">
        <v>0</v>
      </c>
    </row>
    <row r="16" spans="1:8" x14ac:dyDescent="0.2">
      <c r="A16" s="19" t="s">
        <v>173</v>
      </c>
      <c r="B16" s="10" t="s">
        <v>78</v>
      </c>
      <c r="C16" s="2">
        <v>7</v>
      </c>
      <c r="D16" s="18" t="s">
        <v>127</v>
      </c>
      <c r="E16">
        <v>0</v>
      </c>
    </row>
    <row r="17" spans="1:6" x14ac:dyDescent="0.2">
      <c r="A17" s="19" t="s">
        <v>173</v>
      </c>
      <c r="B17" s="10" t="s">
        <v>88</v>
      </c>
      <c r="C17" s="2">
        <v>1</v>
      </c>
      <c r="D17" s="18" t="s">
        <v>127</v>
      </c>
      <c r="E17">
        <v>0</v>
      </c>
      <c r="F17" s="3" t="s">
        <v>117</v>
      </c>
    </row>
    <row r="18" spans="1:6" x14ac:dyDescent="0.2">
      <c r="A18" s="19" t="s">
        <v>173</v>
      </c>
      <c r="B18" s="2" t="s">
        <v>13</v>
      </c>
      <c r="C18" s="8">
        <v>2</v>
      </c>
      <c r="D18" s="18" t="s">
        <v>127</v>
      </c>
      <c r="E18">
        <v>0</v>
      </c>
    </row>
    <row r="19" spans="1:6" x14ac:dyDescent="0.2">
      <c r="A19" s="19" t="s">
        <v>173</v>
      </c>
      <c r="B19" s="10" t="s">
        <v>115</v>
      </c>
      <c r="C19" s="11">
        <v>2</v>
      </c>
      <c r="D19" s="18" t="s">
        <v>128</v>
      </c>
      <c r="E19">
        <v>0</v>
      </c>
      <c r="F19" s="11"/>
    </row>
    <row r="20" spans="1:6" x14ac:dyDescent="0.2">
      <c r="A20" s="19" t="s">
        <v>173</v>
      </c>
      <c r="B20" s="15" t="s">
        <v>135</v>
      </c>
      <c r="C20" s="11">
        <v>4</v>
      </c>
      <c r="D20" s="18" t="s">
        <v>128</v>
      </c>
      <c r="E20">
        <v>0</v>
      </c>
      <c r="F20" s="15" t="s">
        <v>100</v>
      </c>
    </row>
    <row r="21" spans="1:6" x14ac:dyDescent="0.2">
      <c r="A21" s="19" t="s">
        <v>173</v>
      </c>
      <c r="B21" s="16" t="s">
        <v>136</v>
      </c>
      <c r="C21" s="11">
        <v>37</v>
      </c>
      <c r="D21" s="18" t="s">
        <v>128</v>
      </c>
      <c r="E21">
        <v>0</v>
      </c>
    </row>
    <row r="22" spans="1:6" x14ac:dyDescent="0.2">
      <c r="A22" s="19" t="s">
        <v>173</v>
      </c>
      <c r="B22" s="3" t="s">
        <v>80</v>
      </c>
      <c r="C22" s="11">
        <v>13</v>
      </c>
      <c r="D22" s="18" t="s">
        <v>128</v>
      </c>
      <c r="E22">
        <v>0</v>
      </c>
    </row>
    <row r="23" spans="1:6" x14ac:dyDescent="0.2">
      <c r="A23" s="19" t="s">
        <v>173</v>
      </c>
      <c r="B23" s="16" t="s">
        <v>137</v>
      </c>
      <c r="C23" s="11">
        <v>1</v>
      </c>
      <c r="D23" s="21" t="s">
        <v>81</v>
      </c>
      <c r="E23">
        <v>0</v>
      </c>
    </row>
    <row r="24" spans="1:6" x14ac:dyDescent="0.2">
      <c r="A24" s="19" t="s">
        <v>173</v>
      </c>
      <c r="B24" s="12" t="s">
        <v>89</v>
      </c>
      <c r="C24" s="13">
        <v>1</v>
      </c>
      <c r="D24" s="22" t="s">
        <v>81</v>
      </c>
      <c r="E24">
        <v>0</v>
      </c>
    </row>
    <row r="25" spans="1:6" x14ac:dyDescent="0.2">
      <c r="A25" s="19" t="s">
        <v>173</v>
      </c>
      <c r="B25" s="12" t="s">
        <v>119</v>
      </c>
      <c r="C25" s="11">
        <v>1</v>
      </c>
      <c r="D25" s="20" t="s">
        <v>81</v>
      </c>
      <c r="E25">
        <v>0</v>
      </c>
    </row>
    <row r="26" spans="1:6" x14ac:dyDescent="0.2">
      <c r="A26" s="19" t="s">
        <v>173</v>
      </c>
      <c r="B26" s="12" t="s">
        <v>120</v>
      </c>
      <c r="C26" s="11">
        <v>1</v>
      </c>
      <c r="D26" s="20" t="s">
        <v>81</v>
      </c>
      <c r="E26">
        <v>0</v>
      </c>
    </row>
    <row r="27" spans="1:6" x14ac:dyDescent="0.2">
      <c r="A27" s="19" t="s">
        <v>173</v>
      </c>
      <c r="B27" s="10" t="s">
        <v>38</v>
      </c>
      <c r="C27" s="11">
        <v>5</v>
      </c>
      <c r="D27" s="18" t="s">
        <v>128</v>
      </c>
      <c r="E27">
        <v>0</v>
      </c>
    </row>
    <row r="28" spans="1:6" x14ac:dyDescent="0.2">
      <c r="A28" s="19" t="s">
        <v>173</v>
      </c>
      <c r="B28" s="10" t="s">
        <v>38</v>
      </c>
      <c r="C28" s="11">
        <v>1</v>
      </c>
      <c r="D28" s="18" t="s">
        <v>116</v>
      </c>
      <c r="E28">
        <v>0</v>
      </c>
    </row>
    <row r="29" spans="1:6" x14ac:dyDescent="0.2">
      <c r="A29" s="19" t="s">
        <v>173</v>
      </c>
      <c r="B29" s="2" t="s">
        <v>23</v>
      </c>
      <c r="C29" s="11">
        <v>15</v>
      </c>
      <c r="D29" s="19" t="s">
        <v>128</v>
      </c>
      <c r="E29">
        <v>0</v>
      </c>
    </row>
    <row r="30" spans="1:6" x14ac:dyDescent="0.2">
      <c r="A30" s="19" t="s">
        <v>173</v>
      </c>
      <c r="B30" s="11" t="s">
        <v>39</v>
      </c>
      <c r="C30" s="11">
        <v>15</v>
      </c>
      <c r="D30" s="19" t="s">
        <v>128</v>
      </c>
      <c r="E30">
        <v>0</v>
      </c>
    </row>
    <row r="31" spans="1:6" x14ac:dyDescent="0.2">
      <c r="A31" s="19" t="s">
        <v>173</v>
      </c>
      <c r="B31" s="16" t="s">
        <v>138</v>
      </c>
      <c r="C31" s="11">
        <v>440</v>
      </c>
      <c r="D31" s="18" t="s">
        <v>128</v>
      </c>
      <c r="E31">
        <v>0</v>
      </c>
    </row>
    <row r="32" spans="1:6" x14ac:dyDescent="0.2">
      <c r="A32" s="19" t="s">
        <v>173</v>
      </c>
      <c r="B32" s="16" t="s">
        <v>138</v>
      </c>
      <c r="C32" s="11">
        <v>10</v>
      </c>
      <c r="D32" s="18" t="s">
        <v>116</v>
      </c>
      <c r="E32">
        <v>0</v>
      </c>
    </row>
    <row r="33" spans="1:8" x14ac:dyDescent="0.2">
      <c r="A33" s="19" t="s">
        <v>173</v>
      </c>
      <c r="B33" s="3" t="s">
        <v>48</v>
      </c>
      <c r="C33" s="11">
        <v>27</v>
      </c>
      <c r="D33" s="18" t="s">
        <v>128</v>
      </c>
      <c r="E33">
        <v>0</v>
      </c>
      <c r="G33">
        <f>SUM(C$14:C$34)</f>
        <v>626</v>
      </c>
      <c r="H33">
        <v>626</v>
      </c>
    </row>
    <row r="34" spans="1:8" x14ac:dyDescent="0.2">
      <c r="A34" s="19" t="s">
        <v>173</v>
      </c>
      <c r="B34" s="3" t="s">
        <v>48</v>
      </c>
      <c r="C34" s="2">
        <v>6</v>
      </c>
      <c r="D34" s="18" t="s">
        <v>116</v>
      </c>
      <c r="E34">
        <v>0</v>
      </c>
      <c r="G34">
        <f>COUNT(C$14:C$34)</f>
        <v>21</v>
      </c>
      <c r="H34">
        <v>18</v>
      </c>
    </row>
    <row r="35" spans="1:8" x14ac:dyDescent="0.2">
      <c r="A35" t="s">
        <v>174</v>
      </c>
      <c r="B35" s="2" t="s">
        <v>7</v>
      </c>
      <c r="C35" s="2">
        <v>8</v>
      </c>
      <c r="D35" s="20" t="s">
        <v>127</v>
      </c>
      <c r="E35">
        <v>0</v>
      </c>
      <c r="H35" s="2"/>
    </row>
    <row r="36" spans="1:8" x14ac:dyDescent="0.2">
      <c r="A36" t="s">
        <v>174</v>
      </c>
      <c r="B36" s="10" t="s">
        <v>94</v>
      </c>
      <c r="C36" s="2">
        <v>1</v>
      </c>
      <c r="D36" s="18" t="s">
        <v>127</v>
      </c>
      <c r="E36">
        <v>0</v>
      </c>
    </row>
    <row r="37" spans="1:8" x14ac:dyDescent="0.2">
      <c r="A37" t="s">
        <v>174</v>
      </c>
      <c r="B37" s="10" t="s">
        <v>87</v>
      </c>
      <c r="C37" s="2">
        <v>1</v>
      </c>
      <c r="D37" s="18" t="s">
        <v>127</v>
      </c>
      <c r="E37">
        <v>0</v>
      </c>
    </row>
    <row r="38" spans="1:8" x14ac:dyDescent="0.2">
      <c r="A38" t="s">
        <v>174</v>
      </c>
      <c r="B38" s="12" t="s">
        <v>143</v>
      </c>
      <c r="C38" s="8">
        <v>2</v>
      </c>
      <c r="D38" s="18" t="s">
        <v>127</v>
      </c>
      <c r="E38">
        <v>0</v>
      </c>
    </row>
    <row r="39" spans="1:8" x14ac:dyDescent="0.2">
      <c r="A39" t="s">
        <v>174</v>
      </c>
      <c r="B39" s="10" t="s">
        <v>88</v>
      </c>
      <c r="C39" s="2">
        <v>18</v>
      </c>
      <c r="D39" s="19" t="s">
        <v>127</v>
      </c>
      <c r="E39">
        <v>0</v>
      </c>
      <c r="F39" s="3" t="s">
        <v>165</v>
      </c>
    </row>
    <row r="40" spans="1:8" x14ac:dyDescent="0.2">
      <c r="A40" t="s">
        <v>174</v>
      </c>
      <c r="B40" s="12" t="s">
        <v>145</v>
      </c>
      <c r="C40" s="2">
        <v>6</v>
      </c>
      <c r="D40" s="19" t="s">
        <v>128</v>
      </c>
      <c r="E40">
        <v>0</v>
      </c>
      <c r="F40" s="2"/>
    </row>
    <row r="41" spans="1:8" x14ac:dyDescent="0.2">
      <c r="A41" t="s">
        <v>174</v>
      </c>
      <c r="B41" s="10" t="s">
        <v>175</v>
      </c>
      <c r="C41" s="2">
        <v>49</v>
      </c>
      <c r="D41" s="19" t="s">
        <v>128</v>
      </c>
      <c r="E41">
        <v>0</v>
      </c>
      <c r="F41" s="2"/>
    </row>
    <row r="42" spans="1:8" x14ac:dyDescent="0.2">
      <c r="A42" t="s">
        <v>174</v>
      </c>
      <c r="B42" s="10" t="s">
        <v>146</v>
      </c>
      <c r="C42" s="2">
        <v>54</v>
      </c>
      <c r="D42" s="19" t="s">
        <v>128</v>
      </c>
      <c r="E42">
        <v>0</v>
      </c>
      <c r="F42" s="2"/>
    </row>
    <row r="43" spans="1:8" x14ac:dyDescent="0.2">
      <c r="A43" t="s">
        <v>174</v>
      </c>
      <c r="B43" s="10" t="s">
        <v>148</v>
      </c>
      <c r="C43" s="11">
        <v>2</v>
      </c>
      <c r="D43" s="19" t="s">
        <v>128</v>
      </c>
      <c r="E43">
        <v>0</v>
      </c>
      <c r="F43" s="11"/>
    </row>
    <row r="44" spans="1:8" x14ac:dyDescent="0.2">
      <c r="A44" t="s">
        <v>174</v>
      </c>
      <c r="B44" s="10" t="s">
        <v>149</v>
      </c>
      <c r="C44" s="11">
        <v>1</v>
      </c>
      <c r="D44" s="19" t="s">
        <v>128</v>
      </c>
      <c r="E44">
        <v>0</v>
      </c>
      <c r="F44" s="11"/>
    </row>
    <row r="45" spans="1:8" x14ac:dyDescent="0.2">
      <c r="A45" t="s">
        <v>174</v>
      </c>
      <c r="B45" s="10" t="s">
        <v>35</v>
      </c>
      <c r="C45" s="11">
        <v>6</v>
      </c>
      <c r="D45" s="19" t="s">
        <v>128</v>
      </c>
      <c r="E45">
        <v>0</v>
      </c>
      <c r="F45" s="11"/>
    </row>
    <row r="46" spans="1:8" x14ac:dyDescent="0.2">
      <c r="A46" t="s">
        <v>174</v>
      </c>
      <c r="B46" s="10" t="s">
        <v>97</v>
      </c>
      <c r="C46" s="11">
        <v>12</v>
      </c>
      <c r="D46" s="19" t="s">
        <v>128</v>
      </c>
      <c r="E46">
        <v>0</v>
      </c>
      <c r="F46" s="11" t="s">
        <v>150</v>
      </c>
    </row>
    <row r="47" spans="1:8" x14ac:dyDescent="0.2">
      <c r="A47" t="s">
        <v>174</v>
      </c>
      <c r="B47" s="10" t="s">
        <v>98</v>
      </c>
      <c r="C47" s="11">
        <v>1</v>
      </c>
      <c r="D47" s="19" t="s">
        <v>128</v>
      </c>
      <c r="E47">
        <v>0</v>
      </c>
      <c r="F47" s="11" t="s">
        <v>106</v>
      </c>
    </row>
    <row r="48" spans="1:8" x14ac:dyDescent="0.2">
      <c r="A48" t="s">
        <v>174</v>
      </c>
      <c r="B48" s="11" t="s">
        <v>92</v>
      </c>
      <c r="C48" s="11">
        <v>44</v>
      </c>
      <c r="D48" s="19" t="s">
        <v>128</v>
      </c>
      <c r="E48">
        <v>0</v>
      </c>
      <c r="F48" s="11" t="s">
        <v>153</v>
      </c>
    </row>
    <row r="49" spans="1:8" x14ac:dyDescent="0.2">
      <c r="A49" t="s">
        <v>174</v>
      </c>
      <c r="B49" s="10" t="s">
        <v>151</v>
      </c>
      <c r="C49" s="11">
        <v>5</v>
      </c>
      <c r="D49" s="19" t="s">
        <v>128</v>
      </c>
      <c r="E49">
        <v>0</v>
      </c>
      <c r="F49" s="11" t="s">
        <v>154</v>
      </c>
    </row>
    <row r="50" spans="1:8" x14ac:dyDescent="0.2">
      <c r="A50" t="s">
        <v>174</v>
      </c>
      <c r="B50" s="10" t="s">
        <v>152</v>
      </c>
      <c r="C50" s="11">
        <v>5</v>
      </c>
      <c r="D50" s="19" t="s">
        <v>128</v>
      </c>
      <c r="E50">
        <v>0</v>
      </c>
      <c r="F50" s="11"/>
    </row>
    <row r="51" spans="1:8" x14ac:dyDescent="0.2">
      <c r="A51" t="s">
        <v>174</v>
      </c>
      <c r="B51" s="10" t="s">
        <v>155</v>
      </c>
      <c r="C51" s="11">
        <v>1</v>
      </c>
      <c r="D51" s="19" t="s">
        <v>128</v>
      </c>
      <c r="E51">
        <v>0</v>
      </c>
      <c r="F51" s="11"/>
    </row>
    <row r="52" spans="1:8" x14ac:dyDescent="0.2">
      <c r="A52" t="s">
        <v>174</v>
      </c>
      <c r="B52" s="10" t="s">
        <v>105</v>
      </c>
      <c r="C52" s="11">
        <v>8</v>
      </c>
      <c r="D52" s="19" t="s">
        <v>128</v>
      </c>
      <c r="E52">
        <v>0</v>
      </c>
      <c r="F52" s="11"/>
    </row>
    <row r="53" spans="1:8" x14ac:dyDescent="0.2">
      <c r="A53" t="s">
        <v>174</v>
      </c>
      <c r="B53" s="12" t="s">
        <v>169</v>
      </c>
      <c r="C53" s="13">
        <v>1</v>
      </c>
      <c r="D53" s="19" t="s">
        <v>128</v>
      </c>
      <c r="E53">
        <v>0</v>
      </c>
      <c r="F53" s="13"/>
    </row>
    <row r="54" spans="1:8" x14ac:dyDescent="0.2">
      <c r="A54" t="s">
        <v>174</v>
      </c>
      <c r="B54" s="12" t="s">
        <v>170</v>
      </c>
      <c r="C54" s="13">
        <v>2</v>
      </c>
      <c r="D54" s="19" t="s">
        <v>128</v>
      </c>
      <c r="E54">
        <v>0</v>
      </c>
      <c r="F54" s="13"/>
    </row>
    <row r="55" spans="1:8" x14ac:dyDescent="0.2">
      <c r="A55" t="s">
        <v>174</v>
      </c>
      <c r="B55" s="3" t="s">
        <v>80</v>
      </c>
      <c r="C55" s="11">
        <v>1</v>
      </c>
      <c r="D55" s="19" t="s">
        <v>128</v>
      </c>
      <c r="E55">
        <v>0</v>
      </c>
    </row>
    <row r="56" spans="1:8" x14ac:dyDescent="0.2">
      <c r="A56" t="s">
        <v>174</v>
      </c>
      <c r="B56" s="10" t="s">
        <v>107</v>
      </c>
      <c r="C56" s="11">
        <v>3</v>
      </c>
      <c r="D56" s="19" t="s">
        <v>128</v>
      </c>
      <c r="E56">
        <v>0</v>
      </c>
    </row>
    <row r="57" spans="1:8" x14ac:dyDescent="0.2">
      <c r="A57" t="s">
        <v>174</v>
      </c>
      <c r="B57" s="10" t="s">
        <v>107</v>
      </c>
      <c r="C57" s="11">
        <v>1</v>
      </c>
      <c r="D57" s="11" t="s">
        <v>81</v>
      </c>
      <c r="E57">
        <v>0</v>
      </c>
      <c r="F57" s="10" t="s">
        <v>171</v>
      </c>
    </row>
    <row r="58" spans="1:8" x14ac:dyDescent="0.2">
      <c r="A58" t="s">
        <v>174</v>
      </c>
      <c r="B58" s="12" t="s">
        <v>89</v>
      </c>
      <c r="C58" s="13">
        <v>1</v>
      </c>
      <c r="D58" s="13" t="s">
        <v>81</v>
      </c>
      <c r="E58">
        <v>0</v>
      </c>
    </row>
    <row r="59" spans="1:8" x14ac:dyDescent="0.2">
      <c r="A59" t="s">
        <v>174</v>
      </c>
      <c r="B59" s="12" t="s">
        <v>90</v>
      </c>
      <c r="C59" s="2">
        <v>12</v>
      </c>
      <c r="D59" s="2" t="s">
        <v>128</v>
      </c>
      <c r="E59">
        <v>0</v>
      </c>
    </row>
    <row r="60" spans="1:8" x14ac:dyDescent="0.2">
      <c r="A60" t="s">
        <v>174</v>
      </c>
      <c r="B60" s="12" t="s">
        <v>90</v>
      </c>
      <c r="C60" s="11">
        <v>3</v>
      </c>
      <c r="D60" s="2" t="s">
        <v>81</v>
      </c>
      <c r="E60">
        <v>0</v>
      </c>
    </row>
    <row r="61" spans="1:8" x14ac:dyDescent="0.2">
      <c r="A61" t="s">
        <v>174</v>
      </c>
      <c r="B61" s="10" t="s">
        <v>38</v>
      </c>
      <c r="C61" s="11">
        <v>4</v>
      </c>
      <c r="D61" s="11" t="s">
        <v>128</v>
      </c>
      <c r="E61">
        <v>0</v>
      </c>
    </row>
    <row r="62" spans="1:8" x14ac:dyDescent="0.2">
      <c r="A62" t="s">
        <v>174</v>
      </c>
      <c r="B62" s="10" t="s">
        <v>108</v>
      </c>
      <c r="C62" s="11">
        <v>1</v>
      </c>
      <c r="D62" s="11" t="s">
        <v>128</v>
      </c>
      <c r="E62">
        <v>0</v>
      </c>
    </row>
    <row r="63" spans="1:8" x14ac:dyDescent="0.2">
      <c r="A63" t="s">
        <v>174</v>
      </c>
      <c r="B63" s="2" t="s">
        <v>23</v>
      </c>
      <c r="C63" s="11">
        <v>85</v>
      </c>
      <c r="D63" t="s">
        <v>128</v>
      </c>
      <c r="E63">
        <v>0</v>
      </c>
      <c r="H63" s="2"/>
    </row>
    <row r="64" spans="1:8" x14ac:dyDescent="0.2">
      <c r="A64" t="s">
        <v>174</v>
      </c>
      <c r="B64" s="2" t="s">
        <v>23</v>
      </c>
      <c r="C64" s="11">
        <v>1</v>
      </c>
      <c r="D64" t="s">
        <v>116</v>
      </c>
      <c r="E64">
        <v>0</v>
      </c>
      <c r="H64" s="2"/>
    </row>
    <row r="65" spans="1:8" x14ac:dyDescent="0.2">
      <c r="A65" t="s">
        <v>174</v>
      </c>
      <c r="B65" s="11" t="s">
        <v>101</v>
      </c>
      <c r="C65" s="11">
        <v>29</v>
      </c>
      <c r="D65" t="s">
        <v>128</v>
      </c>
      <c r="E65">
        <v>0</v>
      </c>
    </row>
    <row r="66" spans="1:8" x14ac:dyDescent="0.2">
      <c r="A66" t="s">
        <v>174</v>
      </c>
      <c r="B66" s="11" t="s">
        <v>39</v>
      </c>
      <c r="C66" s="11">
        <v>18</v>
      </c>
      <c r="D66" t="s">
        <v>167</v>
      </c>
      <c r="E66">
        <v>0</v>
      </c>
    </row>
    <row r="67" spans="1:8" x14ac:dyDescent="0.2">
      <c r="A67" t="s">
        <v>174</v>
      </c>
      <c r="B67" s="11" t="s">
        <v>39</v>
      </c>
      <c r="C67" s="11">
        <v>4</v>
      </c>
      <c r="D67" t="s">
        <v>116</v>
      </c>
      <c r="E67">
        <v>0</v>
      </c>
    </row>
    <row r="68" spans="1:8" x14ac:dyDescent="0.2">
      <c r="A68" t="s">
        <v>174</v>
      </c>
      <c r="B68" s="2" t="s">
        <v>24</v>
      </c>
      <c r="C68" s="11">
        <v>11</v>
      </c>
      <c r="D68" t="s">
        <v>128</v>
      </c>
      <c r="E68">
        <v>0</v>
      </c>
    </row>
    <row r="69" spans="1:8" x14ac:dyDescent="0.2">
      <c r="A69" t="s">
        <v>174</v>
      </c>
      <c r="B69" s="2" t="s">
        <v>24</v>
      </c>
      <c r="C69" s="11">
        <v>2</v>
      </c>
      <c r="D69" t="s">
        <v>116</v>
      </c>
      <c r="E69">
        <v>0</v>
      </c>
    </row>
    <row r="70" spans="1:8" x14ac:dyDescent="0.2">
      <c r="A70" t="s">
        <v>174</v>
      </c>
      <c r="B70" s="3" t="s">
        <v>158</v>
      </c>
      <c r="C70" s="11">
        <v>1</v>
      </c>
      <c r="D70" s="11" t="s">
        <v>128</v>
      </c>
      <c r="E70">
        <v>0</v>
      </c>
    </row>
    <row r="71" spans="1:8" x14ac:dyDescent="0.2">
      <c r="A71" t="s">
        <v>174</v>
      </c>
      <c r="B71" s="10" t="s">
        <v>160</v>
      </c>
      <c r="C71" s="11">
        <v>1</v>
      </c>
      <c r="D71" s="11" t="s">
        <v>128</v>
      </c>
      <c r="E71">
        <v>0</v>
      </c>
    </row>
    <row r="72" spans="1:8" x14ac:dyDescent="0.2">
      <c r="A72" t="s">
        <v>174</v>
      </c>
      <c r="B72" s="16" t="s">
        <v>138</v>
      </c>
      <c r="C72" s="11">
        <v>1</v>
      </c>
      <c r="D72" s="11" t="s">
        <v>128</v>
      </c>
      <c r="E72">
        <v>0</v>
      </c>
    </row>
    <row r="73" spans="1:8" x14ac:dyDescent="0.2">
      <c r="A73" t="s">
        <v>174</v>
      </c>
      <c r="B73" s="3" t="s">
        <v>48</v>
      </c>
      <c r="C73" s="11">
        <v>194</v>
      </c>
      <c r="D73" s="11" t="s">
        <v>128</v>
      </c>
      <c r="E73">
        <v>0</v>
      </c>
    </row>
    <row r="74" spans="1:8" x14ac:dyDescent="0.2">
      <c r="A74" t="s">
        <v>174</v>
      </c>
      <c r="B74" s="3" t="s">
        <v>48</v>
      </c>
      <c r="C74" s="11">
        <v>1</v>
      </c>
      <c r="D74" s="11" t="s">
        <v>116</v>
      </c>
      <c r="E74">
        <v>0</v>
      </c>
    </row>
    <row r="75" spans="1:8" x14ac:dyDescent="0.2">
      <c r="A75" t="s">
        <v>174</v>
      </c>
      <c r="B75" s="11" t="s">
        <v>49</v>
      </c>
      <c r="C75" s="11">
        <v>1</v>
      </c>
      <c r="D75" s="11" t="s">
        <v>128</v>
      </c>
      <c r="E75">
        <v>0</v>
      </c>
    </row>
    <row r="76" spans="1:8" x14ac:dyDescent="0.2">
      <c r="A76" t="s">
        <v>174</v>
      </c>
      <c r="B76" s="3" t="s">
        <v>161</v>
      </c>
      <c r="C76" s="11">
        <v>1</v>
      </c>
      <c r="D76" s="11" t="s">
        <v>128</v>
      </c>
      <c r="E76">
        <v>0</v>
      </c>
      <c r="G76">
        <f>SUM(C$35:C$77)</f>
        <v>608</v>
      </c>
      <c r="H76" s="2">
        <v>608</v>
      </c>
    </row>
    <row r="77" spans="1:8" x14ac:dyDescent="0.2">
      <c r="A77" t="s">
        <v>174</v>
      </c>
      <c r="B77" s="3" t="s">
        <v>102</v>
      </c>
      <c r="C77" s="11">
        <v>5</v>
      </c>
      <c r="D77" s="11" t="s">
        <v>128</v>
      </c>
      <c r="E77">
        <v>0</v>
      </c>
      <c r="G77">
        <f>COUNT(C$35:C$77)</f>
        <v>43</v>
      </c>
      <c r="H77" s="2">
        <v>36</v>
      </c>
    </row>
    <row r="78" spans="1:8" x14ac:dyDescent="0.2">
      <c r="B78" s="2"/>
      <c r="D78" s="2"/>
    </row>
    <row r="79" spans="1:8" x14ac:dyDescent="0.2">
      <c r="B79" s="2"/>
      <c r="D7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SAFIT level 2a</vt:lpstr>
      <vt:lpstr>SAFIT level_1a</vt:lpstr>
      <vt:lpstr>CSCI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User</dc:creator>
  <cp:lastModifiedBy>Microsoft Office User</cp:lastModifiedBy>
  <dcterms:created xsi:type="dcterms:W3CDTF">2014-08-20T00:32:00Z</dcterms:created>
  <dcterms:modified xsi:type="dcterms:W3CDTF">2022-03-01T01:20:07Z</dcterms:modified>
</cp:coreProperties>
</file>