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 Budget" sheetId="1" r:id="rId4"/>
    <sheet state="visible" name="Personnel" sheetId="2" r:id="rId5"/>
    <sheet state="visible" name="Travel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Insert link to guidelines/solicitation</t>
      </text>
    </comment>
  </commentList>
</comments>
</file>

<file path=xl/sharedStrings.xml><?xml version="1.0" encoding="utf-8"?>
<sst xmlns="http://schemas.openxmlformats.org/spreadsheetml/2006/main" count="99" uniqueCount="72">
  <si>
    <t>Principal Investigator:</t>
  </si>
  <si>
    <t>Ryan Larson</t>
  </si>
  <si>
    <t>Title:</t>
  </si>
  <si>
    <t>Advancing knowledge on the complex interplay of historical/contemporary racism, police shootings, and health</t>
  </si>
  <si>
    <t>Sponsoring Agency:</t>
  </si>
  <si>
    <t>University of Washington (Fund for a Safer Future)</t>
  </si>
  <si>
    <t>Dates:</t>
  </si>
  <si>
    <t>01/1/2024 - 12/30/2025</t>
  </si>
  <si>
    <t>Opportunity:</t>
  </si>
  <si>
    <t>Gun Violence Prevention Research Grants</t>
  </si>
  <si>
    <t>Year 1</t>
  </si>
  <si>
    <t>Year 2</t>
  </si>
  <si>
    <t>TOTAL</t>
  </si>
  <si>
    <t>01/1/2024 - 12/30/2024</t>
  </si>
  <si>
    <t>01/1/2025 - 12/30/2025</t>
  </si>
  <si>
    <t>Personnel</t>
  </si>
  <si>
    <t xml:space="preserve">Person </t>
  </si>
  <si>
    <t>Units per Period</t>
  </si>
  <si>
    <t>summer months</t>
  </si>
  <si>
    <t>Fringe</t>
  </si>
  <si>
    <t>Total Salary</t>
  </si>
  <si>
    <t>Total Fringe</t>
  </si>
  <si>
    <t>Total Personnel</t>
  </si>
  <si>
    <t>Travel</t>
  </si>
  <si>
    <t>Domestic</t>
  </si>
  <si>
    <t>International</t>
  </si>
  <si>
    <t>Total Travel</t>
  </si>
  <si>
    <t>Other Direct Costs</t>
  </si>
  <si>
    <t>Equipment*</t>
  </si>
  <si>
    <t>-</t>
  </si>
  <si>
    <t>Capital*</t>
  </si>
  <si>
    <t>Non-Capital</t>
  </si>
  <si>
    <t>Materials &amp; Supplies</t>
  </si>
  <si>
    <t>Materials &amp; Supplies (gases, drugs, metals)</t>
  </si>
  <si>
    <t>General Services: computing</t>
  </si>
  <si>
    <t>Participant Stipends</t>
  </si>
  <si>
    <t>Consultants</t>
  </si>
  <si>
    <t>Total Other Direct Costs</t>
  </si>
  <si>
    <t>Subcontracts</t>
  </si>
  <si>
    <t>Subcontract 1</t>
  </si>
  <si>
    <t>Subject to ICR</t>
  </si>
  <si>
    <t>Exempt from ICR</t>
  </si>
  <si>
    <t>Subcontracts¥</t>
  </si>
  <si>
    <t>Total Direct Costs</t>
  </si>
  <si>
    <t>Total Indirect Costs (10% TDC)</t>
  </si>
  <si>
    <t>Total</t>
  </si>
  <si>
    <t>Personnel expenses are adjusted for 3% inflation annually.</t>
  </si>
  <si>
    <t>This budget was prepared by Ryan Larson and Donald Long</t>
  </si>
  <si>
    <r>
      <rPr>
        <rFont val="Calibri, sans-serif"/>
        <color rgb="FF000000"/>
        <sz val="8.0"/>
      </rPr>
      <t xml:space="preserve">Fund for a Safer Future ICR: </t>
    </r>
    <r>
      <rPr>
        <rFont val="Calibri, sans-serif"/>
        <i/>
        <color rgb="FF000000"/>
        <sz val="8.0"/>
      </rPr>
      <t>Note that the project budgets may include up to but not more than 10% in indirect costs.</t>
    </r>
  </si>
  <si>
    <t>Key Personnel</t>
  </si>
  <si>
    <t>Salary</t>
  </si>
  <si>
    <t>Salary+Fringe</t>
  </si>
  <si>
    <t>College</t>
  </si>
  <si>
    <t>DeptID</t>
  </si>
  <si>
    <t>Empl ID</t>
  </si>
  <si>
    <t>Appointment</t>
  </si>
  <si>
    <t>Base</t>
  </si>
  <si>
    <t>Monthly</t>
  </si>
  <si>
    <t>Rate</t>
  </si>
  <si>
    <t>Annual</t>
  </si>
  <si>
    <t>Annualy</t>
  </si>
  <si>
    <t>Summer Monthly</t>
  </si>
  <si>
    <t>EFFORT %</t>
  </si>
  <si>
    <t>CLA</t>
  </si>
  <si>
    <t>Conference Registration</t>
  </si>
  <si>
    <t>Airfare</t>
  </si>
  <si>
    <t>Lodging</t>
  </si>
  <si>
    <t>Meals/Incidentals</t>
  </si>
  <si>
    <t>Ground Transportation</t>
  </si>
  <si>
    <t>**Conference Locations TBD</t>
  </si>
  <si>
    <t>Conference Fee</t>
  </si>
  <si>
    <t>Per Diem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</si>
</sst>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8">
    <font>
      <sz val="10.0"/>
      <color rgb="FF000000"/>
      <name val="Arial"/>
      <scheme val="minor"/>
    </font>
    <font>
      <sz val="8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i/>
      <sz val="11.0"/>
      <color rgb="FF000000"/>
      <name val="Calibri"/>
    </font>
    <font>
      <u/>
      <sz val="11.0"/>
      <color rgb="FF0000FF"/>
      <name val="Calibri"/>
    </font>
    <font>
      <b/>
      <u/>
      <sz val="11.0"/>
      <color rgb="FF0000FF"/>
      <name val="Calibri"/>
    </font>
    <font>
      <b/>
      <sz val="11.0"/>
      <color rgb="FFFFFFFF"/>
      <name val="Calibri"/>
    </font>
    <font>
      <color theme="1"/>
      <name val="Arial"/>
      <scheme val="minor"/>
    </font>
    <font/>
    <font>
      <sz val="11.0"/>
      <color theme="1"/>
      <name val="Calibri"/>
    </font>
    <font>
      <b/>
      <sz val="8.0"/>
      <color rgb="FF000000"/>
      <name val="Calibri"/>
    </font>
    <font>
      <i/>
      <sz val="11.0"/>
      <color rgb="FF000000"/>
      <name val="Calibri"/>
    </font>
    <font>
      <i/>
      <sz val="8.0"/>
      <color rgb="FF000000"/>
      <name val="Calibri"/>
    </font>
    <font>
      <b/>
      <sz val="14.0"/>
      <color rgb="FF000000"/>
      <name val="Calibri"/>
    </font>
    <font>
      <b/>
      <color rgb="FF000000"/>
      <name val="Calibri"/>
    </font>
    <font>
      <color rgb="FF000000"/>
      <name val="Calibri"/>
    </font>
    <font>
      <b/>
      <color rgb="FFFFFF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rgb="FF953734"/>
        <bgColor rgb="FF953734"/>
      </patternFill>
    </fill>
  </fills>
  <borders count="27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2" fontId="7" numFmtId="0" xfId="0" applyAlignment="1" applyBorder="1" applyFill="1" applyFont="1">
      <alignment horizontal="center" readingOrder="0" shrinkToFit="0" vertical="bottom" wrapText="0"/>
    </xf>
    <xf borderId="2" fillId="2" fontId="7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ill="1" applyFont="1">
      <alignment horizontal="center" readingOrder="0" shrinkToFit="0" vertical="bottom" wrapText="0"/>
    </xf>
    <xf borderId="3" fillId="4" fontId="3" numFmtId="0" xfId="0" applyAlignment="1" applyBorder="1" applyFill="1" applyFont="1">
      <alignment horizontal="center" readingOrder="0" shrinkToFit="0" vertical="bottom" wrapText="0"/>
    </xf>
    <xf borderId="4" fillId="5" fontId="3" numFmtId="0" xfId="0" applyAlignment="1" applyBorder="1" applyFill="1" applyFont="1">
      <alignment horizontal="center" shrinkToFit="0" vertical="bottom" wrapText="0"/>
    </xf>
    <xf borderId="5" fillId="2" fontId="7" numFmtId="0" xfId="0" applyAlignment="1" applyBorder="1" applyFont="1">
      <alignment readingOrder="0" shrinkToFit="0" vertical="bottom" wrapText="0"/>
    </xf>
    <xf borderId="6" fillId="2" fontId="7" numFmtId="0" xfId="0" applyAlignment="1" applyBorder="1" applyFont="1">
      <alignment horizontal="right" shrinkToFit="0" vertical="bottom" wrapText="0"/>
    </xf>
    <xf borderId="0" fillId="2" fontId="8" numFmtId="0" xfId="0" applyFont="1"/>
    <xf borderId="7" fillId="2" fontId="8" numFmtId="0" xfId="0" applyBorder="1" applyFont="1"/>
    <xf borderId="7" fillId="0" fontId="9" numFmtId="0" xfId="0" applyBorder="1" applyFont="1"/>
    <xf borderId="0" fillId="2" fontId="7" numFmtId="0" xfId="0" applyAlignment="1" applyFont="1">
      <alignment horizontal="center" shrinkToFit="0" vertical="bottom" wrapText="0"/>
    </xf>
    <xf borderId="8" fillId="2" fontId="7" numFmtId="0" xfId="0" applyAlignment="1" applyBorder="1" applyFont="1">
      <alignment horizontal="center" shrinkToFit="0" vertical="bottom" wrapText="0"/>
    </xf>
    <xf borderId="9" fillId="6" fontId="3" numFmtId="0" xfId="0" applyAlignment="1" applyBorder="1" applyFill="1" applyFont="1">
      <alignment readingOrder="0" shrinkToFit="0" vertical="bottom" wrapText="0"/>
    </xf>
    <xf borderId="6" fillId="6" fontId="3" numFmtId="0" xfId="0" applyAlignment="1" applyBorder="1" applyFont="1">
      <alignment horizontal="right" readingOrder="0" shrinkToFit="0" vertical="bottom" wrapText="0"/>
    </xf>
    <xf borderId="6" fillId="6" fontId="3" numFmtId="0" xfId="0" applyAlignment="1" applyBorder="1" applyFont="1">
      <alignment horizontal="left" readingOrder="0" shrinkToFit="0" vertical="bottom" wrapText="0"/>
    </xf>
    <xf borderId="6" fillId="0" fontId="9" numFmtId="0" xfId="0" applyBorder="1" applyFont="1"/>
    <xf borderId="6" fillId="6" fontId="3" numFmtId="0" xfId="0" applyAlignment="1" applyBorder="1" applyFont="1">
      <alignment horizontal="center" shrinkToFit="0" vertical="bottom" wrapText="0"/>
    </xf>
    <xf borderId="10" fillId="6" fontId="3" numFmtId="0" xfId="0" applyAlignment="1" applyBorder="1" applyFont="1">
      <alignment horizontal="center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5" fillId="0" fontId="2" numFmtId="9" xfId="0" applyAlignment="1" applyBorder="1" applyFont="1" applyNumberFormat="1">
      <alignment horizontal="right" readingOrder="0" shrinkToFit="0" vertical="bottom" wrapText="0"/>
    </xf>
    <xf borderId="6" fillId="0" fontId="2" numFmtId="0" xfId="0" applyAlignment="1" applyBorder="1" applyFont="1">
      <alignment horizontal="left" readingOrder="0" shrinkToFit="0" vertical="bottom" wrapText="0"/>
    </xf>
    <xf borderId="12" fillId="0" fontId="2" numFmtId="0" xfId="0" applyAlignment="1" applyBorder="1" applyFont="1">
      <alignment horizontal="left" readingOrder="0" shrinkToFit="0" vertical="bottom" wrapText="0"/>
    </xf>
    <xf borderId="5" fillId="3" fontId="2" numFmtId="3" xfId="0" applyAlignment="1" applyBorder="1" applyFont="1" applyNumberFormat="1">
      <alignment horizontal="center" readingOrder="0" shrinkToFit="0" vertical="bottom" wrapText="0"/>
    </xf>
    <xf borderId="6" fillId="4" fontId="2" numFmtId="3" xfId="0" applyAlignment="1" applyBorder="1" applyFont="1" applyNumberFormat="1">
      <alignment horizontal="center" readingOrder="0" shrinkToFit="0" vertical="bottom" wrapText="0"/>
    </xf>
    <xf borderId="13" fillId="0" fontId="3" numFmtId="3" xfId="0" applyAlignment="1" applyBorder="1" applyFont="1" applyNumberFormat="1">
      <alignment horizontal="center"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14" fillId="0" fontId="2" numFmtId="10" xfId="0" applyAlignment="1" applyBorder="1" applyFont="1" applyNumberFormat="1">
      <alignment horizontal="right" readingOrder="0" shrinkToFit="0" vertical="bottom" wrapText="0"/>
    </xf>
    <xf borderId="10" fillId="0" fontId="10" numFmtId="0" xfId="0" applyAlignment="1" applyBorder="1" applyFont="1">
      <alignment shrinkToFit="0" vertical="bottom" wrapText="0"/>
    </xf>
    <xf borderId="14" fillId="3" fontId="2" numFmtId="3" xfId="0" applyAlignment="1" applyBorder="1" applyFont="1" applyNumberFormat="1">
      <alignment horizontal="center" readingOrder="0" shrinkToFit="0" vertical="bottom" wrapText="0"/>
    </xf>
    <xf borderId="0" fillId="4" fontId="2" numFmtId="3" xfId="0" applyAlignment="1" applyFont="1" applyNumberFormat="1">
      <alignment horizontal="center" readingOrder="0" shrinkToFit="0" vertical="bottom" wrapText="0"/>
    </xf>
    <xf borderId="15" fillId="0" fontId="3" numFmtId="3" xfId="0" applyAlignment="1" applyBorder="1" applyFont="1" applyNumberFormat="1">
      <alignment horizontal="center" readingOrder="0" shrinkToFit="0" vertical="bottom" wrapText="0"/>
    </xf>
    <xf borderId="5" fillId="5" fontId="3" numFmtId="0" xfId="0" applyAlignment="1" applyBorder="1" applyFont="1">
      <alignment horizontal="right" readingOrder="0" shrinkToFit="0" vertical="bottom" wrapText="0"/>
    </xf>
    <xf borderId="0" fillId="5" fontId="3" numFmtId="3" xfId="0" applyAlignment="1" applyFont="1" applyNumberFormat="1">
      <alignment horizontal="center" readingOrder="0" shrinkToFit="0" vertical="bottom" wrapText="0"/>
    </xf>
    <xf borderId="13" fillId="5" fontId="3" numFmtId="3" xfId="0" applyAlignment="1" applyBorder="1" applyFont="1" applyNumberFormat="1">
      <alignment horizontal="center" readingOrder="0" shrinkToFit="0" vertical="bottom" wrapText="0"/>
    </xf>
    <xf borderId="14" fillId="5" fontId="3" numFmtId="0" xfId="0" applyAlignment="1" applyBorder="1" applyFont="1">
      <alignment horizontal="right" readingOrder="0" shrinkToFit="0" vertical="bottom" wrapText="0"/>
    </xf>
    <xf borderId="15" fillId="5" fontId="3" numFmtId="3" xfId="0" applyAlignment="1" applyBorder="1" applyFont="1" applyNumberFormat="1">
      <alignment horizontal="center" readingOrder="0" shrinkToFit="0" vertical="bottom" wrapText="0"/>
    </xf>
    <xf borderId="16" fillId="6" fontId="3" numFmtId="0" xfId="0" applyAlignment="1" applyBorder="1" applyFont="1">
      <alignment readingOrder="0" shrinkToFit="0" vertical="bottom" wrapText="0"/>
    </xf>
    <xf borderId="7" fillId="6" fontId="3" numFmtId="0" xfId="0" applyAlignment="1" applyBorder="1" applyFont="1">
      <alignment horizontal="right" shrinkToFit="0" vertical="bottom" wrapText="0"/>
    </xf>
    <xf borderId="7" fillId="6" fontId="3" numFmtId="0" xfId="0" applyAlignment="1" applyBorder="1" applyFont="1">
      <alignment shrinkToFit="0" vertical="bottom" wrapText="0"/>
    </xf>
    <xf borderId="7" fillId="6" fontId="3" numFmtId="3" xfId="0" applyAlignment="1" applyBorder="1" applyFont="1" applyNumberFormat="1">
      <alignment horizontal="center" readingOrder="0" shrinkToFit="0" vertical="bottom" wrapText="0"/>
    </xf>
    <xf borderId="2" fillId="7" fontId="3" numFmtId="3" xfId="0" applyAlignment="1" applyBorder="1" applyFill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17" fillId="0" fontId="1" numFmtId="0" xfId="0" applyAlignment="1" applyBorder="1" applyFont="1">
      <alignment shrinkToFit="0" vertical="bottom" wrapText="0"/>
    </xf>
    <xf borderId="9" fillId="2" fontId="7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horizontal="right" shrinkToFit="0" vertical="bottom" wrapText="0"/>
    </xf>
    <xf borderId="11" fillId="2" fontId="7" numFmtId="0" xfId="0" applyAlignment="1" applyBorder="1" applyFont="1">
      <alignment horizontal="center" shrinkToFit="0" vertical="bottom" wrapText="0"/>
    </xf>
    <xf borderId="12" fillId="2" fontId="7" numFmtId="0" xfId="0" applyAlignment="1" applyBorder="1" applyFont="1">
      <alignment horizontal="center" shrinkToFit="0" vertical="bottom" wrapText="0"/>
    </xf>
    <xf borderId="10" fillId="2" fontId="7" numFmtId="0" xfId="0" applyAlignment="1" applyBorder="1" applyFont="1">
      <alignment horizontal="center" shrinkToFit="0" vertical="bottom" wrapText="0"/>
    </xf>
    <xf borderId="4" fillId="0" fontId="12" numFmtId="0" xfId="0" applyAlignment="1" applyBorder="1" applyFont="1">
      <alignment horizontal="left" readingOrder="0" vertical="top"/>
    </xf>
    <xf borderId="0" fillId="0" fontId="1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0" fillId="0" fontId="9" numFmtId="0" xfId="0" applyBorder="1" applyFont="1"/>
    <xf borderId="0" fillId="3" fontId="12" numFmtId="3" xfId="0" applyAlignment="1" applyFont="1" applyNumberFormat="1">
      <alignment horizontal="center" readingOrder="0" shrinkToFit="0" vertical="bottom" wrapText="0"/>
    </xf>
    <xf borderId="0" fillId="4" fontId="12" numFmtId="3" xfId="0" applyAlignment="1" applyFont="1" applyNumberFormat="1">
      <alignment horizontal="center" readingOrder="0" shrinkToFit="0" vertical="bottom" wrapText="0"/>
    </xf>
    <xf borderId="4" fillId="0" fontId="4" numFmtId="3" xfId="0" applyAlignment="1" applyBorder="1" applyFont="1" applyNumberFormat="1">
      <alignment horizontal="center" readingOrder="0" shrinkToFit="0" vertical="bottom" wrapText="0"/>
    </xf>
    <xf borderId="4" fillId="0" fontId="12" numFmtId="0" xfId="0" applyAlignment="1" applyBorder="1" applyFont="1">
      <alignment readingOrder="0" vertical="bottom"/>
    </xf>
    <xf borderId="0" fillId="0" fontId="12" numFmtId="0" xfId="0" applyAlignment="1" applyFont="1">
      <alignment horizontal="left" readingOrder="0" shrinkToFit="0" vertical="bottom" wrapText="0"/>
    </xf>
    <xf borderId="1" fillId="6" fontId="3" numFmtId="0" xfId="0" applyAlignment="1" applyBorder="1" applyFont="1">
      <alignment horizontal="right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3" numFmtId="3" xfId="0" applyAlignment="1" applyBorder="1" applyFont="1" applyNumberFormat="1">
      <alignment horizontal="center"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5" fillId="3" fontId="2" numFmtId="0" xfId="0" applyAlignment="1" applyBorder="1" applyFont="1">
      <alignment horizontal="center" readingOrder="0" shrinkToFit="0" vertical="bottom" wrapText="0"/>
    </xf>
    <xf borderId="12" fillId="4" fontId="2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14" fillId="3" fontId="1" numFmtId="0" xfId="0" applyAlignment="1" applyBorder="1" applyFont="1">
      <alignment horizontal="center" readingOrder="0" shrinkToFit="0" vertical="bottom" wrapText="0"/>
    </xf>
    <xf borderId="10" fillId="4" fontId="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center" readingOrder="0" shrinkToFit="0" vertical="bottom" wrapText="0"/>
    </xf>
    <xf borderId="10" fillId="4" fontId="1" numFmtId="0" xfId="0" applyAlignment="1" applyBorder="1" applyFont="1">
      <alignment horizontal="center" readingOrder="0" shrinkToFit="0" vertical="bottom" wrapText="0"/>
    </xf>
    <xf borderId="10" fillId="4" fontId="2" numFmtId="3" xfId="0" applyAlignment="1" applyBorder="1" applyFont="1" applyNumberFormat="1">
      <alignment horizontal="center" readingOrder="0" shrinkToFit="0" vertical="bottom" wrapText="0"/>
    </xf>
    <xf borderId="4" fillId="0" fontId="3" numFmtId="3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4" fillId="3" fontId="13" numFmtId="0" xfId="0" applyAlignment="1" applyBorder="1" applyFont="1">
      <alignment horizontal="center" readingOrder="0" shrinkToFit="0" vertical="bottom" wrapText="0"/>
    </xf>
    <xf borderId="10" fillId="4" fontId="13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horizontal="center" readingOrder="0" shrinkToFit="0" vertical="bottom" wrapText="0"/>
    </xf>
    <xf borderId="14" fillId="3" fontId="13" numFmtId="3" xfId="0" applyAlignment="1" applyBorder="1" applyFont="1" applyNumberFormat="1">
      <alignment horizontal="center" readingOrder="0" shrinkToFit="0" vertical="bottom" wrapText="0"/>
    </xf>
    <xf borderId="10" fillId="4" fontId="13" numFmtId="3" xfId="0" applyAlignment="1" applyBorder="1" applyFont="1" applyNumberFormat="1">
      <alignment horizontal="center" readingOrder="0" shrinkToFit="0" vertical="bottom" wrapText="0"/>
    </xf>
    <xf borderId="4" fillId="0" fontId="13" numFmtId="3" xfId="0" applyAlignment="1" applyBorder="1" applyFont="1" applyNumberFormat="1">
      <alignment horizontal="center" readingOrder="0" shrinkToFit="0" vertical="bottom" wrapText="0"/>
    </xf>
    <xf borderId="14" fillId="3" fontId="2" numFmtId="0" xfId="0" applyAlignment="1" applyBorder="1" applyFont="1">
      <alignment horizontal="center" readingOrder="0" shrinkToFit="0" vertical="bottom" wrapText="0"/>
    </xf>
    <xf borderId="10" fillId="4" fontId="2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6" fillId="3" fontId="2" numFmtId="0" xfId="0" applyAlignment="1" applyBorder="1" applyFont="1">
      <alignment horizontal="center" readingOrder="0" shrinkToFit="0" vertical="bottom" wrapText="0"/>
    </xf>
    <xf borderId="18" fillId="4" fontId="2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 readingOrder="0" shrinkToFit="0" vertical="bottom" wrapText="0"/>
    </xf>
    <xf borderId="9" fillId="6" fontId="3" numFmtId="0" xfId="0" applyAlignment="1" applyBorder="1" applyFont="1">
      <alignment horizontal="left" readingOrder="0" shrinkToFit="0" vertical="bottom" wrapText="0"/>
    </xf>
    <xf borderId="1" fillId="6" fontId="3" numFmtId="0" xfId="0" applyAlignment="1" applyBorder="1" applyFont="1">
      <alignment horizontal="left" shrinkToFit="0" vertical="bottom" wrapText="0"/>
    </xf>
    <xf borderId="18" fillId="6" fontId="3" numFmtId="3" xfId="0" applyAlignment="1" applyBorder="1" applyFont="1" applyNumberFormat="1">
      <alignment horizontal="center" readingOrder="0" shrinkToFit="0" vertical="bottom" wrapText="0"/>
    </xf>
    <xf borderId="7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6" fillId="2" fontId="7" numFmtId="0" xfId="0" applyAlignment="1" applyBorder="1" applyFont="1">
      <alignment horizontal="left" readingOrder="0" shrinkToFit="0" vertical="bottom" wrapText="0"/>
    </xf>
    <xf borderId="1" fillId="2" fontId="7" numFmtId="0" xfId="0" applyAlignment="1" applyBorder="1" applyFont="1">
      <alignment horizontal="right" readingOrder="0" shrinkToFit="0" vertical="bottom" wrapText="0"/>
    </xf>
    <xf borderId="1" fillId="2" fontId="7" numFmtId="0" xfId="0" applyAlignment="1" applyBorder="1" applyFont="1">
      <alignment horizontal="left" readingOrder="0" shrinkToFit="0" vertical="bottom" wrapText="0"/>
    </xf>
    <xf borderId="1" fillId="0" fontId="9" numFmtId="0" xfId="0" applyBorder="1" applyFont="1"/>
    <xf borderId="3" fillId="2" fontId="7" numFmtId="0" xfId="0" applyAlignment="1" applyBorder="1" applyFont="1">
      <alignment horizontal="center" shrinkToFit="0" vertical="bottom" wrapText="0"/>
    </xf>
    <xf borderId="6" fillId="4" fontId="2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horizontal="left" readingOrder="0" shrinkToFit="0" vertical="bottom" wrapText="0"/>
    </xf>
    <xf borderId="0" fillId="4" fontId="1" numFmtId="0" xfId="0" applyAlignment="1" applyFont="1">
      <alignment horizontal="center" readingOrder="0" shrinkToFit="0" vertical="bottom" wrapText="0"/>
    </xf>
    <xf borderId="10" fillId="0" fontId="11" numFmtId="0" xfId="0" applyAlignment="1" applyBorder="1" applyFont="1">
      <alignment horizontal="center" readingOrder="0" shrinkToFit="0" vertical="bottom" wrapText="0"/>
    </xf>
    <xf borderId="1" fillId="6" fontId="3" numFmtId="0" xfId="0" applyAlignment="1" applyBorder="1" applyFont="1">
      <alignment horizontal="center" readingOrder="0" shrinkToFit="0" vertical="bottom" wrapText="0"/>
    </xf>
    <xf borderId="3" fillId="6" fontId="3" numFmtId="0" xfId="0" applyAlignment="1" applyBorder="1" applyFont="1">
      <alignment horizontal="center" readingOrder="0" shrinkToFit="0" vertical="bottom" wrapText="0"/>
    </xf>
    <xf borderId="16" fillId="2" fontId="7" numFmtId="0" xfId="0" applyAlignment="1" applyBorder="1" applyFont="1">
      <alignment horizontal="right" readingOrder="0" shrinkToFit="0" vertical="bottom" wrapText="0"/>
    </xf>
    <xf borderId="3" fillId="2" fontId="7" numFmtId="3" xfId="0" applyAlignment="1" applyBorder="1" applyFont="1" applyNumberFormat="1">
      <alignment horizontal="center" readingOrder="0" shrinkToFit="0" vertical="bottom" wrapText="0"/>
    </xf>
    <xf borderId="16" fillId="6" fontId="3" numFmtId="0" xfId="0" applyAlignment="1" applyBorder="1" applyFont="1">
      <alignment horizontal="right" readingOrder="0" shrinkToFit="0" vertical="bottom" wrapText="0"/>
    </xf>
    <xf borderId="16" fillId="8" fontId="14" numFmtId="0" xfId="0" applyAlignment="1" applyBorder="1" applyFill="1" applyFont="1">
      <alignment readingOrder="0" shrinkToFit="0" vertical="bottom" wrapText="0"/>
    </xf>
    <xf borderId="1" fillId="8" fontId="14" numFmtId="0" xfId="0" applyAlignment="1" applyBorder="1" applyFont="1">
      <alignment horizontal="right" shrinkToFit="0" vertical="bottom" wrapText="0"/>
    </xf>
    <xf borderId="1" fillId="8" fontId="14" numFmtId="0" xfId="0" applyAlignment="1" applyBorder="1" applyFont="1">
      <alignment shrinkToFit="0" vertical="bottom" wrapText="0"/>
    </xf>
    <xf borderId="1" fillId="8" fontId="14" numFmtId="3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9" fillId="0" fontId="15" numFmtId="0" xfId="0" applyAlignment="1" applyBorder="1" applyFont="1">
      <alignment horizontal="center" readingOrder="0" shrinkToFit="0" vertical="bottom" wrapText="0"/>
    </xf>
    <xf borderId="3" fillId="0" fontId="9" numFmtId="0" xfId="0" applyBorder="1" applyFont="1"/>
    <xf borderId="0" fillId="0" fontId="16" numFmtId="0" xfId="0" applyAlignment="1" applyFont="1">
      <alignment shrinkToFit="0" vertical="bottom" wrapText="0"/>
    </xf>
    <xf borderId="14" fillId="0" fontId="15" numFmtId="0" xfId="0" applyAlignment="1" applyBorder="1" applyFont="1">
      <alignment horizontal="center" shrinkToFit="0" vertical="bottom" wrapText="0"/>
    </xf>
    <xf borderId="0" fillId="0" fontId="15" numFmtId="0" xfId="0" applyAlignment="1" applyFont="1">
      <alignment horizontal="center" shrinkToFit="0" vertical="bottom" wrapText="0"/>
    </xf>
    <xf borderId="19" fillId="0" fontId="15" numFmtId="0" xfId="0" applyAlignment="1" applyBorder="1" applyFont="1">
      <alignment horizontal="center" readingOrder="0" shrinkToFit="0" vertical="bottom" wrapText="0"/>
    </xf>
    <xf borderId="20" fillId="0" fontId="9" numFmtId="0" xfId="0" applyBorder="1" applyFont="1"/>
    <xf borderId="21" fillId="0" fontId="9" numFmtId="0" xfId="0" applyBorder="1" applyFont="1"/>
    <xf borderId="2" fillId="9" fontId="17" numFmtId="0" xfId="0" applyAlignment="1" applyBorder="1" applyFill="1" applyFont="1">
      <alignment horizontal="center" shrinkToFit="0" vertical="bottom" wrapText="0"/>
    </xf>
    <xf borderId="3" fillId="9" fontId="7" numFmtId="0" xfId="0" applyAlignment="1" applyBorder="1" applyFont="1">
      <alignment horizontal="center" readingOrder="0" shrinkToFit="0" vertical="bottom" wrapText="0"/>
    </xf>
    <xf borderId="1" fillId="9" fontId="17" numFmtId="0" xfId="0" applyAlignment="1" applyBorder="1" applyFont="1">
      <alignment horizontal="center" readingOrder="0" shrinkToFit="0" vertical="bottom" wrapText="0"/>
    </xf>
    <xf borderId="22" fillId="9" fontId="17" numFmtId="0" xfId="0" applyAlignment="1" applyBorder="1" applyFont="1">
      <alignment horizontal="center" readingOrder="0" shrinkToFit="0" vertical="bottom" wrapText="0"/>
    </xf>
    <xf borderId="23" fillId="9" fontId="17" numFmtId="0" xfId="0" applyAlignment="1" applyBorder="1" applyFont="1">
      <alignment horizontal="center" readingOrder="0" shrinkToFit="0" vertical="bottom" wrapText="0"/>
    </xf>
    <xf borderId="3" fillId="9" fontId="17" numFmtId="0" xfId="0" applyAlignment="1" applyBorder="1" applyFont="1">
      <alignment horizontal="center" readingOrder="0" shrinkToFit="0" vertical="bottom" wrapText="0"/>
    </xf>
    <xf borderId="0" fillId="0" fontId="16" numFmtId="0" xfId="0" applyAlignment="1" applyFont="1">
      <alignment horizontal="center" shrinkToFit="0" vertical="bottom" wrapText="0"/>
    </xf>
    <xf borderId="8" fillId="0" fontId="16" numFmtId="0" xfId="0" applyAlignment="1" applyBorder="1" applyFont="1">
      <alignment readingOrder="0" shrinkToFit="0" vertical="bottom" wrapText="0"/>
    </xf>
    <xf borderId="18" fillId="0" fontId="2" numFmtId="0" xfId="0" applyAlignment="1" applyBorder="1" applyFont="1">
      <alignment readingOrder="0" shrinkToFit="0" vertical="bottom" wrapText="0"/>
    </xf>
    <xf borderId="18" fillId="0" fontId="2" numFmtId="0" xfId="0" applyAlignment="1" applyBorder="1" applyFont="1">
      <alignment horizontal="right" readingOrder="0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24" fillId="0" fontId="16" numFmtId="164" xfId="0" applyAlignment="1" applyBorder="1" applyFont="1" applyNumberFormat="1">
      <alignment readingOrder="0" shrinkToFit="0" vertical="bottom" wrapText="0"/>
    </xf>
    <xf borderId="25" fillId="0" fontId="16" numFmtId="164" xfId="0" applyAlignment="1" applyBorder="1" applyFont="1" applyNumberFormat="1">
      <alignment readingOrder="0" shrinkToFit="0" vertical="bottom" wrapText="0"/>
    </xf>
    <xf borderId="24" fillId="0" fontId="16" numFmtId="10" xfId="0" applyAlignment="1" applyBorder="1" applyFont="1" applyNumberFormat="1">
      <alignment horizontal="right" readingOrder="0" shrinkToFit="0" vertical="bottom" wrapText="0"/>
    </xf>
    <xf borderId="26" fillId="0" fontId="16" numFmtId="164" xfId="0" applyAlignment="1" applyBorder="1" applyFont="1" applyNumberFormat="1">
      <alignment readingOrder="0" shrinkToFit="0" vertical="bottom" wrapText="0"/>
    </xf>
    <xf borderId="18" fillId="0" fontId="16" numFmtId="9" xfId="0" applyAlignment="1" applyBorder="1" applyFont="1" applyNumberFormat="1">
      <alignment horizontal="right" readingOrder="0" shrinkToFit="0" vertical="bottom" wrapText="0"/>
    </xf>
    <xf borderId="11" fillId="9" fontId="7" numFmtId="0" xfId="0" applyAlignment="1" applyBorder="1" applyFont="1">
      <alignment readingOrder="0" shrinkToFit="0" vertical="bottom" wrapText="0"/>
    </xf>
    <xf borderId="11" fillId="9" fontId="7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18" fillId="0" fontId="3" numFmtId="0" xfId="0" applyAlignment="1" applyBorder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fundforasaferfuture.org/2023rfp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8.38"/>
    <col customWidth="1" min="4" max="4" width="7.13"/>
    <col customWidth="1" min="7" max="8" width="19.5"/>
    <col customWidth="1" min="9" max="9" width="8.75"/>
  </cols>
  <sheetData>
    <row r="1">
      <c r="A1" s="1"/>
      <c r="B1" s="2" t="s">
        <v>0</v>
      </c>
      <c r="C1" s="3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"/>
      <c r="B2" s="2" t="s">
        <v>2</v>
      </c>
      <c r="C2" s="5" t="s">
        <v>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1"/>
      <c r="B3" s="2" t="s">
        <v>4</v>
      </c>
      <c r="C3" s="6" t="s">
        <v>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"/>
      <c r="B4" s="2" t="s">
        <v>6</v>
      </c>
      <c r="C4" s="3" t="s">
        <v>7</v>
      </c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2" t="s">
        <v>8</v>
      </c>
      <c r="C5" s="8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7"/>
      <c r="C6" s="9"/>
      <c r="D6" s="7"/>
      <c r="E6" s="7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7"/>
      <c r="C7" s="9"/>
      <c r="D7" s="7"/>
      <c r="E7" s="7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0"/>
      <c r="C8" s="9"/>
      <c r="D8" s="10"/>
      <c r="E8" s="10"/>
      <c r="F8" s="10"/>
      <c r="G8" s="11" t="s">
        <v>10</v>
      </c>
      <c r="H8" s="11" t="s">
        <v>11</v>
      </c>
      <c r="I8" s="12" t="s">
        <v>12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1"/>
      <c r="B9" s="10"/>
      <c r="C9" s="9"/>
      <c r="D9" s="10"/>
      <c r="E9" s="10"/>
      <c r="F9" s="10"/>
      <c r="G9" s="13" t="s">
        <v>13</v>
      </c>
      <c r="H9" s="14" t="s">
        <v>14</v>
      </c>
      <c r="I9" s="1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1"/>
      <c r="B10" s="16" t="s">
        <v>15</v>
      </c>
      <c r="C10" s="17"/>
      <c r="D10" s="18"/>
      <c r="E10" s="19"/>
      <c r="F10" s="20"/>
      <c r="G10" s="21"/>
      <c r="H10" s="21"/>
      <c r="I10" s="22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1"/>
      <c r="B11" s="23" t="s">
        <v>16</v>
      </c>
      <c r="C11" s="24"/>
      <c r="D11" s="25"/>
      <c r="E11" s="25" t="s">
        <v>17</v>
      </c>
      <c r="F11" s="26"/>
      <c r="G11" s="27"/>
      <c r="H11" s="27"/>
      <c r="I11" s="2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1"/>
      <c r="B12" s="29" t="s">
        <v>1</v>
      </c>
      <c r="C12" s="30">
        <f>D12/10</f>
        <v>0.1</v>
      </c>
      <c r="D12" s="31">
        <v>1.0</v>
      </c>
      <c r="E12" s="31" t="s">
        <v>18</v>
      </c>
      <c r="F12" s="32"/>
      <c r="G12" s="33">
        <f>Personnel!F4*C12</f>
        <v>6000</v>
      </c>
      <c r="H12" s="34">
        <f>G12*1.03</f>
        <v>6180</v>
      </c>
      <c r="I12" s="35">
        <f t="shared" ref="I12:I13" si="1">sum(G12:H12)</f>
        <v>12180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1"/>
      <c r="B13" s="36" t="s">
        <v>19</v>
      </c>
      <c r="C13" s="37">
        <v>0.0</v>
      </c>
      <c r="F13" s="38"/>
      <c r="G13" s="39">
        <f>G12*C13</f>
        <v>0</v>
      </c>
      <c r="H13" s="40">
        <f>H12*C13</f>
        <v>0</v>
      </c>
      <c r="I13" s="41">
        <f t="shared" si="1"/>
        <v>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1"/>
      <c r="B14" s="42" t="s">
        <v>20</v>
      </c>
      <c r="C14" s="26"/>
      <c r="D14" s="26"/>
      <c r="E14" s="26"/>
      <c r="F14" s="26"/>
      <c r="G14" s="43">
        <f t="shared" ref="G14:H14" si="2">suM(G12)</f>
        <v>6000</v>
      </c>
      <c r="H14" s="43">
        <f t="shared" si="2"/>
        <v>6180</v>
      </c>
      <c r="I14" s="44">
        <f t="shared" ref="I14:I16" si="4">suM(G14:H14)</f>
        <v>12180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1"/>
      <c r="B15" s="45" t="s">
        <v>21</v>
      </c>
      <c r="G15" s="43">
        <f t="shared" ref="G15:H15" si="3">suM(G13)</f>
        <v>0</v>
      </c>
      <c r="H15" s="43">
        <f t="shared" si="3"/>
        <v>0</v>
      </c>
      <c r="I15" s="46">
        <f t="shared" si="4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1"/>
      <c r="B16" s="47" t="s">
        <v>22</v>
      </c>
      <c r="C16" s="48"/>
      <c r="D16" s="49"/>
      <c r="E16" s="49"/>
      <c r="F16" s="49"/>
      <c r="G16" s="50">
        <f t="shared" ref="G16:H16" si="5">sum(G14:G15)</f>
        <v>6000</v>
      </c>
      <c r="H16" s="50">
        <f t="shared" si="5"/>
        <v>6180</v>
      </c>
      <c r="I16" s="51">
        <f t="shared" si="4"/>
        <v>12180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1"/>
      <c r="B17" s="52"/>
      <c r="C17" s="52"/>
      <c r="D17" s="53"/>
      <c r="E17" s="53"/>
      <c r="F17" s="54"/>
      <c r="G17" s="1"/>
      <c r="H17" s="1"/>
      <c r="I17" s="5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>
      <c r="A18" s="1"/>
      <c r="B18" s="56" t="s">
        <v>23</v>
      </c>
      <c r="C18" s="57"/>
      <c r="D18" s="19"/>
      <c r="E18" s="19"/>
      <c r="F18" s="20"/>
      <c r="G18" s="58"/>
      <c r="H18" s="59"/>
      <c r="I18" s="6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61" t="s">
        <v>24</v>
      </c>
      <c r="C19" s="62"/>
      <c r="D19" s="63"/>
      <c r="E19" s="63"/>
      <c r="F19" s="64"/>
      <c r="G19" s="65">
        <v>0.0</v>
      </c>
      <c r="H19" s="66">
        <v>2000.0</v>
      </c>
      <c r="I19" s="67">
        <f t="shared" ref="I19:I20" si="6">G19+H19</f>
        <v>2000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68" t="s">
        <v>25</v>
      </c>
      <c r="C20" s="62"/>
      <c r="D20" s="69"/>
      <c r="E20" s="69"/>
      <c r="F20" s="64"/>
      <c r="G20" s="65">
        <f>Travel!B16</f>
        <v>0</v>
      </c>
      <c r="H20" s="66">
        <f>Travel!C16</f>
        <v>0</v>
      </c>
      <c r="I20" s="67">
        <f t="shared" si="6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1"/>
      <c r="B21" s="23" t="s">
        <v>26</v>
      </c>
      <c r="C21" s="70"/>
      <c r="D21" s="71"/>
      <c r="E21" s="71"/>
      <c r="F21" s="71"/>
      <c r="G21" s="72"/>
      <c r="H21" s="72">
        <f t="shared" ref="H21:I21" si="7">sum(H19:H20)</f>
        <v>2000</v>
      </c>
      <c r="I21" s="72">
        <f t="shared" si="7"/>
        <v>2000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1"/>
      <c r="B22" s="52"/>
      <c r="C22" s="52"/>
      <c r="D22" s="53"/>
      <c r="E22" s="53"/>
      <c r="F22" s="5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>
      <c r="A23" s="1"/>
      <c r="B23" s="56" t="s">
        <v>27</v>
      </c>
      <c r="C23" s="57"/>
      <c r="D23" s="19"/>
      <c r="E23" s="19"/>
      <c r="F23" s="20"/>
      <c r="G23" s="58"/>
      <c r="H23" s="59"/>
      <c r="I23" s="5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1"/>
      <c r="B24" s="73" t="s">
        <v>28</v>
      </c>
      <c r="C24" s="74"/>
      <c r="G24" s="75">
        <f>suM(G25:G26)</f>
        <v>0</v>
      </c>
      <c r="H24" s="76">
        <v>0.0</v>
      </c>
      <c r="I24" s="77" t="s">
        <v>29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1"/>
      <c r="B25" s="78" t="s">
        <v>30</v>
      </c>
      <c r="C25" s="79"/>
      <c r="G25" s="80">
        <v>0.0</v>
      </c>
      <c r="H25" s="81">
        <v>0.0</v>
      </c>
      <c r="I25" s="82" t="s">
        <v>29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A26" s="1"/>
      <c r="B26" s="78" t="s">
        <v>31</v>
      </c>
      <c r="C26" s="79"/>
      <c r="G26" s="80">
        <v>0.0</v>
      </c>
      <c r="H26" s="83">
        <v>0.0</v>
      </c>
      <c r="I26" s="82" t="s">
        <v>29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1"/>
      <c r="B27" s="73" t="s">
        <v>32</v>
      </c>
      <c r="C27" s="74"/>
      <c r="G27" s="39">
        <f>suM(G28:G29)</f>
        <v>0</v>
      </c>
      <c r="H27" s="84">
        <v>0.0</v>
      </c>
      <c r="I27" s="8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1"/>
      <c r="B28" s="78" t="s">
        <v>33</v>
      </c>
      <c r="C28" s="74"/>
      <c r="D28" s="86"/>
      <c r="E28" s="86"/>
      <c r="F28" s="86"/>
      <c r="G28" s="87">
        <v>0.0</v>
      </c>
      <c r="H28" s="88">
        <v>0.0</v>
      </c>
      <c r="I28" s="89" t="s">
        <v>29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1"/>
      <c r="B29" s="78" t="s">
        <v>34</v>
      </c>
      <c r="C29" s="74"/>
      <c r="D29" s="86"/>
      <c r="E29" s="86"/>
      <c r="F29" s="86"/>
      <c r="G29" s="90">
        <v>0.0</v>
      </c>
      <c r="H29" s="91">
        <v>0.0</v>
      </c>
      <c r="I29" s="92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1"/>
      <c r="B30" s="73" t="s">
        <v>35</v>
      </c>
      <c r="C30" s="2"/>
      <c r="G30" s="93">
        <v>0.0</v>
      </c>
      <c r="H30" s="94">
        <v>0.0</v>
      </c>
      <c r="I30" s="95" t="s">
        <v>29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1"/>
      <c r="B31" s="73" t="s">
        <v>36</v>
      </c>
      <c r="C31" s="74"/>
      <c r="G31" s="96">
        <v>0.0</v>
      </c>
      <c r="H31" s="97">
        <v>0.0</v>
      </c>
      <c r="I31" s="98" t="s">
        <v>29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1"/>
      <c r="B32" s="99" t="s">
        <v>37</v>
      </c>
      <c r="C32" s="70"/>
      <c r="D32" s="100"/>
      <c r="E32" s="100"/>
      <c r="F32" s="100"/>
      <c r="G32" s="50">
        <f t="shared" ref="G32:H32" si="8">suM(G24+G27+G30+G31)</f>
        <v>0</v>
      </c>
      <c r="H32" s="50">
        <f t="shared" si="8"/>
        <v>0</v>
      </c>
      <c r="I32" s="101">
        <f>suM(G32:H32)</f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1"/>
      <c r="B33" s="102"/>
      <c r="C33" s="52"/>
      <c r="D33" s="103"/>
      <c r="E33" s="103"/>
      <c r="F33" s="10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A34" s="1"/>
      <c r="B34" s="104" t="s">
        <v>38</v>
      </c>
      <c r="C34" s="105"/>
      <c r="D34" s="106"/>
      <c r="E34" s="106"/>
      <c r="F34" s="107"/>
      <c r="G34" s="58"/>
      <c r="H34" s="59"/>
      <c r="I34" s="10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1"/>
      <c r="B35" s="73" t="s">
        <v>39</v>
      </c>
      <c r="C35" s="74"/>
      <c r="G35" s="75">
        <v>0.0</v>
      </c>
      <c r="H35" s="109">
        <v>0.0</v>
      </c>
      <c r="I35" s="110" t="s">
        <v>29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1"/>
      <c r="B36" s="111" t="s">
        <v>40</v>
      </c>
      <c r="C36" s="79"/>
      <c r="G36" s="80" t="s">
        <v>29</v>
      </c>
      <c r="H36" s="112" t="s">
        <v>29</v>
      </c>
      <c r="I36" s="113" t="s">
        <v>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>
      <c r="A37" s="1"/>
      <c r="B37" s="111" t="s">
        <v>41</v>
      </c>
      <c r="C37" s="79"/>
      <c r="G37" s="80" t="s">
        <v>29</v>
      </c>
      <c r="H37" s="112" t="s">
        <v>29</v>
      </c>
      <c r="I37" s="113" t="s">
        <v>29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>
      <c r="A38" s="1"/>
      <c r="B38" s="99" t="s">
        <v>42</v>
      </c>
      <c r="C38" s="70"/>
      <c r="D38" s="100"/>
      <c r="E38" s="100"/>
      <c r="F38" s="100"/>
      <c r="G38" s="114">
        <f t="shared" ref="G38:H38" si="9">G35</f>
        <v>0</v>
      </c>
      <c r="H38" s="114">
        <f t="shared" si="9"/>
        <v>0</v>
      </c>
      <c r="I38" s="115">
        <f>suM(G38:H38)</f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1"/>
      <c r="B39" s="102"/>
      <c r="C39" s="52"/>
      <c r="D39" s="103"/>
      <c r="E39" s="103"/>
      <c r="F39" s="10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16" t="s">
        <v>43</v>
      </c>
      <c r="C40" s="57"/>
      <c r="D40" s="57"/>
      <c r="E40" s="57"/>
      <c r="F40" s="57"/>
      <c r="G40" s="117">
        <f t="shared" ref="G40:H40" si="10">SUM(G38+G32+G21+G16)</f>
        <v>6000</v>
      </c>
      <c r="H40" s="117">
        <f t="shared" si="10"/>
        <v>8180</v>
      </c>
      <c r="I40" s="117">
        <f>suM(G40:H40)</f>
        <v>14180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1"/>
      <c r="B41" s="118" t="s">
        <v>44</v>
      </c>
      <c r="C41" s="48"/>
      <c r="D41" s="48"/>
      <c r="E41" s="48"/>
      <c r="F41" s="48"/>
      <c r="G41" s="50">
        <f t="shared" ref="G41:I41" si="11">suM(G40*0.1)</f>
        <v>600</v>
      </c>
      <c r="H41" s="50">
        <f t="shared" si="11"/>
        <v>818</v>
      </c>
      <c r="I41" s="50">
        <f t="shared" si="11"/>
        <v>1418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1"/>
      <c r="B42" s="119" t="s">
        <v>45</v>
      </c>
      <c r="C42" s="120"/>
      <c r="D42" s="121"/>
      <c r="E42" s="121"/>
      <c r="F42" s="121"/>
      <c r="G42" s="122">
        <f t="shared" ref="G42:I42" si="12">suM(G40:G41)</f>
        <v>6600</v>
      </c>
      <c r="H42" s="122">
        <f t="shared" si="12"/>
        <v>8998</v>
      </c>
      <c r="I42" s="122">
        <f t="shared" si="12"/>
        <v>15598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1"/>
      <c r="B43" s="123" t="s">
        <v>46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>
      <c r="A44" s="1"/>
      <c r="B44" s="123" t="s">
        <v>47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>
      <c r="A45" s="1"/>
      <c r="B45" s="123" t="s">
        <v>48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>
      <c r="A46" s="1"/>
      <c r="B46" s="4"/>
      <c r="C46" s="7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1"/>
      <c r="B47" s="4"/>
      <c r="C47" s="7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1"/>
      <c r="B48" s="4"/>
      <c r="C48" s="7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1"/>
      <c r="B49" s="4"/>
      <c r="C49" s="7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1"/>
      <c r="B50" s="4"/>
      <c r="C50" s="7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1"/>
      <c r="B51" s="4"/>
      <c r="C51" s="7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1"/>
      <c r="B52" s="4"/>
      <c r="C52" s="7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1"/>
      <c r="B53" s="4"/>
      <c r="C53" s="7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1"/>
      <c r="B54" s="4"/>
      <c r="C54" s="7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1"/>
      <c r="B55" s="4"/>
      <c r="C55" s="7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1"/>
      <c r="B56" s="4"/>
      <c r="C56" s="7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1"/>
      <c r="B57" s="4"/>
      <c r="C57" s="7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1"/>
      <c r="B58" s="4"/>
      <c r="C58" s="7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1"/>
      <c r="B59" s="4"/>
      <c r="C59" s="7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1"/>
      <c r="B60" s="4"/>
      <c r="C60" s="7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1"/>
      <c r="B61" s="4"/>
      <c r="C61" s="7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1"/>
      <c r="B62" s="4"/>
      <c r="C62" s="7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1"/>
      <c r="B63" s="4"/>
      <c r="C63" s="7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1"/>
      <c r="B64" s="4"/>
      <c r="C64" s="7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1"/>
      <c r="B65" s="4"/>
      <c r="C65" s="7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1"/>
      <c r="B66" s="4"/>
      <c r="C66" s="7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1"/>
      <c r="B67" s="4"/>
      <c r="C67" s="7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1"/>
      <c r="B68" s="4"/>
      <c r="C68" s="7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1"/>
      <c r="B69" s="4"/>
      <c r="C69" s="7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1"/>
      <c r="B70" s="4"/>
      <c r="C70" s="7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1"/>
      <c r="B71" s="4"/>
      <c r="C71" s="7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1"/>
      <c r="B72" s="4"/>
      <c r="C72" s="7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1"/>
      <c r="B73" s="4"/>
      <c r="C73" s="7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1"/>
      <c r="B74" s="4"/>
      <c r="C74" s="7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1"/>
      <c r="B75" s="4"/>
      <c r="C75" s="7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1"/>
      <c r="B76" s="4"/>
      <c r="C76" s="7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1"/>
      <c r="B77" s="4"/>
      <c r="C77" s="7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1"/>
      <c r="B78" s="4"/>
      <c r="C78" s="7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1"/>
      <c r="B79" s="4"/>
      <c r="C79" s="7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1"/>
      <c r="B80" s="4"/>
      <c r="C80" s="7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1"/>
      <c r="B81" s="4"/>
      <c r="C81" s="7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1"/>
      <c r="B82" s="4"/>
      <c r="C82" s="7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1"/>
      <c r="B83" s="4"/>
      <c r="C83" s="7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1"/>
      <c r="B84" s="4"/>
      <c r="C84" s="7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1"/>
      <c r="B85" s="4"/>
      <c r="C85" s="7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1"/>
      <c r="B86" s="4"/>
      <c r="C86" s="7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1"/>
      <c r="B87" s="4"/>
      <c r="C87" s="7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1"/>
      <c r="B88" s="4"/>
      <c r="C88" s="7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1"/>
      <c r="B89" s="4"/>
      <c r="C89" s="7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1"/>
      <c r="B90" s="4"/>
      <c r="C90" s="7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1"/>
      <c r="B91" s="4"/>
      <c r="C91" s="7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1"/>
      <c r="B92" s="4"/>
      <c r="C92" s="7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1"/>
      <c r="B93" s="4"/>
      <c r="C93" s="7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1"/>
      <c r="B94" s="4"/>
      <c r="C94" s="7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1"/>
      <c r="B95" s="4"/>
      <c r="C95" s="7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1"/>
      <c r="B96" s="4"/>
      <c r="C96" s="7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1"/>
      <c r="B97" s="4"/>
      <c r="C97" s="7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1"/>
      <c r="B98" s="4"/>
      <c r="C98" s="7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1"/>
      <c r="B99" s="4"/>
      <c r="C99" s="7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1"/>
      <c r="B100" s="4"/>
      <c r="C100" s="7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1"/>
      <c r="B101" s="4"/>
      <c r="C101" s="7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1"/>
      <c r="B102" s="4"/>
      <c r="C102" s="7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1"/>
      <c r="B103" s="4"/>
      <c r="C103" s="7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1"/>
      <c r="B104" s="4"/>
      <c r="C104" s="7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1"/>
      <c r="B105" s="4"/>
      <c r="C105" s="7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1"/>
      <c r="B106" s="4"/>
      <c r="C106" s="7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1"/>
      <c r="B107" s="4"/>
      <c r="C107" s="7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1"/>
      <c r="B108" s="4"/>
      <c r="C108" s="7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1"/>
      <c r="B109" s="4"/>
      <c r="C109" s="7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1"/>
      <c r="B110" s="4"/>
      <c r="C110" s="7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1"/>
      <c r="B111" s="4"/>
      <c r="C111" s="7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1"/>
      <c r="B112" s="4"/>
      <c r="C112" s="7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1"/>
      <c r="B113" s="4"/>
      <c r="C113" s="7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1"/>
      <c r="B114" s="4"/>
      <c r="C114" s="7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1"/>
      <c r="B115" s="4"/>
      <c r="C115" s="7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1"/>
      <c r="B116" s="4"/>
      <c r="C116" s="7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1"/>
      <c r="B117" s="4"/>
      <c r="C117" s="7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1"/>
      <c r="B118" s="4"/>
      <c r="C118" s="7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1"/>
      <c r="B119" s="4"/>
      <c r="C119" s="7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1"/>
      <c r="B120" s="4"/>
      <c r="C120" s="7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1"/>
      <c r="B121" s="4"/>
      <c r="C121" s="7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1"/>
      <c r="B122" s="4"/>
      <c r="C122" s="7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1"/>
      <c r="B123" s="4"/>
      <c r="C123" s="7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1"/>
      <c r="B124" s="4"/>
      <c r="C124" s="7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1"/>
      <c r="B125" s="4"/>
      <c r="C125" s="7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1"/>
      <c r="B126" s="4"/>
      <c r="C126" s="7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1"/>
      <c r="B127" s="4"/>
      <c r="C127" s="7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1"/>
      <c r="B128" s="4"/>
      <c r="C128" s="7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1"/>
      <c r="B129" s="4"/>
      <c r="C129" s="7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1"/>
      <c r="B130" s="4"/>
      <c r="C130" s="7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1"/>
      <c r="B131" s="4"/>
      <c r="C131" s="7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1"/>
      <c r="B132" s="4"/>
      <c r="C132" s="7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1"/>
      <c r="B133" s="4"/>
      <c r="C133" s="7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1"/>
      <c r="B134" s="4"/>
      <c r="C134" s="7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1"/>
      <c r="B135" s="4"/>
      <c r="C135" s="7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1"/>
      <c r="B136" s="4"/>
      <c r="C136" s="7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1"/>
      <c r="B137" s="4"/>
      <c r="C137" s="7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1"/>
      <c r="B138" s="4"/>
      <c r="C138" s="7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1"/>
      <c r="B139" s="4"/>
      <c r="C139" s="7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1"/>
      <c r="B140" s="4"/>
      <c r="C140" s="7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1"/>
      <c r="B141" s="4"/>
      <c r="C141" s="7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1"/>
      <c r="B142" s="4"/>
      <c r="C142" s="7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1"/>
      <c r="B143" s="4"/>
      <c r="C143" s="7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1"/>
      <c r="B144" s="4"/>
      <c r="C144" s="7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1"/>
      <c r="B145" s="4"/>
      <c r="C145" s="7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1"/>
      <c r="B146" s="4"/>
      <c r="C146" s="7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1"/>
      <c r="B147" s="4"/>
      <c r="C147" s="7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1"/>
      <c r="B148" s="4"/>
      <c r="C148" s="7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1"/>
      <c r="B149" s="4"/>
      <c r="C149" s="7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1"/>
      <c r="B150" s="4"/>
      <c r="C150" s="7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1"/>
      <c r="B151" s="4"/>
      <c r="C151" s="7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1"/>
      <c r="B152" s="4"/>
      <c r="C152" s="7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1"/>
      <c r="B153" s="4"/>
      <c r="C153" s="7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1"/>
      <c r="B154" s="4"/>
      <c r="C154" s="7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1"/>
      <c r="B155" s="4"/>
      <c r="C155" s="7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1"/>
      <c r="B156" s="4"/>
      <c r="C156" s="7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1"/>
      <c r="B157" s="4"/>
      <c r="C157" s="7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1"/>
      <c r="B158" s="4"/>
      <c r="C158" s="7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1"/>
      <c r="B159" s="4"/>
      <c r="C159" s="7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1"/>
      <c r="B160" s="4"/>
      <c r="C160" s="7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1"/>
      <c r="B161" s="4"/>
      <c r="C161" s="7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1"/>
      <c r="B162" s="4"/>
      <c r="C162" s="7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1"/>
      <c r="B163" s="4"/>
      <c r="C163" s="7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1"/>
      <c r="B164" s="4"/>
      <c r="C164" s="7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1"/>
      <c r="B165" s="4"/>
      <c r="C165" s="7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1"/>
      <c r="B166" s="4"/>
      <c r="C166" s="7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1"/>
      <c r="B167" s="4"/>
      <c r="C167" s="7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1"/>
      <c r="B168" s="4"/>
      <c r="C168" s="7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1"/>
      <c r="B169" s="4"/>
      <c r="C169" s="7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1"/>
      <c r="B170" s="4"/>
      <c r="C170" s="7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1"/>
      <c r="B171" s="4"/>
      <c r="C171" s="7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1"/>
      <c r="B172" s="4"/>
      <c r="C172" s="7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1"/>
      <c r="B173" s="4"/>
      <c r="C173" s="7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1"/>
      <c r="B174" s="4"/>
      <c r="C174" s="7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1"/>
      <c r="B175" s="4"/>
      <c r="C175" s="7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1"/>
      <c r="B176" s="4"/>
      <c r="C176" s="7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1"/>
      <c r="B177" s="4"/>
      <c r="C177" s="7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1"/>
      <c r="B178" s="4"/>
      <c r="C178" s="7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1"/>
      <c r="B179" s="4"/>
      <c r="C179" s="7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1"/>
      <c r="B180" s="4"/>
      <c r="C180" s="7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1"/>
      <c r="B181" s="4"/>
      <c r="C181" s="7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1"/>
      <c r="B182" s="4"/>
      <c r="C182" s="7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1"/>
      <c r="B183" s="4"/>
      <c r="C183" s="7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1"/>
      <c r="B184" s="4"/>
      <c r="C184" s="7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1"/>
      <c r="B185" s="4"/>
      <c r="C185" s="7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1"/>
      <c r="B186" s="4"/>
      <c r="C186" s="7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1"/>
      <c r="B187" s="4"/>
      <c r="C187" s="7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1"/>
      <c r="B188" s="4"/>
      <c r="C188" s="7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1"/>
      <c r="B189" s="4"/>
      <c r="C189" s="7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1"/>
      <c r="B190" s="4"/>
      <c r="C190" s="7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1"/>
      <c r="B191" s="4"/>
      <c r="C191" s="7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1"/>
      <c r="B192" s="4"/>
      <c r="C192" s="7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1"/>
      <c r="B193" s="4"/>
      <c r="C193" s="7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1"/>
      <c r="B194" s="4"/>
      <c r="C194" s="7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1"/>
      <c r="B195" s="4"/>
      <c r="C195" s="7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1"/>
      <c r="B196" s="4"/>
      <c r="C196" s="7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1"/>
      <c r="B197" s="4"/>
      <c r="C197" s="7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1"/>
      <c r="B198" s="4"/>
      <c r="C198" s="7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1"/>
      <c r="B199" s="4"/>
      <c r="C199" s="7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1"/>
      <c r="B200" s="4"/>
      <c r="C200" s="7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1"/>
      <c r="B201" s="4"/>
      <c r="C201" s="7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1"/>
      <c r="B202" s="4"/>
      <c r="C202" s="7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1"/>
      <c r="B203" s="4"/>
      <c r="C203" s="7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1"/>
      <c r="B204" s="4"/>
      <c r="C204" s="7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1"/>
      <c r="B205" s="4"/>
      <c r="C205" s="7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1"/>
      <c r="B206" s="4"/>
      <c r="C206" s="7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1"/>
      <c r="B207" s="4"/>
      <c r="C207" s="7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1"/>
      <c r="B208" s="4"/>
      <c r="C208" s="7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1"/>
      <c r="B209" s="4"/>
      <c r="C209" s="7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1"/>
      <c r="B210" s="4"/>
      <c r="C210" s="7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1"/>
      <c r="B211" s="4"/>
      <c r="C211" s="7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1"/>
      <c r="B212" s="4"/>
      <c r="C212" s="7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1"/>
      <c r="B213" s="4"/>
      <c r="C213" s="7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1"/>
      <c r="B214" s="4"/>
      <c r="C214" s="7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1"/>
      <c r="B215" s="4"/>
      <c r="C215" s="7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1"/>
      <c r="B216" s="4"/>
      <c r="C216" s="7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1"/>
      <c r="B217" s="4"/>
      <c r="C217" s="7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1"/>
      <c r="B218" s="4"/>
      <c r="C218" s="7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1"/>
      <c r="B219" s="4"/>
      <c r="C219" s="7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1"/>
      <c r="B220" s="4"/>
      <c r="C220" s="7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1"/>
      <c r="B221" s="4"/>
      <c r="C221" s="7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1"/>
      <c r="B222" s="4"/>
      <c r="C222" s="7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1"/>
      <c r="B223" s="4"/>
      <c r="C223" s="7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1"/>
      <c r="B224" s="4"/>
      <c r="C224" s="7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1"/>
      <c r="B225" s="4"/>
      <c r="C225" s="7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1"/>
      <c r="B226" s="4"/>
      <c r="C226" s="7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1"/>
      <c r="B227" s="4"/>
      <c r="C227" s="7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1"/>
      <c r="B228" s="4"/>
      <c r="C228" s="7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1"/>
      <c r="B229" s="4"/>
      <c r="C229" s="7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1"/>
      <c r="B230" s="4"/>
      <c r="C230" s="7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1"/>
      <c r="B231" s="4"/>
      <c r="C231" s="7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1"/>
      <c r="B232" s="4"/>
      <c r="C232" s="7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1"/>
      <c r="B233" s="4"/>
      <c r="C233" s="7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1"/>
      <c r="B234" s="4"/>
      <c r="C234" s="7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1"/>
      <c r="B235" s="4"/>
      <c r="C235" s="7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1"/>
      <c r="B236" s="4"/>
      <c r="C236" s="7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1"/>
      <c r="B237" s="4"/>
      <c r="C237" s="7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1"/>
      <c r="B238" s="4"/>
      <c r="C238" s="7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1"/>
      <c r="B239" s="4"/>
      <c r="C239" s="7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1"/>
      <c r="B240" s="4"/>
      <c r="C240" s="7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1"/>
      <c r="B241" s="4"/>
      <c r="C241" s="7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1"/>
      <c r="B242" s="4"/>
      <c r="C242" s="7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1"/>
      <c r="B243" s="4"/>
      <c r="C243" s="7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1"/>
      <c r="B244" s="4"/>
      <c r="C244" s="7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1"/>
      <c r="B245" s="4"/>
      <c r="C245" s="7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</row>
    <row r="247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</row>
    <row r="248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</row>
    <row r="249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</row>
    <row r="250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</row>
    <row r="25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</row>
    <row r="25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</row>
    <row r="253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</row>
    <row r="254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</row>
    <row r="255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</row>
    <row r="256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</row>
    <row r="257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</row>
    <row r="258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</row>
    <row r="259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</row>
    <row r="260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</row>
    <row r="26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</row>
    <row r="26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</row>
    <row r="263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</row>
    <row r="264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</row>
    <row r="265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</row>
    <row r="266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</row>
    <row r="267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</row>
    <row r="268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</row>
    <row r="269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</row>
    <row r="270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</row>
    <row r="27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</row>
    <row r="27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</row>
    <row r="273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</row>
    <row r="274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</row>
    <row r="275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</row>
    <row r="276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</row>
    <row r="277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</row>
    <row r="278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</row>
    <row r="279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</row>
    <row r="280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</row>
    <row r="281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</row>
    <row r="28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</row>
    <row r="283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</row>
    <row r="284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</row>
    <row r="285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</row>
    <row r="286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</row>
    <row r="287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</row>
    <row r="288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</row>
    <row r="289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</row>
    <row r="290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</row>
    <row r="291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</row>
    <row r="29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</row>
    <row r="293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</row>
    <row r="294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</row>
    <row r="295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</row>
    <row r="296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</row>
    <row r="297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</row>
    <row r="298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</row>
    <row r="299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</row>
    <row r="300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</row>
    <row r="301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</row>
    <row r="30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</row>
    <row r="303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</row>
    <row r="304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</row>
    <row r="305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</row>
    <row r="306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</row>
    <row r="307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</row>
    <row r="308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</row>
    <row r="309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</row>
    <row r="310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</row>
    <row r="31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</row>
    <row r="31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</row>
    <row r="313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</row>
    <row r="314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</row>
    <row r="315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</row>
    <row r="316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</row>
    <row r="317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</row>
    <row r="318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</row>
    <row r="319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</row>
    <row r="320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</row>
    <row r="321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</row>
    <row r="32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</row>
    <row r="323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</row>
    <row r="324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</row>
    <row r="325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</row>
    <row r="326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</row>
    <row r="327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</row>
    <row r="328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</row>
    <row r="329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</row>
    <row r="330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</row>
    <row r="33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</row>
    <row r="33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</row>
    <row r="333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</row>
    <row r="334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</row>
    <row r="335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</row>
    <row r="336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</row>
    <row r="337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</row>
    <row r="338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</row>
    <row r="339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</row>
    <row r="340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</row>
    <row r="341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</row>
    <row r="34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</row>
    <row r="343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</row>
    <row r="344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</row>
    <row r="345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</row>
    <row r="346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</row>
    <row r="347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</row>
    <row r="348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</row>
    <row r="349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</row>
    <row r="350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</row>
    <row r="351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</row>
    <row r="35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</row>
    <row r="353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</row>
    <row r="354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</row>
    <row r="355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</row>
    <row r="356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</row>
    <row r="357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</row>
    <row r="358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</row>
    <row r="35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</row>
    <row r="360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</row>
    <row r="36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</row>
    <row r="36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</row>
    <row r="363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</row>
    <row r="364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</row>
    <row r="365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</row>
    <row r="366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</row>
    <row r="367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</row>
    <row r="368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</row>
    <row r="36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</row>
    <row r="370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</row>
    <row r="37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</row>
    <row r="37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</row>
    <row r="373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</row>
    <row r="374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</row>
    <row r="3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</row>
    <row r="376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</row>
    <row r="377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</row>
    <row r="378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</row>
    <row r="37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</row>
    <row r="380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</row>
    <row r="38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</row>
    <row r="38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</row>
    <row r="383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</row>
    <row r="384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</row>
    <row r="38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</row>
    <row r="386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</row>
    <row r="930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</row>
    <row r="93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</row>
    <row r="93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</row>
    <row r="933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</row>
    <row r="934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</row>
    <row r="93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</row>
    <row r="936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</row>
    <row r="937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</row>
    <row r="938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</row>
    <row r="93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</row>
    <row r="940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</row>
    <row r="94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</row>
    <row r="94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</row>
    <row r="943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</row>
    <row r="944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</row>
    <row r="94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</row>
    <row r="946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</row>
    <row r="947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</row>
    <row r="948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</row>
    <row r="94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</row>
    <row r="950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</row>
    <row r="95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</row>
    <row r="95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</row>
    <row r="953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</row>
    <row r="954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</row>
    <row r="95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</row>
    <row r="956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</row>
    <row r="957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</row>
    <row r="958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</row>
    <row r="959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</row>
    <row r="960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</row>
    <row r="96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</row>
    <row r="96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</row>
    <row r="963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</row>
    <row r="964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</row>
    <row r="96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</row>
    <row r="966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</row>
    <row r="967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</row>
    <row r="968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</row>
    <row r="969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</row>
    <row r="970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</row>
    <row r="97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</row>
    <row r="97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</row>
    <row r="973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</row>
    <row r="974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</row>
    <row r="9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</row>
    <row r="976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</row>
    <row r="977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</row>
    <row r="978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</row>
    <row r="979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</row>
    <row r="980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</row>
  </sheetData>
  <mergeCells count="26">
    <mergeCell ref="C1:I1"/>
    <mergeCell ref="C2:I2"/>
    <mergeCell ref="C3:I3"/>
    <mergeCell ref="C4:F4"/>
    <mergeCell ref="C5:G5"/>
    <mergeCell ref="E10:F10"/>
    <mergeCell ref="E11:F11"/>
    <mergeCell ref="B14:F14"/>
    <mergeCell ref="B15:F15"/>
    <mergeCell ref="E18:F18"/>
    <mergeCell ref="E19:F19"/>
    <mergeCell ref="E20:F20"/>
    <mergeCell ref="E23:F23"/>
    <mergeCell ref="E24:F24"/>
    <mergeCell ref="E36:F36"/>
    <mergeCell ref="E37:F37"/>
    <mergeCell ref="B43:I43"/>
    <mergeCell ref="B44:I44"/>
    <mergeCell ref="B45:I45"/>
    <mergeCell ref="E25:F25"/>
    <mergeCell ref="E26:F26"/>
    <mergeCell ref="E27:F27"/>
    <mergeCell ref="C30:F30"/>
    <mergeCell ref="E31:F31"/>
    <mergeCell ref="E34:F34"/>
    <mergeCell ref="E35:F35"/>
  </mergeCells>
  <hyperlinks>
    <hyperlink r:id="rId2" ref="C5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25" t="s">
        <v>49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26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</row>
    <row r="2">
      <c r="A2" s="128"/>
      <c r="B2" s="129"/>
      <c r="C2" s="129"/>
      <c r="D2" s="129"/>
      <c r="E2" s="130" t="s">
        <v>50</v>
      </c>
      <c r="F2" s="131"/>
      <c r="G2" s="130" t="s">
        <v>19</v>
      </c>
      <c r="H2" s="132"/>
      <c r="I2" s="131"/>
      <c r="J2" s="130" t="s">
        <v>51</v>
      </c>
      <c r="K2" s="131"/>
      <c r="L2" s="124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</row>
    <row r="3">
      <c r="A3" s="133"/>
      <c r="B3" s="134" t="s">
        <v>52</v>
      </c>
      <c r="C3" s="134" t="s">
        <v>53</v>
      </c>
      <c r="D3" s="134" t="s">
        <v>54</v>
      </c>
      <c r="E3" s="135" t="s">
        <v>55</v>
      </c>
      <c r="F3" s="136" t="s">
        <v>56</v>
      </c>
      <c r="G3" s="137" t="s">
        <v>57</v>
      </c>
      <c r="H3" s="136" t="s">
        <v>58</v>
      </c>
      <c r="I3" s="138" t="s">
        <v>59</v>
      </c>
      <c r="J3" s="137" t="s">
        <v>57</v>
      </c>
      <c r="K3" s="136" t="s">
        <v>60</v>
      </c>
      <c r="L3" s="137" t="s">
        <v>61</v>
      </c>
      <c r="M3" s="138" t="s">
        <v>62</v>
      </c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</row>
    <row r="4">
      <c r="A4" s="140" t="s">
        <v>1</v>
      </c>
      <c r="B4" s="141" t="s">
        <v>63</v>
      </c>
      <c r="C4" s="142"/>
      <c r="D4" s="142"/>
      <c r="E4" s="143"/>
      <c r="F4" s="144">
        <v>60000.0</v>
      </c>
      <c r="G4" s="145">
        <f>F4/12</f>
        <v>5000</v>
      </c>
      <c r="H4" s="146">
        <v>0.0</v>
      </c>
      <c r="I4" s="147">
        <f>F4*H4</f>
        <v>0</v>
      </c>
      <c r="J4" s="145">
        <f>sum(G4*H4)</f>
        <v>0</v>
      </c>
      <c r="K4" s="144">
        <f>F4+I4</f>
        <v>60000</v>
      </c>
      <c r="L4" s="145">
        <f>F4/9</f>
        <v>6666.666667</v>
      </c>
      <c r="M4" s="148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</row>
    <row r="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</row>
    <row r="6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</row>
    <row r="7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4"/>
      <c r="L7" s="1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</row>
    <row r="1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</row>
    <row r="20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</row>
    <row r="2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</row>
    <row r="22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</row>
    <row r="23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</row>
    <row r="24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</row>
    <row r="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</row>
    <row r="26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</row>
    <row r="27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</row>
    <row r="28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</row>
    <row r="29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</row>
    <row r="30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</row>
    <row r="3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</row>
    <row r="32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</row>
    <row r="33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</row>
    <row r="34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</row>
    <row r="3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</row>
    <row r="36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</row>
    <row r="37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</row>
    <row r="38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</row>
    <row r="39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</row>
    <row r="40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</row>
    <row r="4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</row>
    <row r="4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</row>
    <row r="4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</row>
    <row r="4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</row>
    <row r="4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</row>
    <row r="4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</row>
    <row r="7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</row>
    <row r="200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</row>
    <row r="20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</row>
    <row r="20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</row>
    <row r="203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</row>
    <row r="204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</row>
    <row r="205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</row>
    <row r="206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</row>
    <row r="207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</row>
    <row r="208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</row>
    <row r="209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</row>
    <row r="210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</row>
    <row r="21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</row>
    <row r="21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</row>
    <row r="213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</row>
    <row r="214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</row>
    <row r="215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</row>
    <row r="216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</row>
    <row r="217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</row>
    <row r="218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</row>
    <row r="219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</row>
    <row r="220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</row>
    <row r="22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</row>
    <row r="222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</row>
    <row r="223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</row>
    <row r="224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</row>
    <row r="225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</row>
    <row r="226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</row>
    <row r="227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</row>
    <row r="228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</row>
    <row r="229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</row>
    <row r="230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</row>
    <row r="231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</row>
    <row r="232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</row>
    <row r="233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</row>
    <row r="234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</row>
    <row r="235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</row>
    <row r="236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</row>
    <row r="237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</row>
    <row r="238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</row>
    <row r="239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</row>
    <row r="240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</row>
    <row r="241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</row>
    <row r="242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</row>
    <row r="243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</row>
    <row r="244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</row>
    <row r="245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</row>
    <row r="246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</row>
    <row r="247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</row>
    <row r="248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</row>
    <row r="249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</row>
    <row r="250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</row>
    <row r="25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</row>
    <row r="25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</row>
    <row r="253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</row>
    <row r="254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</row>
    <row r="255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</row>
    <row r="256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</row>
    <row r="257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</row>
    <row r="258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</row>
    <row r="259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</row>
    <row r="260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</row>
    <row r="26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</row>
    <row r="26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</row>
    <row r="263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</row>
    <row r="264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</row>
    <row r="265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</row>
    <row r="266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</row>
    <row r="267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</row>
    <row r="268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</row>
    <row r="269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</row>
    <row r="270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</row>
    <row r="27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</row>
    <row r="27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</row>
    <row r="273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</row>
    <row r="274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</row>
    <row r="275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</row>
    <row r="276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</row>
    <row r="277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</row>
    <row r="278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</row>
    <row r="279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</row>
    <row r="280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</row>
    <row r="281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</row>
    <row r="28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</row>
    <row r="283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</row>
    <row r="284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</row>
    <row r="285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</row>
    <row r="286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</row>
    <row r="287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</row>
    <row r="288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</row>
    <row r="289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</row>
    <row r="290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</row>
    <row r="291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</row>
    <row r="29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</row>
    <row r="293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</row>
    <row r="294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</row>
    <row r="295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</row>
    <row r="296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</row>
    <row r="297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</row>
    <row r="298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</row>
    <row r="299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</row>
    <row r="300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</row>
    <row r="301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</row>
    <row r="30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</row>
    <row r="303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</row>
    <row r="304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</row>
    <row r="305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</row>
    <row r="306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</row>
    <row r="307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</row>
    <row r="308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</row>
    <row r="309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</row>
    <row r="310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</row>
    <row r="31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</row>
    <row r="31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</row>
    <row r="313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</row>
    <row r="314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</row>
    <row r="315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</row>
    <row r="316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</row>
    <row r="317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</row>
    <row r="318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</row>
    <row r="319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</row>
    <row r="320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</row>
    <row r="321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</row>
    <row r="32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</row>
    <row r="323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</row>
    <row r="324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</row>
    <row r="325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</row>
    <row r="326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</row>
    <row r="327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</row>
    <row r="328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</row>
    <row r="329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</row>
    <row r="330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</row>
    <row r="33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</row>
    <row r="33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</row>
    <row r="333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</row>
    <row r="334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</row>
    <row r="335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</row>
    <row r="336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</row>
    <row r="337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</row>
    <row r="338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</row>
    <row r="339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</row>
    <row r="340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</row>
    <row r="341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</row>
    <row r="34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</row>
    <row r="343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</row>
    <row r="344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</row>
    <row r="345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</row>
    <row r="346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</row>
    <row r="347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</row>
    <row r="348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</row>
    <row r="349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</row>
    <row r="350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</row>
    <row r="351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</row>
    <row r="35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</row>
    <row r="353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</row>
    <row r="354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</row>
    <row r="355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</row>
    <row r="356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</row>
    <row r="357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</row>
    <row r="358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</row>
    <row r="35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</row>
    <row r="360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</row>
    <row r="36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</row>
    <row r="36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</row>
    <row r="363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</row>
    <row r="364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</row>
    <row r="365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</row>
    <row r="366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</row>
    <row r="367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</row>
    <row r="368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</row>
    <row r="36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</row>
    <row r="370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</row>
    <row r="37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</row>
    <row r="37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</row>
    <row r="373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</row>
    <row r="374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</row>
    <row r="3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</row>
    <row r="376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</row>
    <row r="377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</row>
    <row r="378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</row>
    <row r="37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</row>
    <row r="380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</row>
    <row r="38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</row>
    <row r="38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</row>
    <row r="383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</row>
    <row r="384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</row>
    <row r="38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</row>
    <row r="386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  <c r="AD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  <c r="AD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  <c r="AD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  <c r="AD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  <c r="AD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  <c r="AD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  <c r="AD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  <c r="AD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  <c r="AD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  <c r="AD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  <c r="AD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  <c r="AD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  <c r="AD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  <c r="AD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  <c r="AD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  <c r="AD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  <c r="AD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  <c r="AD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  <c r="AD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  <c r="AD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  <c r="AD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  <c r="AD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  <c r="AD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  <c r="AD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  <c r="AD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  <c r="AD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  <c r="AD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  <c r="AD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  <c r="AD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  <c r="AD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  <c r="AD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  <c r="AD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  <c r="AD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  <c r="AD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  <c r="AD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  <c r="AD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  <c r="AD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  <c r="AD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  <c r="AD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  <c r="AD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  <c r="AD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  <c r="AD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  <c r="AD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  <c r="AD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  <c r="AD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  <c r="AD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  <c r="AD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  <c r="AD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  <c r="AD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  <c r="AD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  <c r="AD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  <c r="AD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  <c r="AD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  <c r="AD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  <c r="AD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  <c r="AD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  <c r="AD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  <c r="AD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  <c r="AD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  <c r="AD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  <c r="AD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  <c r="AD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  <c r="AD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  <c r="AD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  <c r="AD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  <c r="AD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  <c r="AD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  <c r="AD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  <c r="AD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  <c r="AD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  <c r="AD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  <c r="AD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  <c r="AD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  <c r="AD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  <c r="AD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  <c r="AD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  <c r="AD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  <c r="AD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  <c r="AD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  <c r="AD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  <c r="AD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  <c r="AD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  <c r="AD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  <c r="AD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  <c r="AD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  <c r="AD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  <c r="AD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  <c r="AD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  <c r="AD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  <c r="AD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  <c r="AD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  <c r="AD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  <c r="AD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  <c r="AD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  <c r="AD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  <c r="AD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  <c r="AD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  <c r="AD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  <c r="AD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  <c r="AD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  <c r="AD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  <c r="AD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  <c r="AD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  <c r="AD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  <c r="AD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  <c r="AD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  <c r="AD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  <c r="AD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  <c r="AD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  <c r="AD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  <c r="AD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  <c r="AD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  <c r="AD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  <c r="AD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  <c r="AD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  <c r="AD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  <c r="AD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  <c r="AD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  <c r="AD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  <c r="AD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  <c r="AD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  <c r="AD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  <c r="AD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  <c r="AD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  <c r="AD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  <c r="AD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  <c r="AD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  <c r="AD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  <c r="AD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  <c r="AD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  <c r="AD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  <c r="AD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  <c r="AD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  <c r="AD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  <c r="AD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  <c r="AD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  <c r="AD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  <c r="AD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  <c r="AD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  <c r="AD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  <c r="AD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  <c r="AD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  <c r="AD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  <c r="AD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  <c r="AD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  <c r="AD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  <c r="AD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  <c r="AD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  <c r="AD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  <c r="AD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  <c r="AD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  <c r="AD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  <c r="AD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  <c r="AD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  <c r="AD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  <c r="AD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  <c r="AD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  <c r="AD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  <c r="AD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  <c r="AD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  <c r="AD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  <c r="AD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  <c r="AD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  <c r="AD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  <c r="AD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  <c r="AD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  <c r="AD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  <c r="AD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  <c r="AD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  <c r="AD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  <c r="AD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  <c r="AD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  <c r="AD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  <c r="AD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  <c r="AD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  <c r="AD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  <c r="AD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  <c r="AD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  <c r="AD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  <c r="AD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  <c r="AD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  <c r="AD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  <c r="AD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  <c r="AD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  <c r="AD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  <c r="AD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  <c r="AD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  <c r="AD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  <c r="AD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  <c r="AD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  <c r="AD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  <c r="AD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  <c r="AD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  <c r="AD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  <c r="AD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  <c r="AD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  <c r="AD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  <c r="AD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  <c r="AD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  <c r="AD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  <c r="AD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  <c r="AD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  <c r="AD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  <c r="AD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  <c r="AD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  <c r="AD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  <c r="AD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  <c r="AD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  <c r="AD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  <c r="AD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  <c r="AD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  <c r="AD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  <c r="AD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  <c r="AD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  <c r="AD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  <c r="AD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  <c r="AD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  <c r="AD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  <c r="AD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  <c r="AD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  <c r="AD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  <c r="AD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  <c r="AD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  <c r="AD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  <c r="AD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  <c r="AD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  <c r="AD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  <c r="AD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  <c r="AD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  <c r="AD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  <c r="AD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  <c r="AD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  <c r="AD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  <c r="AD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  <c r="AD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  <c r="AD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  <c r="AD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  <c r="AD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  <c r="AD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  <c r="AD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  <c r="AD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  <c r="AD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  <c r="AD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  <c r="AD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  <c r="AD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  <c r="AD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  <c r="AD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  <c r="AD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  <c r="AD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  <c r="AD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  <c r="AD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  <c r="AD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  <c r="AD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  <c r="AD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  <c r="AD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  <c r="AD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  <c r="AD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  <c r="AD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  <c r="AD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  <c r="AD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  <c r="AD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  <c r="AD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  <c r="AD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  <c r="AD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  <c r="AD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  <c r="AD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  <c r="AD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  <c r="AD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  <c r="AD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  <c r="AD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  <c r="AD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  <c r="AD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  <c r="AD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  <c r="AD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  <c r="AD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  <c r="AD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  <c r="AD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  <c r="AD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  <c r="AD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  <c r="AD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  <c r="AD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  <c r="AD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  <c r="AD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  <c r="AD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  <c r="AD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  <c r="AD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  <c r="AD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  <c r="AD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  <c r="AD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  <c r="AD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  <c r="AD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  <c r="AD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  <c r="AD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  <c r="AD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  <c r="AD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  <c r="AD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  <c r="AD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  <c r="AD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  <c r="AD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  <c r="AD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  <c r="AD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  <c r="AD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  <c r="AD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  <c r="AD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  <c r="AD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  <c r="AD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  <c r="AD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  <c r="AD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  <c r="AD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  <c r="AD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  <c r="AD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  <c r="AD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  <c r="AD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  <c r="AD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  <c r="AD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  <c r="AD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  <c r="AD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  <c r="AD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  <c r="AD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  <c r="AD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  <c r="AD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  <c r="AD929" s="124"/>
    </row>
    <row r="930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  <c r="AD930" s="124"/>
    </row>
    <row r="93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  <c r="AD931" s="124"/>
    </row>
    <row r="93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  <c r="AD932" s="124"/>
    </row>
    <row r="933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  <c r="AD933" s="124"/>
    </row>
    <row r="934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  <c r="AD934" s="124"/>
    </row>
    <row r="93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  <c r="AD935" s="124"/>
    </row>
    <row r="936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  <c r="AD936" s="124"/>
    </row>
    <row r="937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  <c r="AD937" s="124"/>
    </row>
    <row r="938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  <c r="AD938" s="124"/>
    </row>
    <row r="93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  <c r="AD939" s="124"/>
    </row>
    <row r="940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  <c r="AD940" s="124"/>
    </row>
    <row r="94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  <c r="AD941" s="124"/>
    </row>
    <row r="94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  <c r="AD942" s="124"/>
    </row>
    <row r="943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  <c r="AD943" s="124"/>
    </row>
    <row r="944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  <c r="AD944" s="124"/>
    </row>
    <row r="94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  <c r="AD945" s="124"/>
    </row>
    <row r="946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  <c r="AD946" s="124"/>
    </row>
    <row r="947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  <c r="AD947" s="124"/>
    </row>
    <row r="948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  <c r="AD948" s="124"/>
    </row>
    <row r="94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  <c r="AD949" s="124"/>
    </row>
    <row r="950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  <c r="AD950" s="124"/>
    </row>
    <row r="95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  <c r="AC951" s="124"/>
      <c r="AD951" s="124"/>
    </row>
    <row r="95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  <c r="AC952" s="124"/>
      <c r="AD952" s="124"/>
    </row>
    <row r="953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  <c r="AC953" s="124"/>
      <c r="AD953" s="124"/>
    </row>
    <row r="954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  <c r="AC954" s="124"/>
      <c r="AD954" s="124"/>
    </row>
    <row r="95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  <c r="AC955" s="124"/>
      <c r="AD955" s="124"/>
    </row>
    <row r="956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  <c r="AC956" s="124"/>
      <c r="AD956" s="124"/>
    </row>
    <row r="957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  <c r="AC957" s="124"/>
      <c r="AD957" s="124"/>
    </row>
    <row r="958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  <c r="AC958" s="124"/>
      <c r="AD958" s="124"/>
    </row>
    <row r="959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  <c r="AC959" s="124"/>
      <c r="AD959" s="124"/>
    </row>
    <row r="960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  <c r="AC960" s="124"/>
      <c r="AD960" s="124"/>
    </row>
    <row r="96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  <c r="AC961" s="124"/>
      <c r="AD961" s="124"/>
    </row>
    <row r="96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  <c r="AC962" s="124"/>
      <c r="AD962" s="124"/>
    </row>
    <row r="963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  <c r="AC963" s="124"/>
      <c r="AD963" s="124"/>
    </row>
    <row r="964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  <c r="AC964" s="124"/>
      <c r="AD964" s="124"/>
    </row>
    <row r="96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  <c r="AC965" s="124"/>
      <c r="AD965" s="124"/>
    </row>
    <row r="966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  <c r="AC966" s="124"/>
      <c r="AD966" s="124"/>
    </row>
    <row r="967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  <c r="AC967" s="124"/>
      <c r="AD967" s="124"/>
    </row>
    <row r="968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  <c r="AC968" s="124"/>
      <c r="AD968" s="124"/>
    </row>
    <row r="969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  <c r="AC969" s="124"/>
      <c r="AD969" s="124"/>
    </row>
    <row r="970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  <c r="AC970" s="124"/>
      <c r="AD970" s="124"/>
    </row>
    <row r="97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  <c r="AC971" s="124"/>
      <c r="AD971" s="124"/>
    </row>
    <row r="97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  <c r="AC972" s="124"/>
      <c r="AD972" s="124"/>
    </row>
    <row r="973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  <c r="AC973" s="124"/>
      <c r="AD973" s="124"/>
    </row>
    <row r="974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  <c r="AC974" s="124"/>
      <c r="AD974" s="124"/>
    </row>
    <row r="9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  <c r="AC975" s="124"/>
      <c r="AD975" s="124"/>
    </row>
    <row r="976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  <c r="AC976" s="124"/>
      <c r="AD976" s="124"/>
    </row>
    <row r="977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  <c r="AC977" s="124"/>
      <c r="AD977" s="124"/>
    </row>
    <row r="978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  <c r="AC978" s="124"/>
      <c r="AD978" s="124"/>
    </row>
    <row r="979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  <c r="AC979" s="124"/>
      <c r="AD979" s="124"/>
    </row>
    <row r="980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  <c r="AC980" s="124"/>
      <c r="AD980" s="124"/>
    </row>
    <row r="981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  <c r="AC981" s="124"/>
      <c r="AD981" s="124"/>
    </row>
    <row r="982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  <c r="AC982" s="124"/>
      <c r="AD982" s="124"/>
    </row>
    <row r="983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  <c r="AC983" s="124"/>
      <c r="AD983" s="124"/>
    </row>
    <row r="984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  <c r="AC984" s="124"/>
      <c r="AD984" s="124"/>
    </row>
    <row r="985"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  <c r="AC985" s="124"/>
      <c r="AD985" s="124"/>
    </row>
    <row r="986"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  <c r="AB986" s="124"/>
      <c r="AC986" s="124"/>
      <c r="AD986" s="124"/>
    </row>
    <row r="987"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  <c r="AB987" s="124"/>
      <c r="AC987" s="124"/>
      <c r="AD987" s="124"/>
    </row>
    <row r="988"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  <c r="AB988" s="124"/>
      <c r="AC988" s="124"/>
      <c r="AD988" s="124"/>
    </row>
  </sheetData>
  <mergeCells count="4">
    <mergeCell ref="A1:N1"/>
    <mergeCell ref="E2:F2"/>
    <mergeCell ref="G2:I2"/>
    <mergeCell ref="J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3" width="5.63"/>
  </cols>
  <sheetData>
    <row r="1">
      <c r="A1" s="149" t="s">
        <v>24</v>
      </c>
      <c r="B1" s="150" t="s">
        <v>10</v>
      </c>
      <c r="C1" s="150" t="s">
        <v>11</v>
      </c>
    </row>
    <row r="2">
      <c r="A2" s="151" t="s">
        <v>64</v>
      </c>
      <c r="B2" s="152"/>
      <c r="C2" s="152">
        <v>400.0</v>
      </c>
    </row>
    <row r="3">
      <c r="A3" s="153" t="s">
        <v>65</v>
      </c>
      <c r="B3" s="142"/>
      <c r="C3" s="142">
        <v>1000.0</v>
      </c>
    </row>
    <row r="4">
      <c r="A4" s="153" t="s">
        <v>66</v>
      </c>
      <c r="B4" s="142"/>
      <c r="C4" s="142">
        <v>500.0</v>
      </c>
    </row>
    <row r="5">
      <c r="A5" s="153" t="s">
        <v>67</v>
      </c>
      <c r="B5" s="142"/>
      <c r="C5" s="142">
        <v>100.0</v>
      </c>
    </row>
    <row r="6">
      <c r="A6" s="153" t="s">
        <v>68</v>
      </c>
      <c r="B6" s="142"/>
      <c r="C6" s="142">
        <v>0.0</v>
      </c>
    </row>
    <row r="7">
      <c r="A7" s="154" t="s">
        <v>45</v>
      </c>
      <c r="B7" s="155">
        <f t="shared" ref="B7:C7" si="1">sum(B2:B6)</f>
        <v>0</v>
      </c>
      <c r="C7" s="155">
        <f t="shared" si="1"/>
        <v>2000</v>
      </c>
    </row>
    <row r="8">
      <c r="A8" s="156" t="s">
        <v>69</v>
      </c>
      <c r="B8" s="157"/>
      <c r="C8" s="157"/>
    </row>
    <row r="9">
      <c r="A9" s="124"/>
      <c r="B9" s="124"/>
      <c r="C9" s="124"/>
    </row>
    <row r="10">
      <c r="A10" s="149" t="s">
        <v>25</v>
      </c>
      <c r="B10" s="150" t="s">
        <v>10</v>
      </c>
      <c r="C10" s="150" t="s">
        <v>11</v>
      </c>
    </row>
    <row r="11">
      <c r="A11" s="153" t="s">
        <v>70</v>
      </c>
      <c r="B11" s="152">
        <v>0.0</v>
      </c>
      <c r="C11" s="152">
        <v>0.0</v>
      </c>
    </row>
    <row r="12">
      <c r="A12" s="153" t="s">
        <v>65</v>
      </c>
      <c r="B12" s="142">
        <v>0.0</v>
      </c>
      <c r="C12" s="142">
        <v>0.0</v>
      </c>
    </row>
    <row r="13">
      <c r="A13" s="153" t="s">
        <v>66</v>
      </c>
      <c r="B13" s="142">
        <v>0.0</v>
      </c>
      <c r="C13" s="142">
        <v>0.0</v>
      </c>
    </row>
    <row r="14">
      <c r="A14" s="153" t="s">
        <v>71</v>
      </c>
      <c r="B14" s="142">
        <v>0.0</v>
      </c>
      <c r="C14" s="142">
        <v>0.0</v>
      </c>
    </row>
    <row r="15">
      <c r="A15" s="153" t="s">
        <v>68</v>
      </c>
      <c r="B15" s="142">
        <v>0.0</v>
      </c>
      <c r="C15" s="142">
        <v>0.0</v>
      </c>
    </row>
    <row r="16">
      <c r="A16" s="154" t="s">
        <v>45</v>
      </c>
      <c r="B16" s="155">
        <f t="shared" ref="B16:C16" si="2">sum(B11:B15)</f>
        <v>0</v>
      </c>
      <c r="C16" s="155">
        <f t="shared" si="2"/>
        <v>0</v>
      </c>
    </row>
  </sheetData>
  <drawing r:id="rId1"/>
</worksheet>
</file>