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t/Documents/Github/low-levg-strategies/notebooks/"/>
    </mc:Choice>
  </mc:AlternateContent>
  <xr:revisionPtr revIDLastSave="0" documentId="8_{B7A66CEC-0E05-FE4F-9A57-530106F6AB80}" xr6:coauthVersionLast="47" xr6:coauthVersionMax="47" xr10:uidLastSave="{00000000-0000-0000-0000-000000000000}"/>
  <bookViews>
    <workbookView xWindow="3980" yWindow="2680" windowWidth="28040" windowHeight="17440" xr2:uid="{CDB7A3AE-160A-5044-BDE9-6D0790ADAF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K33" i="1" s="1"/>
  <c r="K34" i="1" s="1"/>
  <c r="K35" i="1" s="1"/>
  <c r="F32" i="1"/>
  <c r="G33" i="1" s="1"/>
  <c r="G34" i="1" s="1"/>
  <c r="G35" i="1" s="1"/>
  <c r="K29" i="1"/>
  <c r="K30" i="1" s="1"/>
  <c r="K31" i="1" s="1"/>
  <c r="G29" i="1"/>
  <c r="G30" i="1" s="1"/>
  <c r="G31" i="1" s="1"/>
  <c r="B32" i="1"/>
  <c r="C33" i="1" s="1"/>
  <c r="C34" i="1" s="1"/>
  <c r="C29" i="1"/>
  <c r="C30" i="1" s="1"/>
  <c r="C31" i="1" s="1"/>
  <c r="C21" i="1"/>
  <c r="C22" i="1" s="1"/>
  <c r="C23" i="1" s="1"/>
  <c r="G16" i="1"/>
  <c r="G17" i="1" s="1"/>
  <c r="G18" i="1" s="1"/>
  <c r="C16" i="1"/>
  <c r="C17" i="1" s="1"/>
  <c r="C18" i="1" s="1"/>
  <c r="E9" i="1"/>
  <c r="E10" i="1" s="1"/>
  <c r="E11" i="1" s="1"/>
  <c r="D9" i="1"/>
  <c r="D10" i="1" s="1"/>
  <c r="D11" i="1" s="1"/>
  <c r="C9" i="1"/>
  <c r="C10" i="1" s="1"/>
  <c r="C11" i="1" s="1"/>
  <c r="B9" i="1"/>
  <c r="B10" i="1" s="1"/>
  <c r="B11" i="1" s="1"/>
  <c r="I9" i="1"/>
  <c r="I10" i="1" s="1"/>
  <c r="I11" i="1" s="1"/>
  <c r="J9" i="1"/>
  <c r="J10" i="1" s="1"/>
  <c r="J11" i="1" s="1"/>
  <c r="K9" i="1"/>
  <c r="K10" i="1" s="1"/>
  <c r="K11" i="1" s="1"/>
  <c r="L9" i="1"/>
  <c r="L10" i="1" s="1"/>
  <c r="L11" i="1" s="1"/>
  <c r="M9" i="1"/>
  <c r="M10" i="1" s="1"/>
  <c r="M11" i="1" s="1"/>
  <c r="N9" i="1"/>
  <c r="N10" i="1" s="1"/>
  <c r="N11" i="1" s="1"/>
  <c r="O9" i="1"/>
  <c r="O10" i="1" s="1"/>
  <c r="O11" i="1" s="1"/>
  <c r="P9" i="1"/>
  <c r="P10" i="1" s="1"/>
  <c r="P11" i="1" s="1"/>
  <c r="Q9" i="1"/>
  <c r="Q10" i="1" s="1"/>
  <c r="Q11" i="1" s="1"/>
  <c r="R9" i="1"/>
  <c r="R10" i="1" s="1"/>
  <c r="R11" i="1" s="1"/>
  <c r="S9" i="1"/>
  <c r="S10" i="1" s="1"/>
  <c r="S11" i="1" s="1"/>
  <c r="H9" i="1"/>
  <c r="H10" i="1" s="1"/>
  <c r="H11" i="1" s="1"/>
  <c r="G9" i="1"/>
  <c r="G10" i="1" s="1"/>
  <c r="G11" i="1" s="1"/>
  <c r="F9" i="1"/>
  <c r="F10" i="1" s="1"/>
  <c r="F11" i="1" s="1"/>
  <c r="D3" i="1"/>
  <c r="D4" i="1" s="1"/>
  <c r="D5" i="1" s="1"/>
  <c r="C3" i="1"/>
  <c r="C4" i="1" s="1"/>
  <c r="C5" i="1" s="1"/>
  <c r="B3" i="1"/>
  <c r="B4" i="1" s="1"/>
  <c r="B5" i="1" s="1"/>
  <c r="I3" i="1"/>
  <c r="J3" i="1"/>
  <c r="J4" i="1" s="1"/>
  <c r="J5" i="1" s="1"/>
  <c r="K3" i="1"/>
  <c r="K4" i="1" s="1"/>
  <c r="K5" i="1" s="1"/>
  <c r="L3" i="1"/>
  <c r="L4" i="1" s="1"/>
  <c r="L5" i="1" s="1"/>
  <c r="M3" i="1"/>
  <c r="M4" i="1" s="1"/>
  <c r="M5" i="1" s="1"/>
  <c r="N3" i="1"/>
  <c r="N4" i="1" s="1"/>
  <c r="N5" i="1" s="1"/>
  <c r="O3" i="1"/>
  <c r="O4" i="1" s="1"/>
  <c r="O5" i="1" s="1"/>
  <c r="P3" i="1"/>
  <c r="P4" i="1" s="1"/>
  <c r="P5" i="1" s="1"/>
  <c r="Q3" i="1"/>
  <c r="Q4" i="1" s="1"/>
  <c r="Q5" i="1" s="1"/>
  <c r="R3" i="1"/>
  <c r="R4" i="1" s="1"/>
  <c r="R5" i="1" s="1"/>
  <c r="S3" i="1"/>
  <c r="S4" i="1" s="1"/>
  <c r="S5" i="1" s="1"/>
  <c r="I4" i="1"/>
  <c r="I5" i="1" s="1"/>
  <c r="H3" i="1"/>
  <c r="H4" i="1" s="1"/>
  <c r="H5" i="1" s="1"/>
  <c r="G3" i="1"/>
  <c r="G4" i="1" s="1"/>
  <c r="G5" i="1" s="1"/>
  <c r="F3" i="1"/>
  <c r="F4" i="1" s="1"/>
  <c r="F5" i="1" s="1"/>
  <c r="C35" i="1" l="1"/>
</calcChain>
</file>

<file path=xl/sharedStrings.xml><?xml version="1.0" encoding="utf-8"?>
<sst xmlns="http://schemas.openxmlformats.org/spreadsheetml/2006/main" count="52" uniqueCount="16">
  <si>
    <t>Funding (Annualized)</t>
  </si>
  <si>
    <t>Funding (Daily)</t>
  </si>
  <si>
    <t>Funding (Monthly)</t>
  </si>
  <si>
    <t>Funding (Hourly)</t>
  </si>
  <si>
    <t>Calculation</t>
  </si>
  <si>
    <t>Funding (from Hourly)</t>
  </si>
  <si>
    <t>Funding (from Annualized)</t>
  </si>
  <si>
    <t>Portfolio 1</t>
  </si>
  <si>
    <t>Size (USD)</t>
  </si>
  <si>
    <t>Payment (Hourly)</t>
  </si>
  <si>
    <t>Portfolio 2</t>
  </si>
  <si>
    <t>Payment (Daily)</t>
  </si>
  <si>
    <t>Payment (Monthly)</t>
  </si>
  <si>
    <t>Payment (Annualized)</t>
  </si>
  <si>
    <t>Portfolio Comparison (assume constant funding rate)</t>
  </si>
  <si>
    <t>Portfolio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</si>
</sst>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1" formatCode="0.00000%"/>
    <numFmt numFmtId="172" formatCode="0.000000%"/>
    <numFmt numFmtId="178" formatCode="&quot;$&quot;#,##0.00"/>
    <numFmt numFmtId="179" formatCode="&quot;$&quot;#,##0.00000"/>
    <numFmt numFmtId="180" formatCode="0.0000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72" fontId="0" fillId="0" borderId="0" xfId="0" applyNumberFormat="1"/>
    <xf numFmtId="172" fontId="0" fillId="0" borderId="0" xfId="1" applyNumberFormat="1" applyFont="1" applyFill="1"/>
    <xf numFmtId="0" fontId="0" fillId="4" borderId="1" xfId="0" applyFill="1" applyBorder="1" applyAlignment="1">
      <alignment horizontal="center"/>
    </xf>
    <xf numFmtId="171" fontId="0" fillId="3" borderId="1" xfId="1" applyNumberFormat="1" applyFont="1" applyFill="1" applyBorder="1"/>
    <xf numFmtId="171" fontId="0" fillId="0" borderId="1" xfId="1" applyNumberFormat="1" applyFont="1" applyBorder="1"/>
    <xf numFmtId="171" fontId="0" fillId="2" borderId="1" xfId="1" applyNumberFormat="1" applyFont="1" applyFill="1" applyBorder="1"/>
    <xf numFmtId="0" fontId="0" fillId="5" borderId="1" xfId="0" applyFill="1" applyBorder="1" applyAlignment="1">
      <alignment horizontal="center"/>
    </xf>
    <xf numFmtId="172" fontId="0" fillId="3" borderId="1" xfId="1" applyNumberFormat="1" applyFont="1" applyFill="1" applyBorder="1"/>
    <xf numFmtId="172" fontId="0" fillId="0" borderId="1" xfId="0" applyNumberFormat="1" applyBorder="1"/>
    <xf numFmtId="172" fontId="0" fillId="2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79" fontId="0" fillId="0" borderId="0" xfId="0" applyNumberFormat="1" applyBorder="1"/>
    <xf numFmtId="180" fontId="0" fillId="3" borderId="1" xfId="1" applyNumberFormat="1" applyFont="1" applyFill="1" applyBorder="1"/>
    <xf numFmtId="180" fontId="0" fillId="0" borderId="1" xfId="1" applyNumberFormat="1" applyFont="1" applyBorder="1"/>
    <xf numFmtId="180" fontId="2" fillId="0" borderId="1" xfId="0" applyNumberFormat="1" applyFont="1" applyBorder="1"/>
    <xf numFmtId="180" fontId="0" fillId="0" borderId="0" xfId="1" applyNumberFormat="1" applyFont="1"/>
    <xf numFmtId="180" fontId="0" fillId="2" borderId="1" xfId="1" applyNumberFormat="1" applyFont="1" applyFill="1" applyBorder="1"/>
    <xf numFmtId="180" fontId="0" fillId="6" borderId="1" xfId="1" applyNumberFormat="1" applyFont="1" applyFill="1" applyBorder="1"/>
    <xf numFmtId="180" fontId="0" fillId="0" borderId="0" xfId="0" applyNumberFormat="1" applyBorder="1"/>
    <xf numFmtId="179" fontId="0" fillId="2" borderId="1" xfId="0" applyNumberFormat="1" applyFill="1" applyBorder="1"/>
    <xf numFmtId="179" fontId="0" fillId="0" borderId="1" xfId="0" applyNumberFormat="1" applyBorder="1"/>
    <xf numFmtId="179" fontId="0" fillId="0" borderId="0" xfId="0" applyNumberFormat="1"/>
    <xf numFmtId="179" fontId="0" fillId="2" borderId="1" xfId="1" applyNumberFormat="1" applyFont="1" applyFill="1" applyBorder="1"/>
    <xf numFmtId="0" fontId="0" fillId="6" borderId="2" xfId="0" applyFill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0" fontId="0" fillId="0" borderId="3" xfId="0" applyBorder="1"/>
    <xf numFmtId="179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357-7CD7-E04E-9E02-0259D5090075}">
  <dimension ref="A1:S35"/>
  <sheetViews>
    <sheetView tabSelected="1" topLeftCell="A14" workbookViewId="0">
      <selection activeCell="K35" sqref="K35"/>
    </sheetView>
  </sheetViews>
  <sheetFormatPr baseColWidth="10" defaultRowHeight="16" x14ac:dyDescent="0.2"/>
  <cols>
    <col min="1" max="1" width="18.1640625" bestFit="1" customWidth="1"/>
    <col min="2" max="2" width="18.6640625" bestFit="1" customWidth="1"/>
    <col min="3" max="3" width="12.5" bestFit="1" customWidth="1"/>
    <col min="4" max="4" width="11.33203125" bestFit="1" customWidth="1"/>
    <col min="5" max="6" width="18.5" bestFit="1" customWidth="1"/>
    <col min="7" max="8" width="12.1640625" bestFit="1" customWidth="1"/>
    <col min="9" max="9" width="15.5" bestFit="1" customWidth="1"/>
    <col min="10" max="10" width="18.5" bestFit="1" customWidth="1"/>
    <col min="11" max="14" width="12.1640625" bestFit="1" customWidth="1"/>
    <col min="15" max="19" width="13.1640625" bestFit="1" customWidth="1"/>
  </cols>
  <sheetData>
    <row r="1" spans="1:19" x14ac:dyDescent="0.2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18" customFormat="1" x14ac:dyDescent="0.2">
      <c r="A2" s="15" t="s">
        <v>0</v>
      </c>
      <c r="B2" s="16">
        <v>-0.1</v>
      </c>
      <c r="C2" s="16">
        <v>-0.05</v>
      </c>
      <c r="D2" s="16">
        <v>0</v>
      </c>
      <c r="E2" s="17">
        <v>0.05</v>
      </c>
      <c r="F2" s="16">
        <v>0.1095</v>
      </c>
      <c r="G2" s="16">
        <v>0.2</v>
      </c>
      <c r="H2" s="16">
        <v>0.3</v>
      </c>
      <c r="I2" s="16">
        <v>0.4</v>
      </c>
      <c r="J2" s="16">
        <v>0.5</v>
      </c>
      <c r="K2" s="16">
        <v>0.6</v>
      </c>
      <c r="L2" s="16">
        <v>0.7</v>
      </c>
      <c r="M2" s="16">
        <v>0.8</v>
      </c>
      <c r="N2" s="16">
        <v>0.9</v>
      </c>
      <c r="O2" s="16">
        <v>1</v>
      </c>
      <c r="P2" s="16">
        <v>1.1000000000000001</v>
      </c>
      <c r="Q2" s="16">
        <v>1.2</v>
      </c>
      <c r="R2" s="16">
        <v>1.3</v>
      </c>
      <c r="S2" s="16">
        <v>1.4</v>
      </c>
    </row>
    <row r="3" spans="1:19" s="18" customFormat="1" x14ac:dyDescent="0.2">
      <c r="A3" s="19" t="s">
        <v>2</v>
      </c>
      <c r="B3" s="16">
        <f>B$2 / 12</f>
        <v>-8.3333333333333332E-3</v>
      </c>
      <c r="C3" s="16">
        <f>C$2 / 12</f>
        <v>-4.1666666666666666E-3</v>
      </c>
      <c r="D3" s="16">
        <f>D$2 / 12</f>
        <v>0</v>
      </c>
      <c r="E3" s="17">
        <v>-4.1669999999999997E-3</v>
      </c>
      <c r="F3" s="16">
        <f>F$2 / 12</f>
        <v>9.1249999999999994E-3</v>
      </c>
      <c r="G3" s="16">
        <f>G$2 / 12</f>
        <v>1.6666666666666666E-2</v>
      </c>
      <c r="H3" s="16">
        <f>H$2 / 12</f>
        <v>2.4999999999999998E-2</v>
      </c>
      <c r="I3" s="16">
        <f t="shared" ref="I3:S3" si="0">I$2 / 12</f>
        <v>3.3333333333333333E-2</v>
      </c>
      <c r="J3" s="16">
        <f t="shared" si="0"/>
        <v>4.1666666666666664E-2</v>
      </c>
      <c r="K3" s="16">
        <f t="shared" si="0"/>
        <v>4.9999999999999996E-2</v>
      </c>
      <c r="L3" s="16">
        <f t="shared" si="0"/>
        <v>5.8333333333333327E-2</v>
      </c>
      <c r="M3" s="16">
        <f t="shared" si="0"/>
        <v>6.6666666666666666E-2</v>
      </c>
      <c r="N3" s="16">
        <f t="shared" si="0"/>
        <v>7.4999999999999997E-2</v>
      </c>
      <c r="O3" s="16">
        <f t="shared" si="0"/>
        <v>8.3333333333333329E-2</v>
      </c>
      <c r="P3" s="16">
        <f t="shared" si="0"/>
        <v>9.1666666666666674E-2</v>
      </c>
      <c r="Q3" s="16">
        <f t="shared" si="0"/>
        <v>9.9999999999999992E-2</v>
      </c>
      <c r="R3" s="16">
        <f t="shared" si="0"/>
        <v>0.10833333333333334</v>
      </c>
      <c r="S3" s="16">
        <f t="shared" si="0"/>
        <v>0.11666666666666665</v>
      </c>
    </row>
    <row r="4" spans="1:19" s="18" customFormat="1" x14ac:dyDescent="0.2">
      <c r="A4" s="19" t="s">
        <v>1</v>
      </c>
      <c r="B4" s="16">
        <f>B$3 / 30</f>
        <v>-2.7777777777777778E-4</v>
      </c>
      <c r="C4" s="16">
        <f>C$3 / 30</f>
        <v>-1.3888888888888889E-4</v>
      </c>
      <c r="D4" s="16">
        <f>D$3 / 30</f>
        <v>0</v>
      </c>
      <c r="E4" s="17">
        <v>-1.3899999999999999E-4</v>
      </c>
      <c r="F4" s="16">
        <f>F$3 / 30</f>
        <v>3.0416666666666667E-4</v>
      </c>
      <c r="G4" s="16">
        <f>G$3 / 30</f>
        <v>5.5555555555555556E-4</v>
      </c>
      <c r="H4" s="16">
        <f>H$3 / 30</f>
        <v>8.3333333333333328E-4</v>
      </c>
      <c r="I4" s="16">
        <f t="shared" ref="I4:S4" si="1">I$3 / 30</f>
        <v>1.1111111111111111E-3</v>
      </c>
      <c r="J4" s="16">
        <f t="shared" si="1"/>
        <v>1.3888888888888887E-3</v>
      </c>
      <c r="K4" s="16">
        <f t="shared" si="1"/>
        <v>1.6666666666666666E-3</v>
      </c>
      <c r="L4" s="16">
        <f t="shared" si="1"/>
        <v>1.9444444444444442E-3</v>
      </c>
      <c r="M4" s="16">
        <f t="shared" si="1"/>
        <v>2.2222222222222222E-3</v>
      </c>
      <c r="N4" s="16">
        <f t="shared" si="1"/>
        <v>2.5000000000000001E-3</v>
      </c>
      <c r="O4" s="16">
        <f t="shared" si="1"/>
        <v>2.7777777777777775E-3</v>
      </c>
      <c r="P4" s="16">
        <f t="shared" si="1"/>
        <v>3.0555555555555557E-3</v>
      </c>
      <c r="Q4" s="16">
        <f t="shared" si="1"/>
        <v>3.3333333333333331E-3</v>
      </c>
      <c r="R4" s="16">
        <f t="shared" si="1"/>
        <v>3.6111111111111114E-3</v>
      </c>
      <c r="S4" s="16">
        <f t="shared" si="1"/>
        <v>3.8888888888888883E-3</v>
      </c>
    </row>
    <row r="5" spans="1:19" s="18" customFormat="1" x14ac:dyDescent="0.2">
      <c r="A5" s="19" t="s">
        <v>3</v>
      </c>
      <c r="B5" s="16">
        <f>B$4 / 24</f>
        <v>-1.1574074074074073E-5</v>
      </c>
      <c r="C5" s="16">
        <f>C$4 / 24</f>
        <v>-5.7870370370370367E-6</v>
      </c>
      <c r="D5" s="16">
        <f>D$4 / 24</f>
        <v>0</v>
      </c>
      <c r="E5" s="17">
        <v>-6.0000000000000002E-6</v>
      </c>
      <c r="F5" s="16">
        <f>F$4 / 24</f>
        <v>1.2673611111111111E-5</v>
      </c>
      <c r="G5" s="16">
        <f>G$4 / 24</f>
        <v>2.3148148148148147E-5</v>
      </c>
      <c r="H5" s="16">
        <f>H$4 / 24</f>
        <v>3.4722222222222222E-5</v>
      </c>
      <c r="I5" s="16">
        <f t="shared" ref="I5:S5" si="2">I$4 / 24</f>
        <v>4.6296296296296294E-5</v>
      </c>
      <c r="J5" s="16">
        <f t="shared" si="2"/>
        <v>5.7870370370370366E-5</v>
      </c>
      <c r="K5" s="16">
        <f t="shared" si="2"/>
        <v>6.9444444444444444E-5</v>
      </c>
      <c r="L5" s="16">
        <f t="shared" si="2"/>
        <v>8.1018518518518503E-5</v>
      </c>
      <c r="M5" s="16">
        <f t="shared" si="2"/>
        <v>9.2592592592592588E-5</v>
      </c>
      <c r="N5" s="16">
        <f t="shared" si="2"/>
        <v>1.0416666666666667E-4</v>
      </c>
      <c r="O5" s="16">
        <f t="shared" si="2"/>
        <v>1.1574074074074073E-4</v>
      </c>
      <c r="P5" s="16">
        <f t="shared" si="2"/>
        <v>1.2731481481481483E-4</v>
      </c>
      <c r="Q5" s="16">
        <f t="shared" si="2"/>
        <v>1.3888888888888889E-4</v>
      </c>
      <c r="R5" s="16">
        <f t="shared" si="2"/>
        <v>1.5046296296296297E-4</v>
      </c>
      <c r="S5" s="16">
        <f t="shared" si="2"/>
        <v>1.6203703703703701E-4</v>
      </c>
    </row>
    <row r="7" spans="1:19" x14ac:dyDescent="0.2">
      <c r="A7" s="7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s="1" customFormat="1" x14ac:dyDescent="0.2">
      <c r="A8" s="8" t="s">
        <v>3</v>
      </c>
      <c r="B8" s="9">
        <v>-1.0000000000000001E-5</v>
      </c>
      <c r="C8" s="9">
        <v>-5.0000000000000004E-6</v>
      </c>
      <c r="D8" s="9">
        <v>0</v>
      </c>
      <c r="E8" s="9">
        <v>5.0000000000000004E-6</v>
      </c>
      <c r="F8" s="9">
        <v>1.2999999999999999E-5</v>
      </c>
      <c r="G8" s="9">
        <v>2.0000000000000002E-5</v>
      </c>
      <c r="H8" s="9">
        <v>3.0000000000000001E-5</v>
      </c>
      <c r="I8" s="9">
        <v>4.0000000000000003E-5</v>
      </c>
      <c r="J8" s="9">
        <v>5.0000000000000002E-5</v>
      </c>
      <c r="K8" s="9">
        <v>6.0000000000000002E-5</v>
      </c>
      <c r="L8" s="9">
        <v>6.9999999999999994E-5</v>
      </c>
      <c r="M8" s="9">
        <v>8.0000000000000007E-5</v>
      </c>
      <c r="N8" s="9">
        <v>9.0000000000000006E-5</v>
      </c>
      <c r="O8" s="9">
        <v>1E-4</v>
      </c>
      <c r="P8" s="9">
        <v>1.1E-4</v>
      </c>
      <c r="Q8" s="9">
        <v>1.2E-4</v>
      </c>
      <c r="R8" s="9">
        <v>1.2999999999999999E-4</v>
      </c>
      <c r="S8" s="9">
        <v>1.3999999999999999E-4</v>
      </c>
    </row>
    <row r="9" spans="1:19" s="1" customFormat="1" x14ac:dyDescent="0.2">
      <c r="A9" s="10" t="s">
        <v>1</v>
      </c>
      <c r="B9" s="9">
        <f>B$8 * 24</f>
        <v>-2.4000000000000003E-4</v>
      </c>
      <c r="C9" s="9">
        <f>C$8 * 24</f>
        <v>-1.2000000000000002E-4</v>
      </c>
      <c r="D9" s="9">
        <f>D$8 * 24</f>
        <v>0</v>
      </c>
      <c r="E9" s="9">
        <f t="shared" ref="E9" si="3">E$8 * 24</f>
        <v>1.2000000000000002E-4</v>
      </c>
      <c r="F9" s="9">
        <f>F$8 * 24</f>
        <v>3.1199999999999999E-4</v>
      </c>
      <c r="G9" s="9">
        <f>G$8 * 24</f>
        <v>4.8000000000000007E-4</v>
      </c>
      <c r="H9" s="9">
        <f>H$8 * 24</f>
        <v>7.2000000000000005E-4</v>
      </c>
      <c r="I9" s="9">
        <f t="shared" ref="I9:S9" si="4">I$8 * 24</f>
        <v>9.6000000000000013E-4</v>
      </c>
      <c r="J9" s="9">
        <f t="shared" si="4"/>
        <v>1.2000000000000001E-3</v>
      </c>
      <c r="K9" s="9">
        <f t="shared" si="4"/>
        <v>1.4400000000000001E-3</v>
      </c>
      <c r="L9" s="9">
        <f t="shared" si="4"/>
        <v>1.6799999999999999E-3</v>
      </c>
      <c r="M9" s="9">
        <f t="shared" si="4"/>
        <v>1.9200000000000003E-3</v>
      </c>
      <c r="N9" s="9">
        <f t="shared" si="4"/>
        <v>2.16E-3</v>
      </c>
      <c r="O9" s="9">
        <f t="shared" si="4"/>
        <v>2.4000000000000002E-3</v>
      </c>
      <c r="P9" s="9">
        <f t="shared" si="4"/>
        <v>2.64E-3</v>
      </c>
      <c r="Q9" s="9">
        <f t="shared" si="4"/>
        <v>2.8800000000000002E-3</v>
      </c>
      <c r="R9" s="9">
        <f t="shared" si="4"/>
        <v>3.1199999999999995E-3</v>
      </c>
      <c r="S9" s="9">
        <f t="shared" si="4"/>
        <v>3.3599999999999997E-3</v>
      </c>
    </row>
    <row r="10" spans="1:19" s="1" customFormat="1" x14ac:dyDescent="0.2">
      <c r="A10" s="10" t="s">
        <v>2</v>
      </c>
      <c r="B10" s="9">
        <f xml:space="preserve"> B$9 * 30</f>
        <v>-7.2000000000000007E-3</v>
      </c>
      <c r="C10" s="9">
        <f xml:space="preserve"> C$9 * 30</f>
        <v>-3.6000000000000003E-3</v>
      </c>
      <c r="D10" s="9">
        <f xml:space="preserve"> D$9 * 30</f>
        <v>0</v>
      </c>
      <c r="E10" s="9">
        <f t="shared" ref="E10" si="5" xml:space="preserve"> E$9 * 30</f>
        <v>3.6000000000000003E-3</v>
      </c>
      <c r="F10" s="9">
        <f xml:space="preserve"> F$9 * 30</f>
        <v>9.3600000000000003E-3</v>
      </c>
      <c r="G10" s="9">
        <f xml:space="preserve"> G$9 * 30</f>
        <v>1.4400000000000001E-2</v>
      </c>
      <c r="H10" s="9">
        <f xml:space="preserve"> H$9 * 30</f>
        <v>2.1600000000000001E-2</v>
      </c>
      <c r="I10" s="9">
        <f t="shared" ref="I10:S10" si="6" xml:space="preserve"> I$9 * 30</f>
        <v>2.8800000000000003E-2</v>
      </c>
      <c r="J10" s="9">
        <f t="shared" si="6"/>
        <v>3.6000000000000004E-2</v>
      </c>
      <c r="K10" s="9">
        <f t="shared" si="6"/>
        <v>4.3200000000000002E-2</v>
      </c>
      <c r="L10" s="9">
        <f t="shared" si="6"/>
        <v>5.0399999999999993E-2</v>
      </c>
      <c r="M10" s="9">
        <f t="shared" si="6"/>
        <v>5.7600000000000005E-2</v>
      </c>
      <c r="N10" s="9">
        <f t="shared" si="6"/>
        <v>6.4799999999999996E-2</v>
      </c>
      <c r="O10" s="9">
        <f t="shared" si="6"/>
        <v>7.2000000000000008E-2</v>
      </c>
      <c r="P10" s="9">
        <f t="shared" si="6"/>
        <v>7.9199999999999993E-2</v>
      </c>
      <c r="Q10" s="9">
        <f t="shared" si="6"/>
        <v>8.6400000000000005E-2</v>
      </c>
      <c r="R10" s="9">
        <f t="shared" si="6"/>
        <v>9.3599999999999989E-2</v>
      </c>
      <c r="S10" s="9">
        <f t="shared" si="6"/>
        <v>0.10079999999999999</v>
      </c>
    </row>
    <row r="11" spans="1:19" s="1" customFormat="1" x14ac:dyDescent="0.2">
      <c r="A11" s="10" t="s">
        <v>0</v>
      </c>
      <c r="B11" s="9">
        <f>B$10 * 12</f>
        <v>-8.6400000000000005E-2</v>
      </c>
      <c r="C11" s="9">
        <f>C$10 * 12</f>
        <v>-4.3200000000000002E-2</v>
      </c>
      <c r="D11" s="9">
        <f>D$10 * 12</f>
        <v>0</v>
      </c>
      <c r="E11" s="9">
        <f t="shared" ref="E11" si="7">E$10 * 12</f>
        <v>4.3200000000000002E-2</v>
      </c>
      <c r="F11" s="9">
        <f>F$10 * 12</f>
        <v>0.11232</v>
      </c>
      <c r="G11" s="9">
        <f>G$10 * 12</f>
        <v>0.17280000000000001</v>
      </c>
      <c r="H11" s="9">
        <f>H$10 * 12</f>
        <v>0.25919999999999999</v>
      </c>
      <c r="I11" s="9">
        <f t="shared" ref="I11:S11" si="8">I$10 * 12</f>
        <v>0.34560000000000002</v>
      </c>
      <c r="J11" s="9">
        <f t="shared" si="8"/>
        <v>0.43200000000000005</v>
      </c>
      <c r="K11" s="9">
        <f t="shared" si="8"/>
        <v>0.51839999999999997</v>
      </c>
      <c r="L11" s="9">
        <f t="shared" si="8"/>
        <v>0.60479999999999989</v>
      </c>
      <c r="M11" s="9">
        <f t="shared" si="8"/>
        <v>0.69120000000000004</v>
      </c>
      <c r="N11" s="9">
        <f t="shared" si="8"/>
        <v>0.77759999999999996</v>
      </c>
      <c r="O11" s="9">
        <f t="shared" si="8"/>
        <v>0.8640000000000001</v>
      </c>
      <c r="P11" s="9">
        <f t="shared" si="8"/>
        <v>0.95039999999999991</v>
      </c>
      <c r="Q11" s="9">
        <f t="shared" si="8"/>
        <v>1.0367999999999999</v>
      </c>
      <c r="R11" s="9">
        <f t="shared" si="8"/>
        <v>1.1231999999999998</v>
      </c>
      <c r="S11" s="9">
        <f t="shared" si="8"/>
        <v>1.2095999999999998</v>
      </c>
    </row>
    <row r="14" spans="1:19" x14ac:dyDescent="0.2">
      <c r="A14" s="2" t="s">
        <v>4</v>
      </c>
    </row>
    <row r="15" spans="1:19" x14ac:dyDescent="0.2">
      <c r="A15" s="4" t="s">
        <v>3</v>
      </c>
      <c r="B15" s="5">
        <v>3.6000000000000001E-5</v>
      </c>
      <c r="C15" s="5"/>
      <c r="E15" s="4" t="s">
        <v>0</v>
      </c>
      <c r="F15" s="5"/>
      <c r="G15" s="5"/>
    </row>
    <row r="16" spans="1:19" x14ac:dyDescent="0.2">
      <c r="A16" s="5"/>
      <c r="B16" s="6" t="s">
        <v>1</v>
      </c>
      <c r="C16" s="5">
        <f xml:space="preserve"> B15 * 24</f>
        <v>8.6399999999999997E-4</v>
      </c>
      <c r="E16" s="5"/>
      <c r="F16" s="6" t="s">
        <v>2</v>
      </c>
      <c r="G16" s="5">
        <f xml:space="preserve"> F15 * 24</f>
        <v>0</v>
      </c>
    </row>
    <row r="17" spans="1:11" x14ac:dyDescent="0.2">
      <c r="A17" s="5"/>
      <c r="B17" s="6" t="s">
        <v>2</v>
      </c>
      <c r="C17" s="5">
        <f>C16 * 30</f>
        <v>2.5919999999999999E-2</v>
      </c>
      <c r="E17" s="5"/>
      <c r="F17" s="6" t="s">
        <v>1</v>
      </c>
      <c r="G17" s="5">
        <f>G16 * 30</f>
        <v>0</v>
      </c>
    </row>
    <row r="18" spans="1:11" x14ac:dyDescent="0.2">
      <c r="A18" s="5"/>
      <c r="B18" s="6" t="s">
        <v>0</v>
      </c>
      <c r="C18" s="5">
        <f xml:space="preserve"> C17 * 12</f>
        <v>0.31103999999999998</v>
      </c>
      <c r="E18" s="5"/>
      <c r="F18" s="6" t="s">
        <v>3</v>
      </c>
      <c r="G18" s="5">
        <f xml:space="preserve"> G17 * 12</f>
        <v>0</v>
      </c>
    </row>
    <row r="20" spans="1:11" x14ac:dyDescent="0.2">
      <c r="A20" s="4" t="s">
        <v>3</v>
      </c>
      <c r="B20" s="5">
        <v>1.9999999999999999E-6</v>
      </c>
      <c r="C20" s="5"/>
    </row>
    <row r="21" spans="1:11" x14ac:dyDescent="0.2">
      <c r="A21" s="5"/>
      <c r="B21" s="6" t="s">
        <v>1</v>
      </c>
      <c r="C21" s="5">
        <f xml:space="preserve"> B20 * 24</f>
        <v>4.8000000000000001E-5</v>
      </c>
    </row>
    <row r="22" spans="1:11" x14ac:dyDescent="0.2">
      <c r="A22" s="5"/>
      <c r="B22" s="6" t="s">
        <v>2</v>
      </c>
      <c r="C22" s="5">
        <f>C21 * 30</f>
        <v>1.4400000000000001E-3</v>
      </c>
    </row>
    <row r="23" spans="1:11" x14ac:dyDescent="0.2">
      <c r="A23" s="5"/>
      <c r="B23" s="6" t="s">
        <v>0</v>
      </c>
      <c r="C23" s="5">
        <f xml:space="preserve"> C22 * 12</f>
        <v>1.728E-2</v>
      </c>
    </row>
    <row r="25" spans="1:11" x14ac:dyDescent="0.2">
      <c r="A25" s="11" t="s">
        <v>14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">
      <c r="A26" s="26" t="s">
        <v>8</v>
      </c>
      <c r="B26" s="27">
        <v>30000</v>
      </c>
      <c r="C26" s="12"/>
      <c r="D26" s="12"/>
      <c r="E26" s="13"/>
      <c r="F26" s="13"/>
      <c r="G26" s="13"/>
      <c r="H26" s="13"/>
      <c r="I26" s="13"/>
      <c r="J26" s="13"/>
      <c r="K26" s="28"/>
    </row>
    <row r="27" spans="1:11" x14ac:dyDescent="0.2">
      <c r="A27" s="11" t="s">
        <v>7</v>
      </c>
      <c r="B27" s="11"/>
      <c r="C27" s="11"/>
      <c r="D27" s="13"/>
      <c r="E27" s="11" t="s">
        <v>10</v>
      </c>
      <c r="F27" s="11"/>
      <c r="G27" s="11"/>
      <c r="H27" s="13"/>
      <c r="I27" s="11" t="s">
        <v>15</v>
      </c>
      <c r="J27" s="11"/>
      <c r="K27" s="11"/>
    </row>
    <row r="28" spans="1:11" x14ac:dyDescent="0.2">
      <c r="A28" s="20" t="s">
        <v>3</v>
      </c>
      <c r="B28" s="16">
        <v>3.6000000000000001E-5</v>
      </c>
      <c r="C28" s="16"/>
      <c r="D28" s="21"/>
      <c r="E28" s="20" t="s">
        <v>3</v>
      </c>
      <c r="F28" s="16">
        <v>1.9999999999999999E-6</v>
      </c>
      <c r="G28" s="16"/>
      <c r="H28" s="21"/>
      <c r="I28" s="20" t="s">
        <v>3</v>
      </c>
      <c r="J28" s="16">
        <v>1.2673999999999999E-5</v>
      </c>
      <c r="K28" s="16"/>
    </row>
    <row r="29" spans="1:11" x14ac:dyDescent="0.2">
      <c r="A29" s="16"/>
      <c r="B29" s="19" t="s">
        <v>1</v>
      </c>
      <c r="C29" s="16">
        <f>B$28 * 24</f>
        <v>8.6399999999999997E-4</v>
      </c>
      <c r="D29" s="21"/>
      <c r="E29" s="16"/>
      <c r="F29" s="19" t="s">
        <v>1</v>
      </c>
      <c r="G29" s="16">
        <f>F$28 * 24</f>
        <v>4.8000000000000001E-5</v>
      </c>
      <c r="H29" s="21"/>
      <c r="I29" s="16"/>
      <c r="J29" s="19" t="s">
        <v>1</v>
      </c>
      <c r="K29" s="16">
        <f>J$28 * 24</f>
        <v>3.0417599999999997E-4</v>
      </c>
    </row>
    <row r="30" spans="1:11" x14ac:dyDescent="0.2">
      <c r="A30" s="16"/>
      <c r="B30" s="19" t="s">
        <v>2</v>
      </c>
      <c r="C30" s="16">
        <f>C$29 * 30</f>
        <v>2.5919999999999999E-2</v>
      </c>
      <c r="D30" s="21"/>
      <c r="E30" s="16"/>
      <c r="F30" s="19" t="s">
        <v>2</v>
      </c>
      <c r="G30" s="16">
        <f>G$29 * 30</f>
        <v>1.4400000000000001E-3</v>
      </c>
      <c r="H30" s="21"/>
      <c r="I30" s="16"/>
      <c r="J30" s="19" t="s">
        <v>2</v>
      </c>
      <c r="K30" s="16">
        <f>K$29 * 30</f>
        <v>9.1252799999999995E-3</v>
      </c>
    </row>
    <row r="31" spans="1:11" x14ac:dyDescent="0.2">
      <c r="A31" s="16"/>
      <c r="B31" s="19" t="s">
        <v>0</v>
      </c>
      <c r="C31" s="16">
        <f xml:space="preserve"> C$30 * 12</f>
        <v>0.31103999999999998</v>
      </c>
      <c r="D31" s="21"/>
      <c r="E31" s="16"/>
      <c r="F31" s="19" t="s">
        <v>0</v>
      </c>
      <c r="G31" s="16">
        <f xml:space="preserve"> G$30 * 12</f>
        <v>1.728E-2</v>
      </c>
      <c r="H31" s="21"/>
      <c r="I31" s="16"/>
      <c r="J31" s="19" t="s">
        <v>0</v>
      </c>
      <c r="K31" s="16">
        <f xml:space="preserve"> K$30 * 12</f>
        <v>0.10950335999999999</v>
      </c>
    </row>
    <row r="32" spans="1:11" s="24" customFormat="1" x14ac:dyDescent="0.2">
      <c r="A32" s="22" t="s">
        <v>9</v>
      </c>
      <c r="B32" s="23">
        <f>B26 * B28</f>
        <v>1.08</v>
      </c>
      <c r="C32" s="23"/>
      <c r="D32" s="14"/>
      <c r="E32" s="22" t="s">
        <v>9</v>
      </c>
      <c r="F32" s="23">
        <f>$B$26 * F28</f>
        <v>0.06</v>
      </c>
      <c r="G32" s="23"/>
      <c r="H32" s="14"/>
      <c r="I32" s="22" t="s">
        <v>9</v>
      </c>
      <c r="J32" s="23">
        <f>B$26 * J28</f>
        <v>0.38022</v>
      </c>
      <c r="K32" s="23"/>
    </row>
    <row r="33" spans="1:11" s="24" customFormat="1" x14ac:dyDescent="0.2">
      <c r="A33" s="23"/>
      <c r="B33" s="25" t="s">
        <v>11</v>
      </c>
      <c r="C33" s="23">
        <f xml:space="preserve"> B32 * 24</f>
        <v>25.92</v>
      </c>
      <c r="D33" s="14"/>
      <c r="E33" s="23"/>
      <c r="F33" s="25" t="s">
        <v>11</v>
      </c>
      <c r="G33" s="23">
        <f xml:space="preserve"> F32 * 24</f>
        <v>1.44</v>
      </c>
      <c r="H33" s="14"/>
      <c r="I33" s="23"/>
      <c r="J33" s="25" t="s">
        <v>11</v>
      </c>
      <c r="K33" s="23">
        <f xml:space="preserve"> J32 * 24</f>
        <v>9.1252800000000001</v>
      </c>
    </row>
    <row r="34" spans="1:11" s="24" customFormat="1" x14ac:dyDescent="0.2">
      <c r="A34" s="23"/>
      <c r="B34" s="25" t="s">
        <v>12</v>
      </c>
      <c r="C34" s="23">
        <f xml:space="preserve"> C33 * 30</f>
        <v>777.6</v>
      </c>
      <c r="D34" s="14"/>
      <c r="E34" s="23"/>
      <c r="F34" s="25" t="s">
        <v>12</v>
      </c>
      <c r="G34" s="23">
        <f xml:space="preserve"> G33 * 30</f>
        <v>43.199999999999996</v>
      </c>
      <c r="H34" s="14"/>
      <c r="I34" s="23"/>
      <c r="J34" s="25" t="s">
        <v>12</v>
      </c>
      <c r="K34" s="23">
        <f xml:space="preserve"> K33 * 30</f>
        <v>273.75839999999999</v>
      </c>
    </row>
    <row r="35" spans="1:11" s="24" customFormat="1" x14ac:dyDescent="0.2">
      <c r="A35" s="23"/>
      <c r="B35" s="25" t="s">
        <v>13</v>
      </c>
      <c r="C35" s="23">
        <f xml:space="preserve"> C34 * 12</f>
        <v>9331.2000000000007</v>
      </c>
      <c r="D35" s="29"/>
      <c r="E35" s="23"/>
      <c r="F35" s="25" t="s">
        <v>13</v>
      </c>
      <c r="G35" s="23">
        <f xml:space="preserve"> G34 * 12</f>
        <v>518.4</v>
      </c>
      <c r="H35" s="29"/>
      <c r="I35" s="23"/>
      <c r="J35" s="25" t="s">
        <v>13</v>
      </c>
      <c r="K35" s="23">
        <f xml:space="preserve"> K34 * 12</f>
        <v>3285.1008000000002</v>
      </c>
    </row>
  </sheetData>
  <mergeCells count="6">
    <mergeCell ref="A7:S7"/>
    <mergeCell ref="A1:S1"/>
    <mergeCell ref="A27:C27"/>
    <mergeCell ref="E27:G27"/>
    <mergeCell ref="I27:K27"/>
    <mergeCell ref="A25:K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Tan Jun Xiong</dc:creator>
  <cp:lastModifiedBy>Ryan Tan Jun Xiong</cp:lastModifiedBy>
  <dcterms:created xsi:type="dcterms:W3CDTF">2025-02-01T03:00:44Z</dcterms:created>
  <dcterms:modified xsi:type="dcterms:W3CDTF">2025-02-01T08:35:46Z</dcterms:modified>
</cp:coreProperties>
</file>