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18630" windowHeight="12075"/>
  </bookViews>
  <sheets>
    <sheet name="Equipment" sheetId="4" r:id="rId1"/>
  </sheets>
  <definedNames>
    <definedName name="cost" localSheetId="0">Equipment!#REF!</definedName>
    <definedName name="cost">#REF!</definedName>
    <definedName name="d" localSheetId="0">Equipment!$B$6</definedName>
    <definedName name="d">#REF!</definedName>
    <definedName name="interest" localSheetId="0">Equipment!$B$10</definedName>
    <definedName name="interest">#REF!</definedName>
    <definedName name="q" localSheetId="0">Equipment!$B$7</definedName>
    <definedName name="q">#REF!</definedName>
    <definedName name="rate" localSheetId="0">Equipment!#REF!</definedName>
    <definedName name="rate">#REF!</definedName>
    <definedName name="S0" localSheetId="0">Equipment!$B$4</definedName>
    <definedName name="S0">#REF!</definedName>
    <definedName name="u" localSheetId="0">Equipment!$B$5</definedName>
    <definedName name="u">#REF!</definedName>
  </definedNames>
  <calcPr calcId="125725"/>
</workbook>
</file>

<file path=xl/calcChain.xml><?xml version="1.0" encoding="utf-8"?>
<calcChain xmlns="http://schemas.openxmlformats.org/spreadsheetml/2006/main">
  <c r="B76" i="4"/>
  <c r="B75"/>
  <c r="B74"/>
  <c r="B73"/>
  <c r="B72"/>
  <c r="B71"/>
  <c r="B70"/>
  <c r="B69"/>
  <c r="B68"/>
  <c r="B67"/>
  <c r="C75"/>
  <c r="C74"/>
  <c r="C73"/>
  <c r="C72"/>
  <c r="C71"/>
  <c r="C70"/>
  <c r="C69"/>
  <c r="C68"/>
  <c r="C67"/>
  <c r="D74"/>
  <c r="D73"/>
  <c r="D72"/>
  <c r="D71"/>
  <c r="D70"/>
  <c r="D69"/>
  <c r="D68"/>
  <c r="D67"/>
  <c r="E73"/>
  <c r="E72"/>
  <c r="E71"/>
  <c r="E70"/>
  <c r="E69"/>
  <c r="E68"/>
  <c r="E67"/>
  <c r="F72"/>
  <c r="F71"/>
  <c r="F70"/>
  <c r="F69"/>
  <c r="F68"/>
  <c r="F67"/>
  <c r="G71"/>
  <c r="G70"/>
  <c r="G69"/>
  <c r="G68"/>
  <c r="G67"/>
  <c r="H70"/>
  <c r="H69"/>
  <c r="H68"/>
  <c r="H67"/>
  <c r="I69"/>
  <c r="I68"/>
  <c r="I67"/>
  <c r="J68"/>
  <c r="J67"/>
  <c r="B61"/>
  <c r="B60"/>
  <c r="B59"/>
  <c r="B58"/>
  <c r="B57"/>
  <c r="B56"/>
  <c r="B55"/>
  <c r="B54"/>
  <c r="B53"/>
  <c r="B52"/>
  <c r="C60"/>
  <c r="C59"/>
  <c r="C58"/>
  <c r="C57"/>
  <c r="C56"/>
  <c r="C55"/>
  <c r="C54"/>
  <c r="C53"/>
  <c r="C52"/>
  <c r="D59"/>
  <c r="D58"/>
  <c r="D57"/>
  <c r="D56"/>
  <c r="D55"/>
  <c r="D54"/>
  <c r="D53"/>
  <c r="D52"/>
  <c r="E58"/>
  <c r="E57"/>
  <c r="E56"/>
  <c r="E55"/>
  <c r="E54"/>
  <c r="E53"/>
  <c r="E52"/>
  <c r="F53"/>
  <c r="F54"/>
  <c r="F55"/>
  <c r="F56"/>
  <c r="F57"/>
  <c r="F52"/>
  <c r="K67" l="1"/>
  <c r="G56"/>
  <c r="G55"/>
  <c r="G54"/>
  <c r="G53"/>
  <c r="G52"/>
  <c r="H55"/>
  <c r="H54"/>
  <c r="H53"/>
  <c r="H52"/>
  <c r="I54"/>
  <c r="I53"/>
  <c r="I52"/>
  <c r="J53"/>
  <c r="J52"/>
  <c r="K52"/>
  <c r="A76" l="1"/>
  <c r="A75"/>
  <c r="A61"/>
  <c r="A60" s="1"/>
  <c r="A43"/>
  <c r="A42" s="1"/>
  <c r="C42" s="1"/>
  <c r="B25"/>
  <c r="A24"/>
  <c r="A23" s="1"/>
  <c r="B7"/>
  <c r="A74" l="1"/>
  <c r="B43"/>
  <c r="B42"/>
  <c r="A59"/>
  <c r="A41"/>
  <c r="C24"/>
  <c r="C23"/>
  <c r="C25"/>
  <c r="A22"/>
  <c r="A73" l="1"/>
  <c r="C41"/>
  <c r="D41"/>
  <c r="B41"/>
  <c r="A58"/>
  <c r="D23"/>
  <c r="A40"/>
  <c r="D24"/>
  <c r="C22"/>
  <c r="A21"/>
  <c r="D22"/>
  <c r="D25"/>
  <c r="A72" l="1"/>
  <c r="B40"/>
  <c r="C40"/>
  <c r="D40"/>
  <c r="E40"/>
  <c r="E23"/>
  <c r="A57"/>
  <c r="E22"/>
  <c r="E24"/>
  <c r="A39"/>
  <c r="E21"/>
  <c r="D21"/>
  <c r="C21"/>
  <c r="A20"/>
  <c r="E25"/>
  <c r="A71" l="1"/>
  <c r="D39"/>
  <c r="E39"/>
  <c r="F39"/>
  <c r="B39"/>
  <c r="C39"/>
  <c r="F23"/>
  <c r="F24"/>
  <c r="F21"/>
  <c r="A56"/>
  <c r="F22"/>
  <c r="A38"/>
  <c r="F25"/>
  <c r="A19"/>
  <c r="F20"/>
  <c r="E20"/>
  <c r="C20"/>
  <c r="D20"/>
  <c r="G23" l="1"/>
  <c r="A70"/>
  <c r="B38"/>
  <c r="E38"/>
  <c r="C38"/>
  <c r="D38"/>
  <c r="F38"/>
  <c r="G38"/>
  <c r="G21"/>
  <c r="H21" s="1"/>
  <c r="G24"/>
  <c r="H24" s="1"/>
  <c r="G20"/>
  <c r="H20" s="1"/>
  <c r="G22"/>
  <c r="H22" s="1"/>
  <c r="A55"/>
  <c r="A37"/>
  <c r="H23"/>
  <c r="C19"/>
  <c r="G19"/>
  <c r="A18"/>
  <c r="F19"/>
  <c r="E19"/>
  <c r="D19"/>
  <c r="G25"/>
  <c r="A69" l="1"/>
  <c r="D37"/>
  <c r="B37"/>
  <c r="C37"/>
  <c r="E37"/>
  <c r="F37"/>
  <c r="G37"/>
  <c r="H37"/>
  <c r="H19"/>
  <c r="I19" s="1"/>
  <c r="A54"/>
  <c r="A36"/>
  <c r="I22"/>
  <c r="I20"/>
  <c r="I23"/>
  <c r="I21"/>
  <c r="H25"/>
  <c r="F18"/>
  <c r="E18"/>
  <c r="G18"/>
  <c r="D18"/>
  <c r="C18"/>
  <c r="H18"/>
  <c r="A17"/>
  <c r="I24"/>
  <c r="A68" l="1"/>
  <c r="I36"/>
  <c r="D36"/>
  <c r="B36"/>
  <c r="C36"/>
  <c r="E36"/>
  <c r="F36"/>
  <c r="G36"/>
  <c r="H36"/>
  <c r="I18"/>
  <c r="J17" s="1"/>
  <c r="A53"/>
  <c r="A35"/>
  <c r="J23"/>
  <c r="J19"/>
  <c r="J21"/>
  <c r="J20"/>
  <c r="J22"/>
  <c r="I17"/>
  <c r="H17"/>
  <c r="G17"/>
  <c r="A16"/>
  <c r="F17"/>
  <c r="D17"/>
  <c r="C17"/>
  <c r="E17"/>
  <c r="J24"/>
  <c r="I25"/>
  <c r="A67" l="1"/>
  <c r="J18"/>
  <c r="K18" s="1"/>
  <c r="K37" s="1"/>
  <c r="K70" s="1"/>
  <c r="B35"/>
  <c r="J35"/>
  <c r="E35"/>
  <c r="C35"/>
  <c r="I35"/>
  <c r="D35"/>
  <c r="F35"/>
  <c r="G35"/>
  <c r="H35"/>
  <c r="A52"/>
  <c r="A34"/>
  <c r="K17"/>
  <c r="K36" s="1"/>
  <c r="K69" s="1"/>
  <c r="K21"/>
  <c r="K40" s="1"/>
  <c r="K73" s="1"/>
  <c r="K22"/>
  <c r="K41" s="1"/>
  <c r="K74" s="1"/>
  <c r="K19"/>
  <c r="K38" s="1"/>
  <c r="K71" s="1"/>
  <c r="K23"/>
  <c r="K42" s="1"/>
  <c r="K75" s="1"/>
  <c r="K20"/>
  <c r="K39" s="1"/>
  <c r="K72" s="1"/>
  <c r="D16"/>
  <c r="K16"/>
  <c r="K35" s="1"/>
  <c r="K68" s="1"/>
  <c r="C16"/>
  <c r="J16"/>
  <c r="E16"/>
  <c r="I16"/>
  <c r="H16"/>
  <c r="G16"/>
  <c r="A15"/>
  <c r="F16"/>
  <c r="J25"/>
  <c r="K24"/>
  <c r="K43" s="1"/>
  <c r="K76" s="1"/>
  <c r="K61" l="1"/>
  <c r="K57"/>
  <c r="K56"/>
  <c r="K58"/>
  <c r="K53"/>
  <c r="K60"/>
  <c r="K59"/>
  <c r="K54"/>
  <c r="K55"/>
  <c r="C34"/>
  <c r="F34"/>
  <c r="D34"/>
  <c r="E34"/>
  <c r="G34"/>
  <c r="H34"/>
  <c r="K34"/>
  <c r="I34"/>
  <c r="B34"/>
  <c r="J34"/>
  <c r="J39"/>
  <c r="J72" s="1"/>
  <c r="J38"/>
  <c r="J41"/>
  <c r="J74" s="1"/>
  <c r="J36"/>
  <c r="J43"/>
  <c r="J76" s="1"/>
  <c r="J37"/>
  <c r="J40"/>
  <c r="J73" s="1"/>
  <c r="J42"/>
  <c r="L17"/>
  <c r="L23"/>
  <c r="L22"/>
  <c r="L18"/>
  <c r="L21"/>
  <c r="L20"/>
  <c r="L19"/>
  <c r="L16"/>
  <c r="L24"/>
  <c r="G15"/>
  <c r="F15"/>
  <c r="H15"/>
  <c r="E15"/>
  <c r="L15"/>
  <c r="D15"/>
  <c r="J15"/>
  <c r="I15"/>
  <c r="K15"/>
  <c r="C15"/>
  <c r="K25"/>
  <c r="K44" s="1"/>
  <c r="K77" s="1"/>
  <c r="J70" l="1"/>
  <c r="J69"/>
  <c r="J60"/>
  <c r="J75"/>
  <c r="J56"/>
  <c r="J71"/>
  <c r="J55"/>
  <c r="J54"/>
  <c r="K62"/>
  <c r="J58"/>
  <c r="J61"/>
  <c r="J59"/>
  <c r="J57"/>
  <c r="J44"/>
  <c r="I43"/>
  <c r="I76" s="1"/>
  <c r="I41"/>
  <c r="I39"/>
  <c r="I72" s="1"/>
  <c r="I38"/>
  <c r="I40"/>
  <c r="I37"/>
  <c r="I42"/>
  <c r="L25"/>
  <c r="I73" l="1"/>
  <c r="I55"/>
  <c r="I70"/>
  <c r="I56"/>
  <c r="I71"/>
  <c r="I74"/>
  <c r="I60"/>
  <c r="I75"/>
  <c r="J62"/>
  <c r="J77"/>
  <c r="I59"/>
  <c r="I58"/>
  <c r="I57"/>
  <c r="I61"/>
  <c r="I44"/>
  <c r="H40"/>
  <c r="H39"/>
  <c r="H41"/>
  <c r="H38"/>
  <c r="H43"/>
  <c r="H42"/>
  <c r="H76" l="1"/>
  <c r="H74"/>
  <c r="H73"/>
  <c r="H60"/>
  <c r="H75"/>
  <c r="H56"/>
  <c r="H71"/>
  <c r="H57"/>
  <c r="H72"/>
  <c r="I62"/>
  <c r="I77"/>
  <c r="H61"/>
  <c r="H59"/>
  <c r="H58"/>
  <c r="H44"/>
  <c r="G41"/>
  <c r="G74" s="1"/>
  <c r="G40"/>
  <c r="G39"/>
  <c r="G43"/>
  <c r="G42"/>
  <c r="G75" s="1"/>
  <c r="G76" l="1"/>
  <c r="G73"/>
  <c r="H77"/>
  <c r="G57"/>
  <c r="G72"/>
  <c r="H62"/>
  <c r="G61"/>
  <c r="G58"/>
  <c r="G60"/>
  <c r="F61" s="1"/>
  <c r="G59"/>
  <c r="G44"/>
  <c r="F41"/>
  <c r="F74" s="1"/>
  <c r="F40"/>
  <c r="F43"/>
  <c r="F76" s="1"/>
  <c r="F42"/>
  <c r="F75" l="1"/>
  <c r="F73"/>
  <c r="F60"/>
  <c r="E61" s="1"/>
  <c r="G62"/>
  <c r="G77"/>
  <c r="F59"/>
  <c r="E60" s="1"/>
  <c r="D61" s="1"/>
  <c r="F58"/>
  <c r="F62"/>
  <c r="E62" s="1"/>
  <c r="D62" s="1"/>
  <c r="F44"/>
  <c r="E41"/>
  <c r="E74" s="1"/>
  <c r="E43"/>
  <c r="E76" s="1"/>
  <c r="E42"/>
  <c r="E75" s="1"/>
  <c r="F77" l="1"/>
  <c r="C62"/>
  <c r="E59"/>
  <c r="D60" s="1"/>
  <c r="C61" s="1"/>
  <c r="E44"/>
  <c r="E77" s="1"/>
  <c r="D43"/>
  <c r="D76" s="1"/>
  <c r="D42"/>
  <c r="D75" s="1"/>
  <c r="B62" l="1"/>
  <c r="D44"/>
  <c r="D77" s="1"/>
  <c r="C43"/>
  <c r="C76" s="1"/>
  <c r="C44" l="1"/>
  <c r="C77" s="1"/>
  <c r="B44" l="1"/>
  <c r="B77" s="1"/>
</calcChain>
</file>

<file path=xl/sharedStrings.xml><?xml version="1.0" encoding="utf-8"?>
<sst xmlns="http://schemas.openxmlformats.org/spreadsheetml/2006/main" count="16" uniqueCount="14">
  <si>
    <t>Simplico Gold Mine Example</t>
  </si>
  <si>
    <t>S0</t>
  </si>
  <si>
    <t>Gold price dynamics</t>
  </si>
  <si>
    <t>u</t>
  </si>
  <si>
    <t>d</t>
  </si>
  <si>
    <t>q</t>
  </si>
  <si>
    <t>Interest rate</t>
  </si>
  <si>
    <t xml:space="preserve">r </t>
  </si>
  <si>
    <t>C</t>
  </si>
  <si>
    <t>G</t>
  </si>
  <si>
    <t>Gold price lattice</t>
  </si>
  <si>
    <t>Value of gold mine lease with equipment option (in millions)</t>
  </si>
  <si>
    <t>Exercise boundary</t>
  </si>
  <si>
    <t>Value of gold mine lease with cost = 240 and rate = 14,000 (in millions)</t>
  </si>
</sst>
</file>

<file path=xl/styles.xml><?xml version="1.0" encoding="utf-8"?>
<styleSheet xmlns="http://schemas.openxmlformats.org/spreadsheetml/2006/main">
  <numFmts count="2">
    <numFmt numFmtId="165" formatCode="#.00,,"/>
    <numFmt numFmtId="168" formatCode="#.000,,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43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tabSelected="1" topLeftCell="A58" workbookViewId="0">
      <selection activeCell="H51" sqref="H51"/>
    </sheetView>
  </sheetViews>
  <sheetFormatPr defaultRowHeight="15"/>
  <cols>
    <col min="1" max="1" width="16.7109375" customWidth="1"/>
    <col min="2" max="2" width="12.140625" customWidth="1"/>
    <col min="3" max="3" width="10.28515625" bestFit="1" customWidth="1"/>
    <col min="4" max="4" width="11.42578125" customWidth="1"/>
    <col min="5" max="5" width="11.5703125" customWidth="1"/>
    <col min="6" max="10" width="10.140625" bestFit="1" customWidth="1"/>
    <col min="11" max="11" width="12.5703125" customWidth="1"/>
    <col min="12" max="12" width="9.28515625" bestFit="1" customWidth="1"/>
  </cols>
  <sheetData>
    <row r="1" spans="1:12">
      <c r="A1" s="2" t="s">
        <v>0</v>
      </c>
    </row>
    <row r="3" spans="1:12">
      <c r="A3" s="1" t="s">
        <v>2</v>
      </c>
    </row>
    <row r="4" spans="1:12">
      <c r="A4" s="3" t="s">
        <v>1</v>
      </c>
      <c r="B4" s="5">
        <v>400</v>
      </c>
    </row>
    <row r="5" spans="1:12">
      <c r="A5" s="3" t="s">
        <v>3</v>
      </c>
      <c r="B5" s="5">
        <v>1.2</v>
      </c>
    </row>
    <row r="6" spans="1:12">
      <c r="A6" s="3" t="s">
        <v>4</v>
      </c>
      <c r="B6" s="5">
        <v>0.9</v>
      </c>
    </row>
    <row r="7" spans="1:12">
      <c r="A7" s="3" t="s">
        <v>5</v>
      </c>
      <c r="B7" s="5">
        <f>((1+interest)-d)/(u-d)</f>
        <v>0.66666666666666707</v>
      </c>
    </row>
    <row r="9" spans="1:12">
      <c r="A9" s="1" t="s">
        <v>6</v>
      </c>
    </row>
    <row r="10" spans="1:12">
      <c r="A10" s="3" t="s">
        <v>7</v>
      </c>
      <c r="B10" s="4">
        <v>0.1</v>
      </c>
    </row>
    <row r="13" spans="1:12">
      <c r="A13" s="1" t="s">
        <v>10</v>
      </c>
    </row>
    <row r="14" spans="1:12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>
      <c r="A15">
        <f t="shared" ref="A15:A23" si="0">A16+1</f>
        <v>10</v>
      </c>
      <c r="B15" s="6"/>
      <c r="C15" s="6" t="str">
        <f t="shared" ref="C15:L25" ca="1" si="1">IF($A15 &lt; C$14, d*OFFSET(C15,0,-1),IF($A15=C$14,u*OFFSET(C15,1,-1),""))</f>
        <v/>
      </c>
      <c r="D15" s="6" t="str">
        <f t="shared" ca="1" si="1"/>
        <v/>
      </c>
      <c r="E15" s="6" t="str">
        <f t="shared" ca="1" si="1"/>
        <v/>
      </c>
      <c r="F15" s="6" t="str">
        <f t="shared" ca="1" si="1"/>
        <v/>
      </c>
      <c r="G15" s="6" t="str">
        <f t="shared" ca="1" si="1"/>
        <v/>
      </c>
      <c r="H15" s="6" t="str">
        <f t="shared" ca="1" si="1"/>
        <v/>
      </c>
      <c r="I15" s="6" t="str">
        <f t="shared" ca="1" si="1"/>
        <v/>
      </c>
      <c r="J15" s="6" t="str">
        <f t="shared" ca="1" si="1"/>
        <v/>
      </c>
      <c r="K15" s="6" t="str">
        <f t="shared" ca="1" si="1"/>
        <v/>
      </c>
      <c r="L15" s="6">
        <f t="shared" ca="1" si="1"/>
        <v>2476.6945689599993</v>
      </c>
    </row>
    <row r="16" spans="1:12">
      <c r="A16">
        <f t="shared" si="0"/>
        <v>9</v>
      </c>
      <c r="B16" s="6"/>
      <c r="C16" s="6" t="str">
        <f t="shared" ca="1" si="1"/>
        <v/>
      </c>
      <c r="D16" s="6" t="str">
        <f t="shared" ca="1" si="1"/>
        <v/>
      </c>
      <c r="E16" s="6" t="str">
        <f t="shared" ca="1" si="1"/>
        <v/>
      </c>
      <c r="F16" s="6" t="str">
        <f t="shared" ca="1" si="1"/>
        <v/>
      </c>
      <c r="G16" s="6" t="str">
        <f t="shared" ca="1" si="1"/>
        <v/>
      </c>
      <c r="H16" s="6" t="str">
        <f t="shared" ca="1" si="1"/>
        <v/>
      </c>
      <c r="I16" s="6" t="str">
        <f t="shared" ca="1" si="1"/>
        <v/>
      </c>
      <c r="J16" s="6" t="str">
        <f t="shared" ca="1" si="1"/>
        <v/>
      </c>
      <c r="K16" s="6">
        <f t="shared" ca="1" si="1"/>
        <v>2063.9121407999996</v>
      </c>
      <c r="L16" s="6">
        <f t="shared" ca="1" si="1"/>
        <v>1857.5209267199998</v>
      </c>
    </row>
    <row r="17" spans="1:12">
      <c r="A17">
        <f t="shared" si="0"/>
        <v>8</v>
      </c>
      <c r="B17" s="6"/>
      <c r="C17" s="6" t="str">
        <f t="shared" ca="1" si="1"/>
        <v/>
      </c>
      <c r="D17" s="6" t="str">
        <f t="shared" ca="1" si="1"/>
        <v/>
      </c>
      <c r="E17" s="6" t="str">
        <f t="shared" ca="1" si="1"/>
        <v/>
      </c>
      <c r="F17" s="6" t="str">
        <f t="shared" ca="1" si="1"/>
        <v/>
      </c>
      <c r="G17" s="6" t="str">
        <f t="shared" ca="1" si="1"/>
        <v/>
      </c>
      <c r="H17" s="6" t="str">
        <f t="shared" ca="1" si="1"/>
        <v/>
      </c>
      <c r="I17" s="6" t="str">
        <f t="shared" ca="1" si="1"/>
        <v/>
      </c>
      <c r="J17" s="6">
        <f t="shared" ca="1" si="1"/>
        <v>1719.9267839999998</v>
      </c>
      <c r="K17" s="6">
        <f t="shared" ca="1" si="1"/>
        <v>1547.9341055999998</v>
      </c>
      <c r="L17" s="6">
        <f t="shared" ca="1" si="1"/>
        <v>1393.1406950399999</v>
      </c>
    </row>
    <row r="18" spans="1:12">
      <c r="A18">
        <f t="shared" si="0"/>
        <v>7</v>
      </c>
      <c r="B18" s="6"/>
      <c r="C18" s="6" t="str">
        <f t="shared" ca="1" si="1"/>
        <v/>
      </c>
      <c r="D18" s="6" t="str">
        <f t="shared" ca="1" si="1"/>
        <v/>
      </c>
      <c r="E18" s="6" t="str">
        <f t="shared" ca="1" si="1"/>
        <v/>
      </c>
      <c r="F18" s="6" t="str">
        <f t="shared" ca="1" si="1"/>
        <v/>
      </c>
      <c r="G18" s="6" t="str">
        <f t="shared" ca="1" si="1"/>
        <v/>
      </c>
      <c r="H18" s="6" t="str">
        <f t="shared" ca="1" si="1"/>
        <v/>
      </c>
      <c r="I18" s="6">
        <f t="shared" ca="1" si="1"/>
        <v>1433.2723199999998</v>
      </c>
      <c r="J18" s="6">
        <f t="shared" ca="1" si="1"/>
        <v>1289.9450879999999</v>
      </c>
      <c r="K18" s="6">
        <f t="shared" ca="1" si="1"/>
        <v>1160.9505792</v>
      </c>
      <c r="L18" s="6">
        <f t="shared" ca="1" si="1"/>
        <v>1044.8555212799999</v>
      </c>
    </row>
    <row r="19" spans="1:12">
      <c r="A19">
        <f t="shared" si="0"/>
        <v>6</v>
      </c>
      <c r="B19" s="6"/>
      <c r="C19" s="6" t="str">
        <f t="shared" ca="1" si="1"/>
        <v/>
      </c>
      <c r="D19" s="6" t="str">
        <f t="shared" ca="1" si="1"/>
        <v/>
      </c>
      <c r="E19" s="6" t="str">
        <f t="shared" ca="1" si="1"/>
        <v/>
      </c>
      <c r="F19" s="6" t="str">
        <f t="shared" ca="1" si="1"/>
        <v/>
      </c>
      <c r="G19" s="6" t="str">
        <f t="shared" ca="1" si="1"/>
        <v/>
      </c>
      <c r="H19" s="6">
        <f t="shared" ca="1" si="1"/>
        <v>1194.3935999999999</v>
      </c>
      <c r="I19" s="6">
        <f t="shared" ca="1" si="1"/>
        <v>1074.95424</v>
      </c>
      <c r="J19" s="6">
        <f t="shared" ca="1" si="1"/>
        <v>967.45881600000007</v>
      </c>
      <c r="K19" s="6">
        <f t="shared" ca="1" si="1"/>
        <v>870.71293440000011</v>
      </c>
      <c r="L19" s="6">
        <f t="shared" ca="1" si="1"/>
        <v>783.64164096000013</v>
      </c>
    </row>
    <row r="20" spans="1:12">
      <c r="A20">
        <f t="shared" si="0"/>
        <v>5</v>
      </c>
      <c r="B20" s="6"/>
      <c r="C20" s="6" t="str">
        <f t="shared" ca="1" si="1"/>
        <v/>
      </c>
      <c r="D20" s="6" t="str">
        <f t="shared" ca="1" si="1"/>
        <v/>
      </c>
      <c r="E20" s="6" t="str">
        <f t="shared" ca="1" si="1"/>
        <v/>
      </c>
      <c r="F20" s="6" t="str">
        <f t="shared" ca="1" si="1"/>
        <v/>
      </c>
      <c r="G20" s="6">
        <f t="shared" ca="1" si="1"/>
        <v>995.32799999999986</v>
      </c>
      <c r="H20" s="6">
        <f t="shared" ca="1" si="1"/>
        <v>895.79519999999991</v>
      </c>
      <c r="I20" s="6">
        <f t="shared" ca="1" si="1"/>
        <v>806.21567999999991</v>
      </c>
      <c r="J20" s="6">
        <f t="shared" ca="1" si="1"/>
        <v>725.59411199999988</v>
      </c>
      <c r="K20" s="6">
        <f t="shared" ca="1" si="1"/>
        <v>653.03470079999988</v>
      </c>
      <c r="L20" s="6">
        <f t="shared" ca="1" si="1"/>
        <v>587.73123071999987</v>
      </c>
    </row>
    <row r="21" spans="1:12">
      <c r="A21">
        <f t="shared" si="0"/>
        <v>4</v>
      </c>
      <c r="B21" s="6"/>
      <c r="C21" s="6" t="str">
        <f t="shared" ca="1" si="1"/>
        <v/>
      </c>
      <c r="D21" s="6" t="str">
        <f t="shared" ca="1" si="1"/>
        <v/>
      </c>
      <c r="E21" s="6" t="str">
        <f t="shared" ca="1" si="1"/>
        <v/>
      </c>
      <c r="F21" s="6">
        <f t="shared" ca="1" si="1"/>
        <v>829.43999999999994</v>
      </c>
      <c r="G21" s="6">
        <f t="shared" ca="1" si="1"/>
        <v>746.49599999999998</v>
      </c>
      <c r="H21" s="6">
        <f t="shared" ca="1" si="1"/>
        <v>671.84640000000002</v>
      </c>
      <c r="I21" s="6">
        <f t="shared" ca="1" si="1"/>
        <v>604.66176000000007</v>
      </c>
      <c r="J21" s="6">
        <f t="shared" ca="1" si="1"/>
        <v>544.19558400000005</v>
      </c>
      <c r="K21" s="6">
        <f t="shared" ca="1" si="1"/>
        <v>489.77602560000008</v>
      </c>
      <c r="L21" s="6">
        <f t="shared" ca="1" si="1"/>
        <v>440.7984230400001</v>
      </c>
    </row>
    <row r="22" spans="1:12">
      <c r="A22">
        <f t="shared" si="0"/>
        <v>3</v>
      </c>
      <c r="B22" s="6"/>
      <c r="C22" s="6" t="str">
        <f t="shared" ca="1" si="1"/>
        <v/>
      </c>
      <c r="D22" s="6" t="str">
        <f t="shared" ca="1" si="1"/>
        <v/>
      </c>
      <c r="E22" s="6">
        <f t="shared" ca="1" si="1"/>
        <v>691.19999999999993</v>
      </c>
      <c r="F22" s="6">
        <f t="shared" ca="1" si="1"/>
        <v>622.07999999999993</v>
      </c>
      <c r="G22" s="6">
        <f t="shared" ca="1" si="1"/>
        <v>559.87199999999996</v>
      </c>
      <c r="H22" s="6">
        <f t="shared" ca="1" si="1"/>
        <v>503.88479999999998</v>
      </c>
      <c r="I22" s="6">
        <f t="shared" ca="1" si="1"/>
        <v>453.49631999999997</v>
      </c>
      <c r="J22" s="6">
        <f t="shared" ca="1" si="1"/>
        <v>408.14668799999998</v>
      </c>
      <c r="K22" s="6">
        <f t="shared" ca="1" si="1"/>
        <v>367.33201919999999</v>
      </c>
      <c r="L22" s="6">
        <f t="shared" ca="1" si="1"/>
        <v>330.59881727999999</v>
      </c>
    </row>
    <row r="23" spans="1:12">
      <c r="A23">
        <f t="shared" si="0"/>
        <v>2</v>
      </c>
      <c r="B23" s="6"/>
      <c r="C23" s="6" t="str">
        <f t="shared" ca="1" si="1"/>
        <v/>
      </c>
      <c r="D23" s="6">
        <f t="shared" ca="1" si="1"/>
        <v>576</v>
      </c>
      <c r="E23" s="6">
        <f t="shared" ca="1" si="1"/>
        <v>518.4</v>
      </c>
      <c r="F23" s="6">
        <f t="shared" ca="1" si="1"/>
        <v>466.56</v>
      </c>
      <c r="G23" s="6">
        <f t="shared" ca="1" si="1"/>
        <v>419.904</v>
      </c>
      <c r="H23" s="6">
        <f t="shared" ca="1" si="1"/>
        <v>377.91360000000003</v>
      </c>
      <c r="I23" s="6">
        <f t="shared" ca="1" si="1"/>
        <v>340.12224000000003</v>
      </c>
      <c r="J23" s="6">
        <f t="shared" ca="1" si="1"/>
        <v>306.11001600000003</v>
      </c>
      <c r="K23" s="6">
        <f t="shared" ca="1" si="1"/>
        <v>275.49901440000002</v>
      </c>
      <c r="L23" s="6">
        <f t="shared" ca="1" si="1"/>
        <v>247.94911296000004</v>
      </c>
    </row>
    <row r="24" spans="1:12">
      <c r="A24">
        <f>A25+1</f>
        <v>1</v>
      </c>
      <c r="B24" s="6"/>
      <c r="C24" s="6">
        <f t="shared" ca="1" si="1"/>
        <v>480</v>
      </c>
      <c r="D24" s="6">
        <f t="shared" ca="1" si="1"/>
        <v>432</v>
      </c>
      <c r="E24" s="6">
        <f t="shared" ca="1" si="1"/>
        <v>388.8</v>
      </c>
      <c r="F24" s="6">
        <f t="shared" ca="1" si="1"/>
        <v>349.92</v>
      </c>
      <c r="G24" s="6">
        <f t="shared" ca="1" si="1"/>
        <v>314.928</v>
      </c>
      <c r="H24" s="6">
        <f t="shared" ca="1" si="1"/>
        <v>283.43520000000001</v>
      </c>
      <c r="I24" s="6">
        <f t="shared" ca="1" si="1"/>
        <v>255.09168000000003</v>
      </c>
      <c r="J24" s="6">
        <f t="shared" ca="1" si="1"/>
        <v>229.58251200000004</v>
      </c>
      <c r="K24" s="6">
        <f t="shared" ca="1" si="1"/>
        <v>206.62426080000003</v>
      </c>
      <c r="L24" s="6">
        <f t="shared" ca="1" si="1"/>
        <v>185.96183472000004</v>
      </c>
    </row>
    <row r="25" spans="1:12">
      <c r="A25">
        <v>0</v>
      </c>
      <c r="B25" s="6">
        <f>S0</f>
        <v>400</v>
      </c>
      <c r="C25" s="6">
        <f t="shared" ca="1" si="1"/>
        <v>360</v>
      </c>
      <c r="D25" s="6">
        <f t="shared" ca="1" si="1"/>
        <v>324</v>
      </c>
      <c r="E25" s="6">
        <f t="shared" ca="1" si="1"/>
        <v>291.60000000000002</v>
      </c>
      <c r="F25" s="6">
        <f t="shared" ca="1" si="1"/>
        <v>262.44000000000005</v>
      </c>
      <c r="G25" s="6">
        <f t="shared" ca="1" si="1"/>
        <v>236.19600000000005</v>
      </c>
      <c r="H25" s="6">
        <f t="shared" ca="1" si="1"/>
        <v>212.57640000000006</v>
      </c>
      <c r="I25" s="6">
        <f t="shared" ca="1" si="1"/>
        <v>191.31876000000005</v>
      </c>
      <c r="J25" s="6">
        <f t="shared" ca="1" si="1"/>
        <v>172.18688400000005</v>
      </c>
      <c r="K25" s="6">
        <f t="shared" ca="1" si="1"/>
        <v>154.96819560000006</v>
      </c>
      <c r="L25" s="6">
        <f t="shared" ca="1" si="1"/>
        <v>139.47137604000005</v>
      </c>
    </row>
    <row r="28" spans="1:12">
      <c r="A28" s="1" t="s">
        <v>13</v>
      </c>
      <c r="B28" s="1"/>
    </row>
    <row r="30" spans="1:12">
      <c r="A30" s="3" t="s">
        <v>8</v>
      </c>
      <c r="B30">
        <v>240</v>
      </c>
    </row>
    <row r="31" spans="1:12">
      <c r="A31" s="3" t="s">
        <v>9</v>
      </c>
      <c r="B31" s="6">
        <v>14000</v>
      </c>
    </row>
    <row r="33" spans="1:12"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>
      <c r="A34">
        <f t="shared" ref="A34:A42" si="2">A35+1</f>
        <v>10</v>
      </c>
      <c r="B34" s="7" t="str">
        <f t="shared" ref="B34:K34" ca="1" si="3">IF($A34&lt;=B$33,(MAX(B15-$B$30,0)*$B$31+q*OFFSET(B34,-1,1)+(1-q)*OFFSET(B34,0,1))/(1+interest),"")</f>
        <v/>
      </c>
      <c r="C34" s="7" t="str">
        <f t="shared" ca="1" si="3"/>
        <v/>
      </c>
      <c r="D34" s="7" t="str">
        <f t="shared" ca="1" si="3"/>
        <v/>
      </c>
      <c r="E34" s="7" t="str">
        <f t="shared" ca="1" si="3"/>
        <v/>
      </c>
      <c r="F34" s="7" t="str">
        <f t="shared" ca="1" si="3"/>
        <v/>
      </c>
      <c r="G34" s="7" t="str">
        <f t="shared" ca="1" si="3"/>
        <v/>
      </c>
      <c r="H34" s="7" t="str">
        <f t="shared" ca="1" si="3"/>
        <v/>
      </c>
      <c r="I34" s="7" t="str">
        <f t="shared" ca="1" si="3"/>
        <v/>
      </c>
      <c r="J34" s="7" t="str">
        <f t="shared" ca="1" si="3"/>
        <v/>
      </c>
      <c r="K34" s="7" t="str">
        <f t="shared" ca="1" si="3"/>
        <v/>
      </c>
      <c r="L34" s="7">
        <v>0</v>
      </c>
    </row>
    <row r="35" spans="1:12">
      <c r="A35">
        <f t="shared" si="2"/>
        <v>9</v>
      </c>
      <c r="B35" s="7" t="str">
        <f t="shared" ref="B35:K35" ca="1" si="4">IF($A35&lt;=B$33,(MAX(B16-$B$30,0)*$B$31+q*OFFSET(B35,-1,1)+(1-q)*OFFSET(B35,0,1))/(1+interest),"")</f>
        <v/>
      </c>
      <c r="C35" s="7" t="str">
        <f t="shared" ca="1" si="4"/>
        <v/>
      </c>
      <c r="D35" s="7" t="str">
        <f t="shared" ca="1" si="4"/>
        <v/>
      </c>
      <c r="E35" s="7" t="str">
        <f t="shared" ca="1" si="4"/>
        <v/>
      </c>
      <c r="F35" s="7" t="str">
        <f t="shared" ca="1" si="4"/>
        <v/>
      </c>
      <c r="G35" s="7" t="str">
        <f t="shared" ca="1" si="4"/>
        <v/>
      </c>
      <c r="H35" s="7" t="str">
        <f t="shared" ca="1" si="4"/>
        <v/>
      </c>
      <c r="I35" s="7" t="str">
        <f t="shared" ca="1" si="4"/>
        <v/>
      </c>
      <c r="J35" s="7" t="str">
        <f t="shared" ca="1" si="4"/>
        <v/>
      </c>
      <c r="K35" s="7">
        <f t="shared" ca="1" si="4"/>
        <v>23213427.246545445</v>
      </c>
      <c r="L35" s="7">
        <v>0</v>
      </c>
    </row>
    <row r="36" spans="1:12">
      <c r="A36">
        <f t="shared" si="2"/>
        <v>8</v>
      </c>
      <c r="B36" s="7" t="str">
        <f t="shared" ref="B36:K36" ca="1" si="5">IF($A36&lt;=B$33,(MAX(B17-$B$30,0)*$B$31+q*OFFSET(B36,-1,1)+(1-q)*OFFSET(B36,0,1))/(1+interest),"")</f>
        <v/>
      </c>
      <c r="C36" s="7" t="str">
        <f t="shared" ca="1" si="5"/>
        <v/>
      </c>
      <c r="D36" s="7" t="str">
        <f t="shared" ca="1" si="5"/>
        <v/>
      </c>
      <c r="E36" s="7" t="str">
        <f t="shared" ca="1" si="5"/>
        <v/>
      </c>
      <c r="F36" s="7" t="str">
        <f t="shared" ca="1" si="5"/>
        <v/>
      </c>
      <c r="G36" s="7" t="str">
        <f t="shared" ca="1" si="5"/>
        <v/>
      </c>
      <c r="H36" s="7" t="str">
        <f t="shared" ca="1" si="5"/>
        <v/>
      </c>
      <c r="I36" s="7" t="str">
        <f t="shared" ca="1" si="5"/>
        <v/>
      </c>
      <c r="J36" s="7">
        <f t="shared" ca="1" si="5"/>
        <v>37948549.543140486</v>
      </c>
      <c r="K36" s="7">
        <f t="shared" ca="1" si="5"/>
        <v>16646434.071272725</v>
      </c>
      <c r="L36" s="7">
        <v>0</v>
      </c>
    </row>
    <row r="37" spans="1:12">
      <c r="A37">
        <f t="shared" si="2"/>
        <v>7</v>
      </c>
      <c r="B37" s="7" t="str">
        <f t="shared" ref="B37:K37" ca="1" si="6">IF($A37&lt;=B$33,(MAX(B18-$B$30,0)*$B$31+q*OFFSET(B37,-1,1)+(1-q)*OFFSET(B37,0,1))/(1+interest),"")</f>
        <v/>
      </c>
      <c r="C37" s="7" t="str">
        <f t="shared" ca="1" si="6"/>
        <v/>
      </c>
      <c r="D37" s="7" t="str">
        <f t="shared" ca="1" si="6"/>
        <v/>
      </c>
      <c r="E37" s="7" t="str">
        <f t="shared" ca="1" si="6"/>
        <v/>
      </c>
      <c r="F37" s="7" t="str">
        <f t="shared" ca="1" si="6"/>
        <v/>
      </c>
      <c r="G37" s="7" t="str">
        <f t="shared" ca="1" si="6"/>
        <v/>
      </c>
      <c r="H37" s="7" t="str">
        <f t="shared" ca="1" si="6"/>
        <v/>
      </c>
      <c r="I37" s="7">
        <f t="shared" ca="1" si="6"/>
        <v>46369120.437565729</v>
      </c>
      <c r="J37" s="7">
        <f t="shared" ca="1" si="6"/>
        <v>27003560.917685948</v>
      </c>
      <c r="K37" s="7">
        <f t="shared" ca="1" si="6"/>
        <v>11721189.189818181</v>
      </c>
      <c r="L37" s="7">
        <v>0</v>
      </c>
    </row>
    <row r="38" spans="1:12">
      <c r="A38">
        <f t="shared" si="2"/>
        <v>6</v>
      </c>
      <c r="B38" s="7" t="str">
        <f t="shared" ref="B38:K38" ca="1" si="7">IF($A38&lt;=B$33,(MAX(B19-$B$30,0)*$B$31+q*OFFSET(B38,-1,1)+(1-q)*OFFSET(B38,0,1))/(1+interest),"")</f>
        <v/>
      </c>
      <c r="C38" s="7" t="str">
        <f t="shared" ca="1" si="7"/>
        <v/>
      </c>
      <c r="D38" s="7" t="str">
        <f t="shared" ca="1" si="7"/>
        <v/>
      </c>
      <c r="E38" s="7" t="str">
        <f t="shared" ca="1" si="7"/>
        <v/>
      </c>
      <c r="F38" s="7" t="str">
        <f t="shared" ca="1" si="7"/>
        <v/>
      </c>
      <c r="G38" s="7" t="str">
        <f t="shared" ca="1" si="7"/>
        <v/>
      </c>
      <c r="H38" s="7">
        <f t="shared" ca="1" si="7"/>
        <v>50154744.463902734</v>
      </c>
      <c r="I38" s="7">
        <f t="shared" ca="1" si="7"/>
        <v>32687884.655747559</v>
      </c>
      <c r="J38" s="7">
        <f t="shared" ca="1" si="7"/>
        <v>18794819.448595043</v>
      </c>
      <c r="K38" s="7">
        <f t="shared" ca="1" si="7"/>
        <v>8027255.5287272735</v>
      </c>
      <c r="L38" s="7">
        <v>0</v>
      </c>
    </row>
    <row r="39" spans="1:12">
      <c r="A39">
        <f t="shared" si="2"/>
        <v>5</v>
      </c>
      <c r="B39" s="7" t="str">
        <f t="shared" ref="B39:K39" ca="1" si="8">IF($A39&lt;=B$33,(MAX(B20-$B$30,0)*$B$31+q*OFFSET(B39,-1,1)+(1-q)*OFFSET(B39,0,1))/(1+interest),"")</f>
        <v/>
      </c>
      <c r="C39" s="7" t="str">
        <f t="shared" ca="1" si="8"/>
        <v/>
      </c>
      <c r="D39" s="7" t="str">
        <f t="shared" ca="1" si="8"/>
        <v/>
      </c>
      <c r="E39" s="7" t="str">
        <f t="shared" ca="1" si="8"/>
        <v/>
      </c>
      <c r="F39" s="7" t="str">
        <f t="shared" ca="1" si="8"/>
        <v/>
      </c>
      <c r="G39" s="7">
        <f t="shared" ca="1" si="8"/>
        <v>50602011.000242151</v>
      </c>
      <c r="H39" s="7">
        <f t="shared" ca="1" si="8"/>
        <v>34953371.372993656</v>
      </c>
      <c r="I39" s="7">
        <f t="shared" ca="1" si="8"/>
        <v>22426957.819383923</v>
      </c>
      <c r="J39" s="7">
        <f t="shared" ca="1" si="8"/>
        <v>12638263.346776858</v>
      </c>
      <c r="K39" s="7">
        <f t="shared" ca="1" si="8"/>
        <v>5256805.2829090888</v>
      </c>
      <c r="L39" s="7">
        <v>0</v>
      </c>
    </row>
    <row r="40" spans="1:12">
      <c r="A40">
        <f t="shared" si="2"/>
        <v>4</v>
      </c>
      <c r="B40" s="7" t="str">
        <f t="shared" ref="B40:K40" ca="1" si="9">IF($A40&lt;=B$33,(MAX(B21-$B$30,0)*$B$31+q*OFFSET(B40,-1,1)+(1-q)*OFFSET(B40,0,1))/(1+interest),"")</f>
        <v/>
      </c>
      <c r="C40" s="7" t="str">
        <f t="shared" ca="1" si="9"/>
        <v/>
      </c>
      <c r="D40" s="7" t="str">
        <f t="shared" ca="1" si="9"/>
        <v/>
      </c>
      <c r="E40" s="7" t="str">
        <f t="shared" ca="1" si="9"/>
        <v/>
      </c>
      <c r="F40" s="7">
        <f t="shared" ca="1" si="9"/>
        <v>48705378.595261462</v>
      </c>
      <c r="G40" s="7">
        <f t="shared" ca="1" si="9"/>
        <v>34767247.363878526</v>
      </c>
      <c r="H40" s="7">
        <f t="shared" ca="1" si="9"/>
        <v>23552341.554811832</v>
      </c>
      <c r="I40" s="7">
        <f t="shared" ca="1" si="9"/>
        <v>14731262.692111194</v>
      </c>
      <c r="J40" s="7">
        <f t="shared" ca="1" si="9"/>
        <v>8020846.2704132237</v>
      </c>
      <c r="K40" s="7">
        <f t="shared" ca="1" si="9"/>
        <v>3178967.5985454554</v>
      </c>
      <c r="L40" s="7">
        <v>0</v>
      </c>
    </row>
    <row r="41" spans="1:12">
      <c r="A41">
        <f t="shared" si="2"/>
        <v>3</v>
      </c>
      <c r="B41" s="7" t="str">
        <f t="shared" ref="B41:K41" ca="1" si="10">IF($A41&lt;=B$33,(MAX(B22-$B$30,0)*$B$31+q*OFFSET(B41,-1,1)+(1-q)*OFFSET(B41,0,1))/(1+interest),"")</f>
        <v/>
      </c>
      <c r="C41" s="7" t="str">
        <f t="shared" ca="1" si="10"/>
        <v/>
      </c>
      <c r="D41" s="7" t="str">
        <f t="shared" ca="1" si="10"/>
        <v/>
      </c>
      <c r="E41" s="7">
        <f t="shared" ca="1" si="10"/>
        <v>45221749.136188105</v>
      </c>
      <c r="F41" s="7">
        <f t="shared" ca="1" si="10"/>
        <v>32870614.958897833</v>
      </c>
      <c r="G41" s="7">
        <f t="shared" ca="1" si="10"/>
        <v>22891174.636605799</v>
      </c>
      <c r="H41" s="7">
        <f t="shared" ca="1" si="10"/>
        <v>15001569.191175466</v>
      </c>
      <c r="I41" s="7">
        <f t="shared" ca="1" si="10"/>
        <v>8959491.3466566503</v>
      </c>
      <c r="J41" s="7">
        <f t="shared" ca="1" si="10"/>
        <v>4557783.4631404961</v>
      </c>
      <c r="K41" s="7">
        <f t="shared" ca="1" si="10"/>
        <v>1620589.3352727271</v>
      </c>
      <c r="L41" s="7">
        <v>0</v>
      </c>
    </row>
    <row r="42" spans="1:12">
      <c r="A42">
        <f t="shared" si="2"/>
        <v>2</v>
      </c>
      <c r="B42" s="7" t="str">
        <f t="shared" ref="B42:K42" ca="1" si="11">IF($A42&lt;=B$33,(MAX(B23-$B$30,0)*$B$31+q*OFFSET(B42,-1,1)+(1-q)*OFFSET(B42,0,1))/(1+interest),"")</f>
        <v/>
      </c>
      <c r="C42" s="7" t="str">
        <f t="shared" ca="1" si="11"/>
        <v/>
      </c>
      <c r="D42" s="7">
        <f t="shared" ca="1" si="11"/>
        <v>40721920.702319771</v>
      </c>
      <c r="E42" s="7">
        <f t="shared" ca="1" si="11"/>
        <v>29826840.045279026</v>
      </c>
      <c r="F42" s="7">
        <f t="shared" ca="1" si="11"/>
        <v>20994542.231625106</v>
      </c>
      <c r="G42" s="7">
        <f t="shared" ca="1" si="11"/>
        <v>13984120.091151252</v>
      </c>
      <c r="H42" s="7">
        <f t="shared" ca="1" si="11"/>
        <v>8588489.9184481967</v>
      </c>
      <c r="I42" s="7">
        <f t="shared" ca="1" si="11"/>
        <v>4630662.8375657415</v>
      </c>
      <c r="J42" s="7">
        <f t="shared" ca="1" si="11"/>
        <v>1960486.3576859511</v>
      </c>
      <c r="K42" s="7">
        <f t="shared" ca="1" si="11"/>
        <v>451805.63781818206</v>
      </c>
      <c r="L42" s="7">
        <v>0</v>
      </c>
    </row>
    <row r="43" spans="1:12">
      <c r="A43">
        <f>A44+1</f>
        <v>1</v>
      </c>
      <c r="B43" s="7" t="str">
        <f t="shared" ref="B43:K43" ca="1" si="12">IF($A43&lt;=B$33,(MAX(B24-$B$30,0)*$B$31+q*OFFSET(B43,-1,1)+(1-q)*OFFSET(B43,0,1))/(1+interest),"")</f>
        <v/>
      </c>
      <c r="C43" s="7">
        <f t="shared" ca="1" si="12"/>
        <v>35631559.472511604</v>
      </c>
      <c r="D43" s="7">
        <f t="shared" ca="1" si="12"/>
        <v>26060304.854648747</v>
      </c>
      <c r="E43" s="7">
        <f t="shared" ca="1" si="12"/>
        <v>18281325.929782808</v>
      </c>
      <c r="F43" s="7">
        <f t="shared" ca="1" si="12"/>
        <v>12089691.105033053</v>
      </c>
      <c r="G43" s="7">
        <f t="shared" ca="1" si="12"/>
        <v>7311100.4643065715</v>
      </c>
      <c r="H43" s="7">
        <f t="shared" ca="1" si="12"/>
        <v>3802675.6953152893</v>
      </c>
      <c r="I43" s="7">
        <f t="shared" ca="1" si="12"/>
        <v>1463225.7194089668</v>
      </c>
      <c r="J43" s="7">
        <f t="shared" ca="1" si="12"/>
        <v>273821.59867768624</v>
      </c>
      <c r="K43" s="7">
        <f t="shared" ca="1" si="12"/>
        <v>0</v>
      </c>
      <c r="L43" s="7">
        <v>0</v>
      </c>
    </row>
    <row r="44" spans="1:12">
      <c r="A44">
        <v>0</v>
      </c>
      <c r="B44" s="7">
        <f t="shared" ref="B44:K44" ca="1" si="13">IF($A44&lt;=B$33,(MAX(B25-$B$30,0)*$B$31+q*OFFSET(B44,-1,1)+(1-q)*OFFSET(B44,0,1))/(1+interest),"")</f>
        <v>30264285.046465594</v>
      </c>
      <c r="C44" s="7">
        <f t="shared" ca="1" si="13"/>
        <v>21889021.708313245</v>
      </c>
      <c r="D44" s="7">
        <f t="shared" ca="1" si="13"/>
        <v>15073161.928136203</v>
      </c>
      <c r="E44" s="7">
        <f t="shared" ca="1" si="13"/>
        <v>9650782.5032838527</v>
      </c>
      <c r="F44" s="7">
        <f t="shared" ca="1" si="13"/>
        <v>5501000.0507706031</v>
      </c>
      <c r="G44" s="7">
        <f t="shared" ca="1" si="13"/>
        <v>2588619.2389298379</v>
      </c>
      <c r="H44" s="7">
        <f t="shared" ca="1" si="13"/>
        <v>937092.0978378841</v>
      </c>
      <c r="I44" s="7">
        <f t="shared" ca="1" si="13"/>
        <v>165952.48404708266</v>
      </c>
      <c r="J44" s="7">
        <f t="shared" ca="1" si="13"/>
        <v>0</v>
      </c>
      <c r="K44" s="7">
        <f t="shared" ca="1" si="13"/>
        <v>0</v>
      </c>
      <c r="L44" s="7">
        <v>0</v>
      </c>
    </row>
    <row r="46" spans="1:12">
      <c r="A46" s="1" t="s">
        <v>11</v>
      </c>
      <c r="B46" s="1"/>
    </row>
    <row r="48" spans="1:12">
      <c r="A48" s="3" t="s">
        <v>8</v>
      </c>
      <c r="B48" s="6">
        <v>200</v>
      </c>
    </row>
    <row r="49" spans="1:12">
      <c r="A49" s="3" t="s">
        <v>9</v>
      </c>
      <c r="B49" s="6">
        <v>10000</v>
      </c>
    </row>
    <row r="51" spans="1:12"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>
      <c r="A52">
        <f t="shared" ref="A52:A60" si="14">A53+1</f>
        <v>10</v>
      </c>
      <c r="B52" s="7" t="str">
        <f ca="1">IF($A52&lt;=B$51,MAX(MAX(B15-$B$48,0)*$B$49+q*OFFSET(B52,-1,1)+(1-q)*OFFSET(B52,0,1))/(1+interest),"")</f>
        <v/>
      </c>
      <c r="C52" s="7" t="str">
        <f ca="1">IF($A52&lt;=C$51,MAX(MAX(C15-$B$48,0)*$B$49+q*OFFSET(C52,-1,1)+(1-q)*OFFSET(C52,0,1))/(1+interest),"")</f>
        <v/>
      </c>
      <c r="D52" s="7" t="str">
        <f ca="1">IF($A52&lt;=D$51,MAX(MAX(D15-$B$48,0)*$B$49+q*OFFSET(D52,-1,1)+(1-q)*OFFSET(D52,0,1))/(1+interest),"")</f>
        <v/>
      </c>
      <c r="E52" s="7" t="str">
        <f ca="1">IF($A52&lt;=E$51,MAX(MAX(E15-$B$48,0)*$B$49+q*OFFSET(E52,-1,1)+(1-q)*OFFSET(E52,0,1))/(1+interest),"")</f>
        <v/>
      </c>
      <c r="F52" s="7" t="str">
        <f ca="1">IF($A52&lt;=F$51,MAX(MAX(F15-$B$48,0)*$B$49+q*OFFSET(F52,-1,1)+(1-q)*OFFSET(F52,0,1))/(1+interest),"")</f>
        <v/>
      </c>
      <c r="G52" s="7" t="str">
        <f ca="1">IF($A52&lt;=G$51,MAX(G34-5000000,(MAX(G15-$B$48,0)*$B$49+q*OFFSET(G52,-1,1)+(1-q)*OFFSET(G52,0,1))/(1+interest)),"")</f>
        <v/>
      </c>
      <c r="H52" s="7" t="str">
        <f ca="1">IF($A52&lt;=H$51,MAX(H34-5000000,(MAX(H15-$B$48,0)*$B$49+q*OFFSET(H52,-1,1)+(1-q)*OFFSET(H52,0,1))/(1+interest)),"")</f>
        <v/>
      </c>
      <c r="I52" s="7" t="str">
        <f ca="1">IF($A52&lt;=I$51,MAX(I34-5000000,(MAX(I15-$B$48,0)*$B$49+q*OFFSET(I52,-1,1)+(1-q)*OFFSET(I52,0,1))/(1+interest)),"")</f>
        <v/>
      </c>
      <c r="J52" s="7" t="str">
        <f ca="1">IF($A52&lt;=J$51,MAX(J34-5000000,(MAX(J15-$B$48,0)*$B$49+q*OFFSET(J52,-1,1)+(1-q)*OFFSET(J52,0,1))/(1+interest)),"")</f>
        <v/>
      </c>
      <c r="K52" s="7" t="str">
        <f ca="1">IF($A52&lt;=K$51,MAX(K34-5000000,(MAX(K15-$B$48,0)*$B$49+q*OFFSET(K52,-1,1)+(1-q)*OFFSET(K52,0,1))/(1+interest)),"")</f>
        <v/>
      </c>
      <c r="L52" s="7">
        <v>0</v>
      </c>
    </row>
    <row r="53" spans="1:12">
      <c r="A53">
        <f t="shared" si="14"/>
        <v>9</v>
      </c>
      <c r="B53" s="7" t="str">
        <f ca="1">IF($A53&lt;=B$51,MAX(MAX(B16-$B$48,0)*$B$49+q*OFFSET(B53,-1,1)+(1-q)*OFFSET(B53,0,1))/(1+interest),"")</f>
        <v/>
      </c>
      <c r="C53" s="7" t="str">
        <f ca="1">IF($A53&lt;=C$51,MAX(MAX(C16-$B$48,0)*$B$49+q*OFFSET(C53,-1,1)+(1-q)*OFFSET(C53,0,1))/(1+interest),"")</f>
        <v/>
      </c>
      <c r="D53" s="7" t="str">
        <f ca="1">IF($A53&lt;=D$51,MAX(MAX(D16-$B$48,0)*$B$49+q*OFFSET(D53,-1,1)+(1-q)*OFFSET(D53,0,1))/(1+interest),"")</f>
        <v/>
      </c>
      <c r="E53" s="7" t="str">
        <f ca="1">IF($A53&lt;=E$51,MAX(MAX(E16-$B$48,0)*$B$49+q*OFFSET(E53,-1,1)+(1-q)*OFFSET(E53,0,1))/(1+interest),"")</f>
        <v/>
      </c>
      <c r="F53" s="7" t="str">
        <f ca="1">IF($A53&lt;=F$51,MAX(MAX(F16-$B$48,0)*$B$49+q*OFFSET(F53,-1,1)+(1-q)*OFFSET(F53,0,1))/(1+interest),"")</f>
        <v/>
      </c>
      <c r="G53" s="7" t="str">
        <f ca="1">IF($A53&lt;=G$51,MAX(G35-5000000,(MAX(G16-$B$48,0)*$B$49+q*OFFSET(G53,-1,1)+(1-q)*OFFSET(G53,0,1))/(1+interest)),"")</f>
        <v/>
      </c>
      <c r="H53" s="7" t="str">
        <f ca="1">IF($A53&lt;=H$51,MAX(H35-5000000,(MAX(H16-$B$48,0)*$B$49+q*OFFSET(H53,-1,1)+(1-q)*OFFSET(H53,0,1))/(1+interest)),"")</f>
        <v/>
      </c>
      <c r="I53" s="7" t="str">
        <f ca="1">IF($A53&lt;=I$51,MAX(I35-5000000,(MAX(I16-$B$48,0)*$B$49+q*OFFSET(I53,-1,1)+(1-q)*OFFSET(I53,0,1))/(1+interest)),"")</f>
        <v/>
      </c>
      <c r="J53" s="7" t="str">
        <f ca="1">IF($A53&lt;=J$51,MAX(J35-5000000,(MAX(J16-$B$48,0)*$B$49+q*OFFSET(J53,-1,1)+(1-q)*OFFSET(J53,0,1))/(1+interest)),"")</f>
        <v/>
      </c>
      <c r="K53" s="7">
        <f ca="1">IF($A53&lt;=K$51,MAX(K35-5000000,(MAX(K16-$B$48,0)*$B$49+q*OFFSET(K53,-1,1)+(1-q)*OFFSET(K53,0,1))/(1+interest)),"")</f>
        <v>18213427.246545445</v>
      </c>
      <c r="L53" s="7">
        <v>0</v>
      </c>
    </row>
    <row r="54" spans="1:12">
      <c r="A54">
        <f t="shared" si="14"/>
        <v>8</v>
      </c>
      <c r="B54" s="7" t="str">
        <f ca="1">IF($A54&lt;=B$51,MAX(MAX(B17-$B$48,0)*$B$49+q*OFFSET(B54,-1,1)+(1-q)*OFFSET(B54,0,1))/(1+interest),"")</f>
        <v/>
      </c>
      <c r="C54" s="7" t="str">
        <f ca="1">IF($A54&lt;=C$51,MAX(MAX(C17-$B$48,0)*$B$49+q*OFFSET(C54,-1,1)+(1-q)*OFFSET(C54,0,1))/(1+interest),"")</f>
        <v/>
      </c>
      <c r="D54" s="7" t="str">
        <f ca="1">IF($A54&lt;=D$51,MAX(MAX(D17-$B$48,0)*$B$49+q*OFFSET(D54,-1,1)+(1-q)*OFFSET(D54,0,1))/(1+interest),"")</f>
        <v/>
      </c>
      <c r="E54" s="7" t="str">
        <f ca="1">IF($A54&lt;=E$51,MAX(MAX(E17-$B$48,0)*$B$49+q*OFFSET(E54,-1,1)+(1-q)*OFFSET(E54,0,1))/(1+interest),"")</f>
        <v/>
      </c>
      <c r="F54" s="7" t="str">
        <f ca="1">IF($A54&lt;=F$51,MAX(MAX(F17-$B$48,0)*$B$49+q*OFFSET(F54,-1,1)+(1-q)*OFFSET(F54,0,1))/(1+interest),"")</f>
        <v/>
      </c>
      <c r="G54" s="7" t="str">
        <f ca="1">IF($A54&lt;=G$51,MAX(G36-5000000,(MAX(G17-$B$48,0)*$B$49+q*OFFSET(G54,-1,1)+(1-q)*OFFSET(G54,0,1))/(1+interest)),"")</f>
        <v/>
      </c>
      <c r="H54" s="7" t="str">
        <f ca="1">IF($A54&lt;=H$51,MAX(H36-5000000,(MAX(H17-$B$48,0)*$B$49+q*OFFSET(H54,-1,1)+(1-q)*OFFSET(H54,0,1))/(1+interest)),"")</f>
        <v/>
      </c>
      <c r="I54" s="7" t="str">
        <f ca="1">IF($A54&lt;=I$51,MAX(I36-5000000,(MAX(I17-$B$48,0)*$B$49+q*OFFSET(I54,-1,1)+(1-q)*OFFSET(I54,0,1))/(1+interest)),"")</f>
        <v/>
      </c>
      <c r="J54" s="7">
        <f ca="1">IF($A54&lt;=J$51,MAX(J36-5000000,(MAX(J17-$B$48,0)*$B$49+q*OFFSET(J54,-1,1)+(1-q)*OFFSET(J54,0,1))/(1+interest)),"")</f>
        <v>32948549.543140486</v>
      </c>
      <c r="K54" s="7">
        <f ca="1">IF($A54&lt;=K$51,MAX(K36-5000000,(MAX(K17-$B$48,0)*$B$49+q*OFFSET(K54,-1,1)+(1-q)*OFFSET(K54,0,1))/(1+interest)),"")</f>
        <v>12253946.414545452</v>
      </c>
      <c r="L54" s="7">
        <v>0</v>
      </c>
    </row>
    <row r="55" spans="1:12">
      <c r="A55">
        <f t="shared" si="14"/>
        <v>7</v>
      </c>
      <c r="B55" s="7" t="str">
        <f ca="1">IF($A55&lt;=B$51,MAX(MAX(B18-$B$48,0)*$B$49+q*OFFSET(B55,-1,1)+(1-q)*OFFSET(B55,0,1))/(1+interest),"")</f>
        <v/>
      </c>
      <c r="C55" s="7" t="str">
        <f ca="1">IF($A55&lt;=C$51,MAX(MAX(C18-$B$48,0)*$B$49+q*OFFSET(C55,-1,1)+(1-q)*OFFSET(C55,0,1))/(1+interest),"")</f>
        <v/>
      </c>
      <c r="D55" s="7" t="str">
        <f ca="1">IF($A55&lt;=D$51,MAX(MAX(D18-$B$48,0)*$B$49+q*OFFSET(D55,-1,1)+(1-q)*OFFSET(D55,0,1))/(1+interest),"")</f>
        <v/>
      </c>
      <c r="E55" s="7" t="str">
        <f ca="1">IF($A55&lt;=E$51,MAX(MAX(E18-$B$48,0)*$B$49+q*OFFSET(E55,-1,1)+(1-q)*OFFSET(E55,0,1))/(1+interest),"")</f>
        <v/>
      </c>
      <c r="F55" s="7" t="str">
        <f ca="1">IF($A55&lt;=F$51,MAX(MAX(F18-$B$48,0)*$B$49+q*OFFSET(F55,-1,1)+(1-q)*OFFSET(F55,0,1))/(1+interest),"")</f>
        <v/>
      </c>
      <c r="G55" s="7" t="str">
        <f ca="1">IF($A55&lt;=G$51,MAX(G37-5000000,(MAX(G18-$B$48,0)*$B$49+q*OFFSET(G55,-1,1)+(1-q)*OFFSET(G55,0,1))/(1+interest)),"")</f>
        <v/>
      </c>
      <c r="H55" s="7" t="str">
        <f ca="1">IF($A55&lt;=H$51,MAX(H37-5000000,(MAX(H18-$B$48,0)*$B$49+q*OFFSET(H55,-1,1)+(1-q)*OFFSET(H55,0,1))/(1+interest)),"")</f>
        <v/>
      </c>
      <c r="I55" s="7">
        <f ca="1">IF($A55&lt;=I$51,MAX(I37-5000000,(MAX(I18-$B$48,0)*$B$49+q*OFFSET(I55,-1,1)+(1-q)*OFFSET(I55,0,1))/(1+interest)),"")</f>
        <v>41369120.437565729</v>
      </c>
      <c r="J55" s="7">
        <f ca="1">IF($A55&lt;=J$51,MAX(J37-5000000,(MAX(J18-$B$48,0)*$B$49+q*OFFSET(J55,-1,1)+(1-q)*OFFSET(J55,0,1))/(1+interest)),"")</f>
        <v>22003560.917685948</v>
      </c>
      <c r="K55" s="7">
        <f ca="1">IF($A55&lt;=K$51,MAX(K37-5000000,(MAX(K18-$B$48,0)*$B$49+q*OFFSET(K55,-1,1)+(1-q)*OFFSET(K55,0,1))/(1+interest)),"")</f>
        <v>8735914.3563636355</v>
      </c>
      <c r="L55" s="7">
        <v>0</v>
      </c>
    </row>
    <row r="56" spans="1:12">
      <c r="A56">
        <f t="shared" si="14"/>
        <v>6</v>
      </c>
      <c r="B56" s="7" t="str">
        <f ca="1">IF($A56&lt;=B$51,MAX(MAX(B19-$B$48,0)*$B$49+q*OFFSET(B56,-1,1)+(1-q)*OFFSET(B56,0,1))/(1+interest),"")</f>
        <v/>
      </c>
      <c r="C56" s="7" t="str">
        <f ca="1">IF($A56&lt;=C$51,MAX(MAX(C19-$B$48,0)*$B$49+q*OFFSET(C56,-1,1)+(1-q)*OFFSET(C56,0,1))/(1+interest),"")</f>
        <v/>
      </c>
      <c r="D56" s="7" t="str">
        <f ca="1">IF($A56&lt;=D$51,MAX(MAX(D19-$B$48,0)*$B$49+q*OFFSET(D56,-1,1)+(1-q)*OFFSET(D56,0,1))/(1+interest),"")</f>
        <v/>
      </c>
      <c r="E56" s="7" t="str">
        <f ca="1">IF($A56&lt;=E$51,MAX(MAX(E19-$B$48,0)*$B$49+q*OFFSET(E56,-1,1)+(1-q)*OFFSET(E56,0,1))/(1+interest),"")</f>
        <v/>
      </c>
      <c r="F56" s="7" t="str">
        <f ca="1">IF($A56&lt;=F$51,MAX(MAX(F19-$B$48,0)*$B$49+q*OFFSET(F56,-1,1)+(1-q)*OFFSET(F56,0,1))/(1+interest),"")</f>
        <v/>
      </c>
      <c r="G56" s="7" t="str">
        <f ca="1">IF($A56&lt;=G$51,MAX(G38-5000000,(MAX(G19-$B$48,0)*$B$49+q*OFFSET(G56,-1,1)+(1-q)*OFFSET(G56,0,1))/(1+interest)),"")</f>
        <v/>
      </c>
      <c r="H56" s="7">
        <f ca="1">IF($A56&lt;=H$51,MAX(H38-5000000,(MAX(H19-$B$48,0)*$B$49+q*OFFSET(H56,-1,1)+(1-q)*OFFSET(H56,0,1))/(1+interest)),"")</f>
        <v>45154744.463902734</v>
      </c>
      <c r="I56" s="7">
        <f ca="1">IF($A56&lt;=I$51,MAX(I38-5000000,(MAX(I19-$B$48,0)*$B$49+q*OFFSET(I56,-1,1)+(1-q)*OFFSET(I56,0,1))/(1+interest)),"")</f>
        <v>27687884.655747559</v>
      </c>
      <c r="J56" s="7">
        <f ca="1">IF($A56&lt;=J$51,MAX(J38-5000000,(MAX(J19-$B$48,0)*$B$49+q*OFFSET(J56,-1,1)+(1-q)*OFFSET(J56,0,1))/(1+interest)),"")</f>
        <v>14119085.910743803</v>
      </c>
      <c r="K56" s="7">
        <f ca="1">IF($A56&lt;=K$51,MAX(K38-5000000,(MAX(K19-$B$48,0)*$B$49+q*OFFSET(K56,-1,1)+(1-q)*OFFSET(K56,0,1))/(1+interest)),"")</f>
        <v>6097390.3127272734</v>
      </c>
      <c r="L56" s="7">
        <v>0</v>
      </c>
    </row>
    <row r="57" spans="1:12">
      <c r="A57">
        <f t="shared" si="14"/>
        <v>5</v>
      </c>
      <c r="B57" s="7" t="str">
        <f ca="1">IF($A57&lt;=B$51,MAX(MAX(B20-$B$48,0)*$B$49+q*OFFSET(B57,-1,1)+(1-q)*OFFSET(B57,0,1))/(1+interest),"")</f>
        <v/>
      </c>
      <c r="C57" s="7" t="str">
        <f ca="1">IF($A57&lt;=C$51,MAX(MAX(C20-$B$48,0)*$B$49+q*OFFSET(C57,-1,1)+(1-q)*OFFSET(C57,0,1))/(1+interest),"")</f>
        <v/>
      </c>
      <c r="D57" s="7" t="str">
        <f ca="1">IF($A57&lt;=D$51,MAX(MAX(D20-$B$48,0)*$B$49+q*OFFSET(D57,-1,1)+(1-q)*OFFSET(D57,0,1))/(1+interest),"")</f>
        <v/>
      </c>
      <c r="E57" s="7" t="str">
        <f ca="1">IF($A57&lt;=E$51,MAX(MAX(E20-$B$48,0)*$B$49+q*OFFSET(E57,-1,1)+(1-q)*OFFSET(E57,0,1))/(1+interest),"")</f>
        <v/>
      </c>
      <c r="F57" s="7" t="str">
        <f ca="1">IF($A57&lt;=F$51,MAX(MAX(F20-$B$48,0)*$B$49+q*OFFSET(F57,-1,1)+(1-q)*OFFSET(F57,0,1))/(1+interest),"")</f>
        <v/>
      </c>
      <c r="G57" s="7">
        <f ca="1">IF($A57&lt;=G$51,MAX(G39-5000000,(MAX(G20-$B$48,0)*$B$49+q*OFFSET(G57,-1,1)+(1-q)*OFFSET(G57,0,1))/(1+interest)),"")</f>
        <v>45602011.000242151</v>
      </c>
      <c r="H57" s="7">
        <f ca="1">IF($A57&lt;=H$51,MAX(H39-5000000,(MAX(H20-$B$48,0)*$B$49+q*OFFSET(H57,-1,1)+(1-q)*OFFSET(H57,0,1))/(1+interest)),"")</f>
        <v>29953371.372993656</v>
      </c>
      <c r="I57" s="7">
        <f ca="1">IF($A57&lt;=I$51,MAX(I39-5000000,(MAX(I20-$B$48,0)*$B$49+q*OFFSET(I57,-1,1)+(1-q)*OFFSET(I57,0,1))/(1+interest)),"")</f>
        <v>17426957.819383923</v>
      </c>
      <c r="J57" s="7">
        <f ca="1">IF($A57&lt;=J$51,MAX(J39-5000000,(MAX(J20-$B$48,0)*$B$49+q*OFFSET(J57,-1,1)+(1-q)*OFFSET(J57,0,1))/(1+interest)),"")</f>
        <v>9721545.8380165286</v>
      </c>
      <c r="K57" s="7">
        <f ca="1">IF($A57&lt;=K$51,MAX(K39-5000000,(MAX(K20-$B$48,0)*$B$49+q*OFFSET(K57,-1,1)+(1-q)*OFFSET(K57,0,1))/(1+interest)),"")</f>
        <v>4118497.2799999984</v>
      </c>
      <c r="L57" s="7">
        <v>0</v>
      </c>
    </row>
    <row r="58" spans="1:12">
      <c r="A58">
        <f t="shared" si="14"/>
        <v>4</v>
      </c>
      <c r="B58" s="7" t="str">
        <f ca="1">IF($A58&lt;=B$51,MAX(MAX(B21-$B$48,0)*$B$49+q*OFFSET(B58,-1,1)+(1-q)*OFFSET(B58,0,1))/(1+interest),"")</f>
        <v/>
      </c>
      <c r="C58" s="7" t="str">
        <f ca="1">IF($A58&lt;=C$51,MAX(MAX(C21-$B$48,0)*$B$49+q*OFFSET(C58,-1,1)+(1-q)*OFFSET(C58,0,1))/(1+interest),"")</f>
        <v/>
      </c>
      <c r="D58" s="7" t="str">
        <f ca="1">IF($A58&lt;=D$51,MAX(MAX(D21-$B$48,0)*$B$49+q*OFFSET(D58,-1,1)+(1-q)*OFFSET(D58,0,1))/(1+interest),"")</f>
        <v/>
      </c>
      <c r="E58" s="7" t="str">
        <f ca="1">IF($A58&lt;=E$51,MAX(MAX(E21-$B$48,0)*$B$49+q*OFFSET(E58,-1,1)+(1-q)*OFFSET(E58,0,1))/(1+interest),"")</f>
        <v/>
      </c>
      <c r="F58" s="7">
        <f ca="1">IF($A58&lt;=F$51,MAX(MAX(F21-$B$48,0)*$B$49+q*OFFSET(F58,-1,1)+(1-q)*OFFSET(F58,0,1))/(1+interest),"")</f>
        <v>42380142.231625095</v>
      </c>
      <c r="G58" s="7">
        <f ca="1">IF($A58&lt;=G$51,MAX(G40-5000000,(MAX(G21-$B$48,0)*$B$49+q*OFFSET(G58,-1,1)+(1-q)*OFFSET(G58,0,1))/(1+interest)),"")</f>
        <v>29767247.363878526</v>
      </c>
      <c r="H58" s="7">
        <f ca="1">IF($A58&lt;=H$51,MAX(H40-5000000,(MAX(H21-$B$48,0)*$B$49+q*OFFSET(H58,-1,1)+(1-q)*OFFSET(H58,0,1))/(1+interest)),"")</f>
        <v>18552341.554811832</v>
      </c>
      <c r="I58" s="7">
        <f ca="1">IF($A58&lt;=I$51,MAX(I40-5000000,(MAX(I21-$B$48,0)*$B$49+q*OFFSET(I58,-1,1)+(1-q)*OFFSET(I58,0,1))/(1+interest)),"")</f>
        <v>11517071.290758828</v>
      </c>
      <c r="J58" s="7">
        <f ca="1">IF($A58&lt;=J$51,MAX(J40-5000000,(MAX(J21-$B$48,0)*$B$49+q*OFFSET(J58,-1,1)+(1-q)*OFFSET(J58,0,1))/(1+interest)),"")</f>
        <v>6423390.783471074</v>
      </c>
      <c r="K58" s="7">
        <f ca="1">IF($A58&lt;=K$51,MAX(K40-5000000,(MAX(K21-$B$48,0)*$B$49+q*OFFSET(K58,-1,1)+(1-q)*OFFSET(K58,0,1))/(1+interest)),"")</f>
        <v>2634327.5054545463</v>
      </c>
      <c r="L58" s="7">
        <v>0</v>
      </c>
    </row>
    <row r="59" spans="1:12">
      <c r="A59">
        <f t="shared" si="14"/>
        <v>3</v>
      </c>
      <c r="B59" s="7" t="str">
        <f ca="1">IF($A59&lt;=B$51,MAX(MAX(B22-$B$48,0)*$B$49+q*OFFSET(B59,-1,1)+(1-q)*OFFSET(B59,0,1))/(1+interest),"")</f>
        <v/>
      </c>
      <c r="C59" s="7" t="str">
        <f ca="1">IF($A59&lt;=C$51,MAX(MAX(C22-$B$48,0)*$B$49+q*OFFSET(C59,-1,1)+(1-q)*OFFSET(C59,0,1))/(1+interest),"")</f>
        <v/>
      </c>
      <c r="D59" s="7" t="str">
        <f ca="1">IF($A59&lt;=D$51,MAX(MAX(D22-$B$48,0)*$B$49+q*OFFSET(D59,-1,1)+(1-q)*OFFSET(D59,0,1))/(1+interest),"")</f>
        <v/>
      </c>
      <c r="E59" s="7">
        <f ca="1">IF($A59&lt;=E$51,MAX(MAX(E22-$B$48,0)*$B$49+q*OFFSET(E59,-1,1)+(1-q)*OFFSET(E59,0,1))/(1+interest),"")</f>
        <v>38446405.828524403</v>
      </c>
      <c r="F59" s="7">
        <f ca="1">IF($A59&lt;=F$51,MAX(MAX(F22-$B$48,0)*$B$49+q*OFFSET(F59,-1,1)+(1-q)*OFFSET(F59,0,1))/(1+interest),"")</f>
        <v>27376854.770880349</v>
      </c>
      <c r="G59" s="7">
        <f ca="1">IF($A59&lt;=G$51,MAX(G41-5000000,(MAX(G22-$B$48,0)*$B$49+q*OFFSET(G59,-1,1)+(1-q)*OFFSET(G59,0,1))/(1+interest)),"")</f>
        <v>18146726.016148098</v>
      </c>
      <c r="H59" s="7">
        <f ca="1">IF($A59&lt;=H$51,MAX(H41-5000000,(MAX(H22-$B$48,0)*$B$49+q*OFFSET(H59,-1,1)+(1-q)*OFFSET(H59,0,1))/(1+interest)),"")</f>
        <v>11983352.743665051</v>
      </c>
      <c r="I59" s="7">
        <f ca="1">IF($A59&lt;=I$51,MAX(I41-5000000,(MAX(I22-$B$48,0)*$B$49+q*OFFSET(I59,-1,1)+(1-q)*OFFSET(I59,0,1))/(1+interest)),"")</f>
        <v>7394377.4725770103</v>
      </c>
      <c r="J59" s="7">
        <f ca="1">IF($A59&lt;=J$51,MAX(J41-5000000,(MAX(J22-$B$48,0)*$B$49+q*OFFSET(J59,-1,1)+(1-q)*OFFSET(J59,0,1))/(1+interest)),"")</f>
        <v>3949774.4925619843</v>
      </c>
      <c r="K59" s="7">
        <f ca="1">IF($A59&lt;=K$51,MAX(K41-5000000,(MAX(K22-$B$48,0)*$B$49+q*OFFSET(K59,-1,1)+(1-q)*OFFSET(K59,0,1))/(1+interest)),"")</f>
        <v>1521200.1745454543</v>
      </c>
      <c r="L59" s="7">
        <v>0</v>
      </c>
    </row>
    <row r="60" spans="1:12">
      <c r="A60">
        <f t="shared" si="14"/>
        <v>2</v>
      </c>
      <c r="B60" s="7" t="str">
        <f ca="1">IF($A60&lt;=B$51,MAX(MAX(B23-$B$48,0)*$B$49+q*OFFSET(B60,-1,1)+(1-q)*OFFSET(B60,0,1))/(1+interest),"")</f>
        <v/>
      </c>
      <c r="C60" s="7" t="str">
        <f ca="1">IF($A60&lt;=C$51,MAX(MAX(C23-$B$48,0)*$B$49+q*OFFSET(C60,-1,1)+(1-q)*OFFSET(C60,0,1))/(1+interest),"")</f>
        <v/>
      </c>
      <c r="D60" s="7">
        <f ca="1">IF($A60&lt;=D$51,MAX(MAX(D23-$B$48,0)*$B$49+q*OFFSET(D60,-1,1)+(1-q)*OFFSET(D60,0,1))/(1+interest),"")</f>
        <v>34176642.023015179</v>
      </c>
      <c r="E60" s="7">
        <f ca="1">IF($A60&lt;=E$51,MAX(MAX(E23-$B$48,0)*$B$49+q*OFFSET(E60,-1,1)+(1-q)*OFFSET(E60,0,1))/(1+interest),"")</f>
        <v>24610107.018901292</v>
      </c>
      <c r="F60" s="7">
        <f ca="1">IF($A60&lt;=F$51,MAX(MAX(F23-$B$48,0)*$B$49+q*OFFSET(F60,-1,1)+(1-q)*OFFSET(F60,0,1))/(1+interest),"")</f>
        <v>16907643.620613564</v>
      </c>
      <c r="G60" s="7">
        <f ca="1">IF($A60&lt;=G$51,MAX(G42-5000000,(MAX(G23-$B$48,0)*$B$49+q*OFFSET(G60,-1,1)+(1-q)*OFFSET(G60,0,1))/(1+interest)),"")</f>
        <v>11504971.91572856</v>
      </c>
      <c r="H60" s="7">
        <f ca="1">IF($A60&lt;=H$51,MAX(H42-5000000,(MAX(H23-$B$48,0)*$B$49+q*OFFSET(H60,-1,1)+(1-q)*OFFSET(H60,0,1))/(1+interest)),"")</f>
        <v>7402581.8345741434</v>
      </c>
      <c r="I60" s="7">
        <f ca="1">IF($A60&lt;=I$51,MAX(I42-5000000,(MAX(I23-$B$48,0)*$B$49+q*OFFSET(I60,-1,1)+(1-q)*OFFSET(I60,0,1))/(1+interest)),"")</f>
        <v>4302357.108940647</v>
      </c>
      <c r="J60" s="7">
        <f ca="1">IF($A60&lt;=J$51,MAX(J42-5000000,(MAX(J23-$B$48,0)*$B$49+q*OFFSET(J60,-1,1)+(1-q)*OFFSET(J60,0,1))/(1+interest)),"")</f>
        <v>2094562.2743801656</v>
      </c>
      <c r="K60" s="7">
        <f ca="1">IF($A60&lt;=K$51,MAX(K42-5000000,(MAX(K23-$B$48,0)*$B$49+q*OFFSET(K60,-1,1)+(1-q)*OFFSET(K60,0,1))/(1+interest)),"")</f>
        <v>686354.67636363651</v>
      </c>
      <c r="L60" s="7">
        <v>0</v>
      </c>
    </row>
    <row r="61" spans="1:12">
      <c r="A61">
        <f>A62+1</f>
        <v>1</v>
      </c>
      <c r="B61" s="7" t="str">
        <f ca="1">IF($A61&lt;=B$51,MAX(MAX(B24-$B$48,0)*$B$49+q*OFFSET(B61,-1,1)+(1-q)*OFFSET(B61,0,1))/(1+interest),"")</f>
        <v/>
      </c>
      <c r="C61" s="7">
        <f ca="1">IF($A61&lt;=C$51,MAX(MAX(C24-$B$48,0)*$B$49+q*OFFSET(C61,-1,1)+(1-q)*OFFSET(C61,0,1))/(1+interest),"")</f>
        <v>29804749.447167747</v>
      </c>
      <c r="D61" s="7">
        <f ca="1">IF($A61&lt;=D$51,MAX(MAX(D24-$B$48,0)*$B$49+q*OFFSET(D61,-1,1)+(1-q)*OFFSET(D61,0,1))/(1+interest),"")</f>
        <v>21602389.129623201</v>
      </c>
      <c r="E61" s="7">
        <f ca="1">IF($A61&lt;=E$51,MAX(MAX(E24-$B$48,0)*$B$49+q*OFFSET(E61,-1,1)+(1-q)*OFFSET(E61,0,1))/(1+interest),"")</f>
        <v>15107670.089953981</v>
      </c>
      <c r="F61" s="7">
        <f ca="1">IF($A61&lt;=F$51,MAX(MAX(F24-$B$48,0)*$B$49+q*OFFSET(F61,-1,1)+(1-q)*OFFSET(F61,0,1))/(1+interest),"")</f>
        <v>10376024.055621007</v>
      </c>
      <c r="G61" s="7">
        <f ca="1">IF($A61&lt;=G$51,MAX(G43-5000000,(MAX(G24-$B$48,0)*$B$49+q*OFFSET(G61,-1,1)+(1-q)*OFFSET(G61,0,1))/(1+interest)),"")</f>
        <v>6733335.5520921964</v>
      </c>
      <c r="H61" s="7">
        <f ca="1">IF($A61&lt;=H$51,MAX(H43-5000000,(MAX(H24-$B$48,0)*$B$49+q*OFFSET(H61,-1,1)+(1-q)*OFFSET(H61,0,1))/(1+interest)),"")</f>
        <v>3967003.6527559608</v>
      </c>
      <c r="I61" s="7">
        <f ca="1">IF($A61&lt;=I$51,MAX(I43-5000000,(MAX(I24-$B$48,0)*$B$49+q*OFFSET(I61,-1,1)+(1-q)*OFFSET(I61,0,1))/(1+interest)),"")</f>
        <v>1983341.8362133745</v>
      </c>
      <c r="J61" s="7">
        <f ca="1">IF($A61&lt;=J$51,MAX(J43-5000000,(MAX(J24-$B$48,0)*$B$49+q*OFFSET(J61,-1,1)+(1-q)*OFFSET(J61,0,1))/(1+interest)),"")</f>
        <v>703153.11074380239</v>
      </c>
      <c r="K61" s="7">
        <f ca="1">IF($A61&lt;=K$51,MAX(K43-5000000,(MAX(K24-$B$48,0)*$B$49+q*OFFSET(K61,-1,1)+(1-q)*OFFSET(K61,0,1))/(1+interest)),"")</f>
        <v>60220.552727272996</v>
      </c>
      <c r="L61" s="7">
        <v>0</v>
      </c>
    </row>
    <row r="62" spans="1:12">
      <c r="A62">
        <v>0</v>
      </c>
      <c r="B62" s="8">
        <f ca="1">IF($A62&lt;=B$51,MAX(MAX(B25-$B$48,0)*$B$49+q*OFFSET(B62,-1,1)+(1-q)*OFFSET(B62,0,1))/(1+interest),"")</f>
        <v>25479581.098664537</v>
      </c>
      <c r="C62" s="7">
        <f ca="1">IF($A62&lt;=C$51,MAX(MAX(C25-$B$48,0)*$B$49+q*OFFSET(C62,-1,1)+(1-q)*OFFSET(C62,0,1))/(1+interest),"")</f>
        <v>18473118.731257472</v>
      </c>
      <c r="D62" s="7">
        <f ca="1">IF($A62&lt;=D$51,MAX(MAX(D25-$B$48,0)*$B$49+q*OFFSET(D62,-1,1)+(1-q)*OFFSET(D62,0,1))/(1+interest),"")</f>
        <v>12956513.553903243</v>
      </c>
      <c r="E62" s="7">
        <f ca="1">IF($A62&lt;=E$51,MAX(MAX(E25-$B$48,0)*$B$49+q*OFFSET(E62,-1,1)+(1-q)*OFFSET(E62,0,1))/(1+interest),"")</f>
        <v>8821154.547972735</v>
      </c>
      <c r="F62" s="7">
        <f ca="1">IF($A62&lt;=F$51,MAX(MAX(F25-$B$48,0)*$B$49+q*OFFSET(F62,-1,1)+(1-q)*OFFSET(F62,0,1))/(1+interest),"")</f>
        <v>5609761.897068006</v>
      </c>
      <c r="G62" s="7">
        <f ca="1">IF($A62&lt;=G$51,MAX(G44-5000000,(MAX(G25-$B$48,0)*$B$49+q*OFFSET(G62,-1,1)+(1-q)*OFFSET(G62,0,1))/(1+interest)),"")</f>
        <v>3172343.1561400215</v>
      </c>
      <c r="H62" s="7">
        <f ca="1">IF($A62&lt;=H$51,MAX(H44-5000000,(MAX(H25-$B$48,0)*$B$49+q*OFFSET(H62,-1,1)+(1-q)*OFFSET(H62,0,1))/(1+interest)),"")</f>
        <v>1448845.1097501456</v>
      </c>
      <c r="I62" s="7">
        <f ca="1">IF($A62&lt;=I$51,MAX(I44-5000000,(MAX(I25-$B$48,0)*$B$49+q*OFFSET(I62,-1,1)+(1-q)*OFFSET(I62,0,1))/(1+interest)),"")</f>
        <v>437213.18974872766</v>
      </c>
      <c r="J62" s="7">
        <f ca="1">IF($A62&lt;=J$51,MAX(J44-5000000,(MAX(J25-$B$48,0)*$B$49+q*OFFSET(J62,-1,1)+(1-q)*OFFSET(J62,0,1))/(1+interest)),"")</f>
        <v>36497.304683195769</v>
      </c>
      <c r="K62" s="7">
        <f ca="1">IF($A62&lt;=K$51,MAX(K44-5000000,(MAX(K25-$B$48,0)*$B$49+q*OFFSET(K62,-1,1)+(1-q)*OFFSET(K62,0,1))/(1+interest)),"")</f>
        <v>0</v>
      </c>
      <c r="L62" s="7">
        <v>0</v>
      </c>
    </row>
    <row r="63" spans="1:12">
      <c r="B63" s="7"/>
    </row>
    <row r="64" spans="1:12">
      <c r="A64" s="1" t="s">
        <v>12</v>
      </c>
    </row>
    <row r="66" spans="1:12"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</row>
    <row r="67" spans="1:12">
      <c r="A67">
        <f t="shared" ref="A67:A75" si="15">A68+1</f>
        <v>10</v>
      </c>
      <c r="B67" s="7" t="str">
        <f ca="1">IF($A67&lt;=B$66,B34-5000000-(MAX(B15-$B$48,0)*$B$49+q*OFFSET(B52,-1,1)+(1-q)*OFFSET(B52,0,1))/(1+interest),"")</f>
        <v/>
      </c>
      <c r="C67" s="7" t="str">
        <f ca="1">IF($A67&lt;=C$66,C34-5000000-(MAX(C15-$B$48,0)*$B$49+q*OFFSET(C52,-1,1)+(1-q)*OFFSET(C52,0,1))/(1+interest),"")</f>
        <v/>
      </c>
      <c r="D67" s="7" t="str">
        <f ca="1">IF($A67&lt;=D$66,D34-5000000-(MAX(D15-$B$48,0)*$B$49+q*OFFSET(D52,-1,1)+(1-q)*OFFSET(D52,0,1))/(1+interest),"")</f>
        <v/>
      </c>
      <c r="E67" s="7" t="str">
        <f ca="1">IF($A67&lt;=E$66,E34-5000000-(MAX(E15-$B$48,0)*$B$49+q*OFFSET(E52,-1,1)+(1-q)*OFFSET(E52,0,1))/(1+interest),"")</f>
        <v/>
      </c>
      <c r="F67" s="7" t="str">
        <f ca="1">IF($A67&lt;=F$66,F34-5000000-(MAX(F15-$B$48,0)*$B$49+q*OFFSET(F52,-1,1)+(1-q)*OFFSET(F52,0,1))/(1+interest),"")</f>
        <v/>
      </c>
      <c r="G67" s="7" t="str">
        <f ca="1">IF($A67&lt;=G$66,G34-5000000-(MAX(G15-$B$48,0)*$B$49+q*OFFSET(G52,-1,1)+(1-q)*OFFSET(G52,0,1))/(1+interest),"")</f>
        <v/>
      </c>
      <c r="H67" s="7" t="str">
        <f ca="1">IF($A67&lt;=H$66,H34-5000000-(MAX(H15-$B$48,0)*$B$49+q*OFFSET(H52,-1,1)+(1-q)*OFFSET(H52,0,1))/(1+interest),"")</f>
        <v/>
      </c>
      <c r="I67" s="7" t="str">
        <f ca="1">IF($A67&lt;=I$66,I34-5000000-(MAX(I15-$B$48,0)*$B$49+q*OFFSET(I52,-1,1)+(1-q)*OFFSET(I52,0,1))/(1+interest),"")</f>
        <v/>
      </c>
      <c r="J67" s="7" t="str">
        <f ca="1">IF($A67&lt;=J$66,J34-5000000-(MAX(J15-$B$48,0)*$B$49+q*OFFSET(J52,-1,1)+(1-q)*OFFSET(J52,0,1))/(1+interest),"")</f>
        <v/>
      </c>
      <c r="K67" s="7" t="str">
        <f ca="1">IF($A67&lt;=K$66,K34-5000000-(MAX(K15-$B$48,0)*$B$49+q*OFFSET(K52,-1,1)+(1-q)*OFFSET(K52,0,1))/(1+interest),"")</f>
        <v/>
      </c>
      <c r="L67" s="7">
        <v>0</v>
      </c>
    </row>
    <row r="68" spans="1:12">
      <c r="A68">
        <f t="shared" si="15"/>
        <v>9</v>
      </c>
      <c r="B68" s="7" t="str">
        <f ca="1">IF($A68&lt;=B$66,B35-5000000-(MAX(B16-$B$48,0)*$B$49+q*OFFSET(B53,-1,1)+(1-q)*OFFSET(B53,0,1))/(1+interest),"")</f>
        <v/>
      </c>
      <c r="C68" s="7" t="str">
        <f ca="1">IF($A68&lt;=C$66,C35-5000000-(MAX(C16-$B$48,0)*$B$49+q*OFFSET(C53,-1,1)+(1-q)*OFFSET(C53,0,1))/(1+interest),"")</f>
        <v/>
      </c>
      <c r="D68" s="7" t="str">
        <f ca="1">IF($A68&lt;=D$66,D35-5000000-(MAX(D16-$B$48,0)*$B$49+q*OFFSET(D53,-1,1)+(1-q)*OFFSET(D53,0,1))/(1+interest),"")</f>
        <v/>
      </c>
      <c r="E68" s="7" t="str">
        <f ca="1">IF($A68&lt;=E$66,E35-5000000-(MAX(E16-$B$48,0)*$B$49+q*OFFSET(E53,-1,1)+(1-q)*OFFSET(E53,0,1))/(1+interest),"")</f>
        <v/>
      </c>
      <c r="F68" s="7" t="str">
        <f ca="1">IF($A68&lt;=F$66,F35-5000000-(MAX(F16-$B$48,0)*$B$49+q*OFFSET(F53,-1,1)+(1-q)*OFFSET(F53,0,1))/(1+interest),"")</f>
        <v/>
      </c>
      <c r="G68" s="7" t="str">
        <f ca="1">IF($A68&lt;=G$66,G35-5000000-(MAX(G16-$B$48,0)*$B$49+q*OFFSET(G53,-1,1)+(1-q)*OFFSET(G53,0,1))/(1+interest),"")</f>
        <v/>
      </c>
      <c r="H68" s="7" t="str">
        <f ca="1">IF($A68&lt;=H$66,H35-5000000-(MAX(H16-$B$48,0)*$B$49+q*OFFSET(H53,-1,1)+(1-q)*OFFSET(H53,0,1))/(1+interest),"")</f>
        <v/>
      </c>
      <c r="I68" s="7" t="str">
        <f ca="1">IF($A68&lt;=I$66,I35-5000000-(MAX(I16-$B$48,0)*$B$49+q*OFFSET(I53,-1,1)+(1-q)*OFFSET(I53,0,1))/(1+interest),"")</f>
        <v/>
      </c>
      <c r="J68" s="7" t="str">
        <f ca="1">IF($A68&lt;=J$66,J35-5000000-(MAX(J16-$B$48,0)*$B$49+q*OFFSET(J53,-1,1)+(1-q)*OFFSET(J53,0,1))/(1+interest),"")</f>
        <v/>
      </c>
      <c r="K68" s="7">
        <f ca="1">IF($A68&lt;=K$66,K35-5000000-(MAX(K16-$B$48,0)*$B$49+q*OFFSET(K53,-1,1)+(1-q)*OFFSET(K53,0,1))/(1+interest),"")</f>
        <v>1268771.4210909046</v>
      </c>
      <c r="L68" s="7">
        <v>0</v>
      </c>
    </row>
    <row r="69" spans="1:12">
      <c r="A69">
        <f t="shared" si="15"/>
        <v>8</v>
      </c>
      <c r="B69" s="7" t="str">
        <f ca="1">IF($A69&lt;=B$66,B36-5000000-(MAX(B17-$B$48,0)*$B$49+q*OFFSET(B54,-1,1)+(1-q)*OFFSET(B54,0,1))/(1+interest),"")</f>
        <v/>
      </c>
      <c r="C69" s="7" t="str">
        <f ca="1">IF($A69&lt;=C$66,C36-5000000-(MAX(C17-$B$48,0)*$B$49+q*OFFSET(C54,-1,1)+(1-q)*OFFSET(C54,0,1))/(1+interest),"")</f>
        <v/>
      </c>
      <c r="D69" s="7" t="str">
        <f ca="1">IF($A69&lt;=D$66,D36-5000000-(MAX(D17-$B$48,0)*$B$49+q*OFFSET(D54,-1,1)+(1-q)*OFFSET(D54,0,1))/(1+interest),"")</f>
        <v/>
      </c>
      <c r="E69" s="7" t="str">
        <f ca="1">IF($A69&lt;=E$66,E36-5000000-(MAX(E17-$B$48,0)*$B$49+q*OFFSET(E54,-1,1)+(1-q)*OFFSET(E54,0,1))/(1+interest),"")</f>
        <v/>
      </c>
      <c r="F69" s="7" t="str">
        <f ca="1">IF($A69&lt;=F$66,F36-5000000-(MAX(F17-$B$48,0)*$B$49+q*OFFSET(F54,-1,1)+(1-q)*OFFSET(F54,0,1))/(1+interest),"")</f>
        <v/>
      </c>
      <c r="G69" s="7" t="str">
        <f ca="1">IF($A69&lt;=G$66,G36-5000000-(MAX(G17-$B$48,0)*$B$49+q*OFFSET(G54,-1,1)+(1-q)*OFFSET(G54,0,1))/(1+interest),"")</f>
        <v/>
      </c>
      <c r="H69" s="7" t="str">
        <f ca="1">IF($A69&lt;=H$66,H36-5000000-(MAX(H17-$B$48,0)*$B$49+q*OFFSET(H54,-1,1)+(1-q)*OFFSET(H54,0,1))/(1+interest),"")</f>
        <v/>
      </c>
      <c r="I69" s="7" t="str">
        <f ca="1">IF($A69&lt;=I$66,I36-5000000-(MAX(I17-$B$48,0)*$B$49+q*OFFSET(I54,-1,1)+(1-q)*OFFSET(I54,0,1))/(1+interest),"")</f>
        <v/>
      </c>
      <c r="J69" s="7">
        <f ca="1">IF($A69&lt;=J$66,J36-5000000-(MAX(J17-$B$48,0)*$B$49+q*OFFSET(J54,-1,1)+(1-q)*OFFSET(J54,0,1))/(1+interest),"")</f>
        <v>4379275.4741597772</v>
      </c>
      <c r="K69" s="7">
        <f ca="1">IF($A69&lt;=K$66,K36-5000000-(MAX(K17-$B$48,0)*$B$49+q*OFFSET(K54,-1,1)+(1-q)*OFFSET(K54,0,1))/(1+interest),"")</f>
        <v>-607512.34327272698</v>
      </c>
      <c r="L69" s="7">
        <v>0</v>
      </c>
    </row>
    <row r="70" spans="1:12">
      <c r="A70">
        <f t="shared" si="15"/>
        <v>7</v>
      </c>
      <c r="B70" s="7" t="str">
        <f ca="1">IF($A70&lt;=B$66,B37-5000000-(MAX(B18-$B$48,0)*$B$49+q*OFFSET(B55,-1,1)+(1-q)*OFFSET(B55,0,1))/(1+interest),"")</f>
        <v/>
      </c>
      <c r="C70" s="7" t="str">
        <f ca="1">IF($A70&lt;=C$66,C37-5000000-(MAX(C18-$B$48,0)*$B$49+q*OFFSET(C55,-1,1)+(1-q)*OFFSET(C55,0,1))/(1+interest),"")</f>
        <v/>
      </c>
      <c r="D70" s="7" t="str">
        <f ca="1">IF($A70&lt;=D$66,D37-5000000-(MAX(D18-$B$48,0)*$B$49+q*OFFSET(D55,-1,1)+(1-q)*OFFSET(D55,0,1))/(1+interest),"")</f>
        <v/>
      </c>
      <c r="E70" s="7" t="str">
        <f ca="1">IF($A70&lt;=E$66,E37-5000000-(MAX(E18-$B$48,0)*$B$49+q*OFFSET(E55,-1,1)+(1-q)*OFFSET(E55,0,1))/(1+interest),"")</f>
        <v/>
      </c>
      <c r="F70" s="7" t="str">
        <f ca="1">IF($A70&lt;=F$66,F37-5000000-(MAX(F18-$B$48,0)*$B$49+q*OFFSET(F55,-1,1)+(1-q)*OFFSET(F55,0,1))/(1+interest),"")</f>
        <v/>
      </c>
      <c r="G70" s="7" t="str">
        <f ca="1">IF($A70&lt;=G$66,G37-5000000-(MAX(G18-$B$48,0)*$B$49+q*OFFSET(G55,-1,1)+(1-q)*OFFSET(G55,0,1))/(1+interest),"")</f>
        <v/>
      </c>
      <c r="H70" s="7" t="str">
        <f ca="1">IF($A70&lt;=H$66,H37-5000000-(MAX(H18-$B$48,0)*$B$49+q*OFFSET(H55,-1,1)+(1-q)*OFFSET(H55,0,1))/(1+interest),"")</f>
        <v/>
      </c>
      <c r="I70" s="7">
        <f ca="1">IF($A70&lt;=I$66,I37-5000000-(MAX(I18-$B$48,0)*$B$49+q*OFFSET(I55,-1,1)+(1-q)*OFFSET(I55,0,1))/(1+interest),"")</f>
        <v>3520990.2545454502</v>
      </c>
      <c r="J70" s="7">
        <f ca="1">IF($A70&lt;=J$66,J37-5000000-(MAX(J18-$B$48,0)*$B$49+q*OFFSET(J55,-1,1)+(1-q)*OFFSET(J55,0,1))/(1+interest),"")</f>
        <v>2021088.2433057837</v>
      </c>
      <c r="K70" s="7">
        <f ca="1">IF($A70&lt;=K$66,K37-5000000-(MAX(K18-$B$48,0)*$B$49+q*OFFSET(K55,-1,1)+(1-q)*OFFSET(K55,0,1))/(1+interest),"")</f>
        <v>-2014725.1665454544</v>
      </c>
      <c r="L70" s="7">
        <v>0</v>
      </c>
    </row>
    <row r="71" spans="1:12">
      <c r="A71">
        <f t="shared" si="15"/>
        <v>6</v>
      </c>
      <c r="B71" s="7" t="str">
        <f ca="1">IF($A71&lt;=B$66,B38-5000000-(MAX(B19-$B$48,0)*$B$49+q*OFFSET(B56,-1,1)+(1-q)*OFFSET(B56,0,1))/(1+interest),"")</f>
        <v/>
      </c>
      <c r="C71" s="7" t="str">
        <f ca="1">IF($A71&lt;=C$66,C38-5000000-(MAX(C19-$B$48,0)*$B$49+q*OFFSET(C56,-1,1)+(1-q)*OFFSET(C56,0,1))/(1+interest),"")</f>
        <v/>
      </c>
      <c r="D71" s="7" t="str">
        <f ca="1">IF($A71&lt;=D$66,D38-5000000-(MAX(D19-$B$48,0)*$B$49+q*OFFSET(D56,-1,1)+(1-q)*OFFSET(D56,0,1))/(1+interest),"")</f>
        <v/>
      </c>
      <c r="E71" s="7" t="str">
        <f ca="1">IF($A71&lt;=E$66,E38-5000000-(MAX(E19-$B$48,0)*$B$49+q*OFFSET(E56,-1,1)+(1-q)*OFFSET(E56,0,1))/(1+interest),"")</f>
        <v/>
      </c>
      <c r="F71" s="7" t="str">
        <f ca="1">IF($A71&lt;=F$66,F38-5000000-(MAX(F19-$B$48,0)*$B$49+q*OFFSET(F56,-1,1)+(1-q)*OFFSET(F56,0,1))/(1+interest),"")</f>
        <v/>
      </c>
      <c r="G71" s="7" t="str">
        <f ca="1">IF($A71&lt;=G$66,G38-5000000-(MAX(G19-$B$48,0)*$B$49+q*OFFSET(G56,-1,1)+(1-q)*OFFSET(G56,0,1))/(1+interest),"")</f>
        <v/>
      </c>
      <c r="H71" s="7">
        <f ca="1">IF($A71&lt;=H$66,H38-5000000-(MAX(H19-$B$48,0)*$B$49+q*OFFSET(H56,-1,1)+(1-q)*OFFSET(H56,0,1))/(1+interest),"")</f>
        <v>2652340.363636367</v>
      </c>
      <c r="I71" s="7">
        <f ca="1">IF($A71&lt;=I$66,I38-5000000-(MAX(I19-$B$48,0)*$B$49+q*OFFSET(I56,-1,1)+(1-q)*OFFSET(I56,0,1))/(1+interest),"")</f>
        <v>2119752.8538943157</v>
      </c>
      <c r="J71" s="7">
        <f ca="1">IF($A71&lt;=J$66,J38-5000000-(MAX(J19-$B$48,0)*$B$49+q*OFFSET(J56,-1,1)+(1-q)*OFFSET(J56,0,1))/(1+interest),"")</f>
        <v>-324266.46214875951</v>
      </c>
      <c r="K71" s="7">
        <f ca="1">IF($A71&lt;=K$66,K38-5000000-(MAX(K19-$B$48,0)*$B$49+q*OFFSET(K56,-1,1)+(1-q)*OFFSET(K56,0,1))/(1+interest),"")</f>
        <v>-3070134.784</v>
      </c>
      <c r="L71" s="7">
        <v>0</v>
      </c>
    </row>
    <row r="72" spans="1:12">
      <c r="A72">
        <f t="shared" si="15"/>
        <v>5</v>
      </c>
      <c r="B72" s="7" t="str">
        <f ca="1">IF($A72&lt;=B$66,B39-5000000-(MAX(B20-$B$48,0)*$B$49+q*OFFSET(B57,-1,1)+(1-q)*OFFSET(B57,0,1))/(1+interest),"")</f>
        <v/>
      </c>
      <c r="C72" s="7" t="str">
        <f ca="1">IF($A72&lt;=C$66,C39-5000000-(MAX(C20-$B$48,0)*$B$49+q*OFFSET(C57,-1,1)+(1-q)*OFFSET(C57,0,1))/(1+interest),"")</f>
        <v/>
      </c>
      <c r="D72" s="7" t="str">
        <f ca="1">IF($A72&lt;=D$66,D39-5000000-(MAX(D20-$B$48,0)*$B$49+q*OFFSET(D57,-1,1)+(1-q)*OFFSET(D57,0,1))/(1+interest),"")</f>
        <v/>
      </c>
      <c r="E72" s="7" t="str">
        <f ca="1">IF($A72&lt;=E$66,E39-5000000-(MAX(E20-$B$48,0)*$B$49+q*OFFSET(E57,-1,1)+(1-q)*OFFSET(E57,0,1))/(1+interest),"")</f>
        <v/>
      </c>
      <c r="F72" s="7" t="str">
        <f ca="1">IF($A72&lt;=F$66,F39-5000000-(MAX(F20-$B$48,0)*$B$49+q*OFFSET(F57,-1,1)+(1-q)*OFFSET(F57,0,1))/(1+interest),"")</f>
        <v/>
      </c>
      <c r="G72" s="7">
        <f ca="1">IF($A72&lt;=G$66,G39-5000000-(MAX(G20-$B$48,0)*$B$49+q*OFFSET(G57,-1,1)+(1-q)*OFFSET(G57,0,1))/(1+interest),"")</f>
        <v>1928465.4545454457</v>
      </c>
      <c r="H72" s="7">
        <f ca="1">IF($A72&lt;=H$66,H39-5000000-(MAX(H20-$B$48,0)*$B$49+q*OFFSET(H57,-1,1)+(1-q)*OFFSET(H57,0,1))/(1+interest),"")</f>
        <v>1566528.0000000075</v>
      </c>
      <c r="I72" s="7">
        <f ca="1">IF($A72&lt;=I$66,I39-5000000-(MAX(I20-$B$48,0)*$B$49+q*OFFSET(I57,-1,1)+(1-q)*OFFSET(I57,0,1))/(1+interest),"")</f>
        <v>412961.43771600351</v>
      </c>
      <c r="J72" s="7">
        <f ca="1">IF($A72&lt;=J$66,J39-5000000-(MAX(J20-$B$48,0)*$B$49+q*OFFSET(J57,-1,1)+(1-q)*OFFSET(J57,0,1))/(1+interest),"")</f>
        <v>-2083282.4912396707</v>
      </c>
      <c r="K72" s="7">
        <f ca="1">IF($A72&lt;=K$66,K39-5000000-(MAX(K20-$B$48,0)*$B$49+q*OFFSET(K57,-1,1)+(1-q)*OFFSET(K57,0,1))/(1+interest),"")</f>
        <v>-3861691.9970909096</v>
      </c>
      <c r="L72" s="7">
        <v>0</v>
      </c>
    </row>
    <row r="73" spans="1:12">
      <c r="A73">
        <f t="shared" si="15"/>
        <v>4</v>
      </c>
      <c r="B73" s="7" t="str">
        <f ca="1">IF($A73&lt;=B$66,B40-5000000-(MAX(B21-$B$48,0)*$B$49+q*OFFSET(B58,-1,1)+(1-q)*OFFSET(B58,0,1))/(1+interest),"")</f>
        <v/>
      </c>
      <c r="C73" s="7" t="str">
        <f ca="1">IF($A73&lt;=C$66,C40-5000000-(MAX(C21-$B$48,0)*$B$49+q*OFFSET(C58,-1,1)+(1-q)*OFFSET(C58,0,1))/(1+interest),"")</f>
        <v/>
      </c>
      <c r="D73" s="7" t="str">
        <f ca="1">IF($A73&lt;=D$66,D40-5000000-(MAX(D21-$B$48,0)*$B$49+q*OFFSET(D58,-1,1)+(1-q)*OFFSET(D58,0,1))/(1+interest),"")</f>
        <v/>
      </c>
      <c r="E73" s="7" t="str">
        <f ca="1">IF($A73&lt;=E$66,E40-5000000-(MAX(E21-$B$48,0)*$B$49+q*OFFSET(E58,-1,1)+(1-q)*OFFSET(E58,0,1))/(1+interest),"")</f>
        <v/>
      </c>
      <c r="F73" s="7">
        <f ca="1">IF($A73&lt;=F$66,F40-5000000-(MAX(F21-$B$48,0)*$B$49+q*OFFSET(F58,-1,1)+(1-q)*OFFSET(F58,0,1))/(1+interest),"")</f>
        <v>1325236.363636367</v>
      </c>
      <c r="G73" s="7">
        <f ca="1">IF($A73&lt;=G$66,G40-5000000-(MAX(G21-$B$48,0)*$B$49+q*OFFSET(G58,-1,1)+(1-q)*OFFSET(G58,0,1))/(1+interest),"")</f>
        <v>1023621.8181818128</v>
      </c>
      <c r="H73" s="7">
        <f ca="1">IF($A73&lt;=H$66,H40-5000000-(MAX(H21-$B$48,0)*$B$49+q*OFFSET(H58,-1,1)+(1-q)*OFFSET(H58,0,1))/(1+interest),"")</f>
        <v>211014.60647041351</v>
      </c>
      <c r="I73" s="7">
        <f ca="1">IF($A73&lt;=I$66,I40-5000000-(MAX(I21-$B$48,0)*$B$49+q*OFFSET(I58,-1,1)+(1-q)*OFFSET(I58,0,1))/(1+interest),"")</f>
        <v>-1785808.5986476336</v>
      </c>
      <c r="J73" s="7">
        <f ca="1">IF($A73&lt;=J$66,J40-5000000-(MAX(J21-$B$48,0)*$B$49+q*OFFSET(J58,-1,1)+(1-q)*OFFSET(J58,0,1))/(1+interest),"")</f>
        <v>-3402544.5130578503</v>
      </c>
      <c r="K73" s="7">
        <f ca="1">IF($A73&lt;=K$66,K40-5000000-(MAX(K21-$B$48,0)*$B$49+q*OFFSET(K58,-1,1)+(1-q)*OFFSET(K58,0,1))/(1+interest),"")</f>
        <v>-4455359.9069090914</v>
      </c>
      <c r="L73" s="7">
        <v>0</v>
      </c>
    </row>
    <row r="74" spans="1:12">
      <c r="A74">
        <f t="shared" si="15"/>
        <v>3</v>
      </c>
      <c r="B74" s="7" t="str">
        <f ca="1">IF($A74&lt;=B$66,B41-5000000-(MAX(B22-$B$48,0)*$B$49+q*OFFSET(B59,-1,1)+(1-q)*OFFSET(B59,0,1))/(1+interest),"")</f>
        <v/>
      </c>
      <c r="C74" s="7" t="str">
        <f ca="1">IF($A74&lt;=C$66,C41-5000000-(MAX(C22-$B$48,0)*$B$49+q*OFFSET(C59,-1,1)+(1-q)*OFFSET(C59,0,1))/(1+interest),"")</f>
        <v/>
      </c>
      <c r="D74" s="7" t="str">
        <f ca="1">IF($A74&lt;=D$66,D41-5000000-(MAX(D22-$B$48,0)*$B$49+q*OFFSET(D59,-1,1)+(1-q)*OFFSET(D59,0,1))/(1+interest),"")</f>
        <v/>
      </c>
      <c r="E74" s="7">
        <f ca="1">IF($A74&lt;=E$66,E41-5000000-(MAX(E22-$B$48,0)*$B$49+q*OFFSET(E59,-1,1)+(1-q)*OFFSET(E59,0,1))/(1+interest),"")</f>
        <v>1775343.3076637015</v>
      </c>
      <c r="F74" s="7">
        <f ca="1">IF($A74&lt;=F$66,F41-5000000-(MAX(F22-$B$48,0)*$B$49+q*OFFSET(F59,-1,1)+(1-q)*OFFSET(F59,0,1))/(1+interest),"")</f>
        <v>493760.1880174838</v>
      </c>
      <c r="G74" s="7">
        <f ca="1">IF($A74&lt;=G$66,G41-5000000-(MAX(G22-$B$48,0)*$B$49+q*OFFSET(G59,-1,1)+(1-q)*OFFSET(G59,0,1))/(1+interest),"")</f>
        <v>-255551.37954229861</v>
      </c>
      <c r="H74" s="7">
        <f ca="1">IF($A74&lt;=H$66,H41-5000000-(MAX(H22-$B$48,0)*$B$49+q*OFFSET(H59,-1,1)+(1-q)*OFFSET(H59,0,1))/(1+interest),"")</f>
        <v>-1981783.5524895843</v>
      </c>
      <c r="I74" s="7">
        <f ca="1">IF($A74&lt;=I$66,I41-5000000-(MAX(I22-$B$48,0)*$B$49+q*OFFSET(I59,-1,1)+(1-q)*OFFSET(I59,0,1))/(1+interest),"")</f>
        <v>-3434886.12592036</v>
      </c>
      <c r="J74" s="7">
        <f ca="1">IF($A74&lt;=J$66,J41-5000000-(MAX(J22-$B$48,0)*$B$49+q*OFFSET(J59,-1,1)+(1-q)*OFFSET(J59,0,1))/(1+interest),"")</f>
        <v>-4391991.0294214878</v>
      </c>
      <c r="K74" s="7">
        <f ca="1">IF($A74&lt;=K$66,K41-5000000-(MAX(K22-$B$48,0)*$B$49+q*OFFSET(K59,-1,1)+(1-q)*OFFSET(K59,0,1))/(1+interest),"")</f>
        <v>-4900610.8392727273</v>
      </c>
      <c r="L74" s="7">
        <v>0</v>
      </c>
    </row>
    <row r="75" spans="1:12">
      <c r="A75">
        <f t="shared" si="15"/>
        <v>2</v>
      </c>
      <c r="B75" s="7" t="str">
        <f ca="1">IF($A75&lt;=B$66,B42-5000000-(MAX(B23-$B$48,0)*$B$49+q*OFFSET(B60,-1,1)+(1-q)*OFFSET(B60,0,1))/(1+interest),"")</f>
        <v/>
      </c>
      <c r="C75" s="7" t="str">
        <f ca="1">IF($A75&lt;=C$66,C42-5000000-(MAX(C23-$B$48,0)*$B$49+q*OFFSET(C60,-1,1)+(1-q)*OFFSET(C60,0,1))/(1+interest),"")</f>
        <v/>
      </c>
      <c r="D75" s="7">
        <f ca="1">IF($A75&lt;=D$66,D42-5000000-(MAX(D23-$B$48,0)*$B$49+q*OFFSET(D60,-1,1)+(1-q)*OFFSET(D60,0,1))/(1+interest),"")</f>
        <v>1545278.6793045923</v>
      </c>
      <c r="E75" s="7">
        <f ca="1">IF($A75&lt;=E$66,E42-5000000-(MAX(E23-$B$48,0)*$B$49+q*OFFSET(E60,-1,1)+(1-q)*OFFSET(E60,0,1))/(1+interest),"")</f>
        <v>216733.0263777338</v>
      </c>
      <c r="F75" s="7">
        <f ca="1">IF($A75&lt;=F$66,F42-5000000-(MAX(F23-$B$48,0)*$B$49+q*OFFSET(F60,-1,1)+(1-q)*OFFSET(F60,0,1))/(1+interest),"")</f>
        <v>-913101.38898845762</v>
      </c>
      <c r="G75" s="7">
        <f ca="1">IF($A75&lt;=G$66,G42-5000000-(MAX(G23-$B$48,0)*$B$49+q*OFFSET(G60,-1,1)+(1-q)*OFFSET(G60,0,1))/(1+interest),"")</f>
        <v>-2520851.8245773073</v>
      </c>
      <c r="H75" s="7">
        <f ca="1">IF($A75&lt;=H$66,H42-5000000-(MAX(H23-$B$48,0)*$B$49+q*OFFSET(H60,-1,1)+(1-q)*OFFSET(H60,0,1))/(1+interest),"")</f>
        <v>-3814091.9161259467</v>
      </c>
      <c r="I75" s="7">
        <f ca="1">IF($A75&lt;=I$66,I42-5000000-(MAX(I23-$B$48,0)*$B$49+q*OFFSET(I60,-1,1)+(1-q)*OFFSET(I60,0,1))/(1+interest),"")</f>
        <v>-4671694.2713749055</v>
      </c>
      <c r="J75" s="7">
        <f ca="1">IF($A75&lt;=J$66,J42-5000000-(MAX(J23-$B$48,0)*$B$49+q*OFFSET(J60,-1,1)+(1-q)*OFFSET(J60,0,1))/(1+interest),"")</f>
        <v>-5134075.9166942146</v>
      </c>
      <c r="K75" s="7">
        <f ca="1">IF($A75&lt;=K$66,K42-5000000-(MAX(K23-$B$48,0)*$B$49+q*OFFSET(K60,-1,1)+(1-q)*OFFSET(K60,0,1))/(1+interest),"")</f>
        <v>-5234549.0385454549</v>
      </c>
      <c r="L75" s="7">
        <v>0</v>
      </c>
    </row>
    <row r="76" spans="1:12">
      <c r="A76">
        <f>A77+1</f>
        <v>1</v>
      </c>
      <c r="B76" s="7" t="str">
        <f ca="1">IF($A76&lt;=B$66,B43-5000000-(MAX(B24-$B$48,0)*$B$49+q*OFFSET(B61,-1,1)+(1-q)*OFFSET(B61,0,1))/(1+interest),"")</f>
        <v/>
      </c>
      <c r="C76" s="7">
        <f ca="1">IF($A76&lt;=C$66,C43-5000000-(MAX(C24-$B$48,0)*$B$49+q*OFFSET(C61,-1,1)+(1-q)*OFFSET(C61,0,1))/(1+interest),"")</f>
        <v>826810.02534385771</v>
      </c>
      <c r="D76" s="7">
        <f ca="1">IF($A76&lt;=D$66,D43-5000000-(MAX(D24-$B$48,0)*$B$49+q*OFFSET(D61,-1,1)+(1-q)*OFFSET(D61,0,1))/(1+interest),"")</f>
        <v>-542084.27497445419</v>
      </c>
      <c r="E76" s="7">
        <f ca="1">IF($A76&lt;=E$66,E43-5000000-(MAX(E24-$B$48,0)*$B$49+q*OFFSET(E61,-1,1)+(1-q)*OFFSET(E61,0,1))/(1+interest),"")</f>
        <v>-1826344.1601711735</v>
      </c>
      <c r="F76" s="7">
        <f ca="1">IF($A76&lt;=F$66,F43-5000000-(MAX(F24-$B$48,0)*$B$49+q*OFFSET(F61,-1,1)+(1-q)*OFFSET(F61,0,1))/(1+interest),"")</f>
        <v>-3286332.9505879544</v>
      </c>
      <c r="G76" s="7">
        <f ca="1">IF($A76&lt;=G$66,G43-5000000-(MAX(G24-$B$48,0)*$B$49+q*OFFSET(G61,-1,1)+(1-q)*OFFSET(G61,0,1))/(1+interest),"")</f>
        <v>-4422235.0877856249</v>
      </c>
      <c r="H76" s="7">
        <f ca="1">IF($A76&lt;=H$66,H43-5000000-(MAX(H24-$B$48,0)*$B$49+q*OFFSET(H61,-1,1)+(1-q)*OFFSET(H61,0,1))/(1+interest),"")</f>
        <v>-5164327.9574406715</v>
      </c>
      <c r="I76" s="7">
        <f ca="1">IF($A76&lt;=I$66,I43-5000000-(MAX(I24-$B$48,0)*$B$49+q*OFFSET(I61,-1,1)+(1-q)*OFFSET(I61,0,1))/(1+interest),"")</f>
        <v>-5520116.1168044079</v>
      </c>
      <c r="J76" s="7">
        <f ca="1">IF($A76&lt;=J$66,J43-5000000-(MAX(J24-$B$48,0)*$B$49+q*OFFSET(J61,-1,1)+(1-q)*OFFSET(J61,0,1))/(1+interest),"")</f>
        <v>-5429331.5120661156</v>
      </c>
      <c r="K76" s="7">
        <f ca="1">IF($A76&lt;=K$66,K43-5000000-(MAX(K24-$B$48,0)*$B$49+q*OFFSET(K61,-1,1)+(1-q)*OFFSET(K61,0,1))/(1+interest),"")</f>
        <v>-5060220.5527272727</v>
      </c>
      <c r="L76" s="7">
        <v>0</v>
      </c>
    </row>
    <row r="77" spans="1:12">
      <c r="A77">
        <v>0</v>
      </c>
      <c r="B77" s="7">
        <f ca="1">IF($A77&lt;=B$66,B44-5000000-(MAX(B25-$B$48,0)*$B$49+q*OFFSET(B62,-1,1)+(1-q)*OFFSET(B62,0,1))/(1+interest),"")</f>
        <v>-215296.05219894275</v>
      </c>
      <c r="C77" s="7">
        <f ca="1">IF($A77&lt;=C$66,C44-5000000-(MAX(C25-$B$48,0)*$B$49+q*OFFSET(C62,-1,1)+(1-q)*OFFSET(C62,0,1))/(1+interest),"")</f>
        <v>-1584097.0229442269</v>
      </c>
      <c r="D77" s="7">
        <f ca="1">IF($A77&lt;=D$66,D44-5000000-(MAX(D25-$B$48,0)*$B$49+q*OFFSET(D62,-1,1)+(1-q)*OFFSET(D62,0,1))/(1+interest),"")</f>
        <v>-2883351.6257670391</v>
      </c>
      <c r="E77" s="7">
        <f ca="1">IF($A77&lt;=E$66,E44-5000000-(MAX(E25-$B$48,0)*$B$49+q*OFFSET(E62,-1,1)+(1-q)*OFFSET(E62,0,1))/(1+interest),"")</f>
        <v>-4170372.0446888823</v>
      </c>
      <c r="F77" s="7">
        <f ca="1">IF($A77&lt;=F$66,F44-5000000-(MAX(F25-$B$48,0)*$B$49+q*OFFSET(F62,-1,1)+(1-q)*OFFSET(F62,0,1))/(1+interest),"")</f>
        <v>-5108761.8462974029</v>
      </c>
      <c r="G77" s="7">
        <f ca="1">IF($A77&lt;=G$66,G44-5000000-(MAX(G25-$B$48,0)*$B$49+q*OFFSET(G62,-1,1)+(1-q)*OFFSET(G62,0,1))/(1+interest),"")</f>
        <v>-5583723.917210184</v>
      </c>
      <c r="H77" s="7">
        <f ca="1">IF($A77&lt;=H$66,H44-5000000-(MAX(H25-$B$48,0)*$B$49+q*OFFSET(H62,-1,1)+(1-q)*OFFSET(H62,0,1))/(1+interest),"")</f>
        <v>-5511753.0119122621</v>
      </c>
      <c r="I77" s="7">
        <f ca="1">IF($A77&lt;=I$66,I44-5000000-(MAX(I25-$B$48,0)*$B$49+q*OFFSET(I62,-1,1)+(1-q)*OFFSET(I62,0,1))/(1+interest),"")</f>
        <v>-5271260.7057016455</v>
      </c>
      <c r="J77" s="7">
        <f ca="1">IF($A77&lt;=J$66,J44-5000000-(MAX(J25-$B$48,0)*$B$49+q*OFFSET(J62,-1,1)+(1-q)*OFFSET(J62,0,1))/(1+interest),"")</f>
        <v>-5036497.3046831954</v>
      </c>
      <c r="K77" s="7">
        <f ca="1">IF($A77&lt;=K$66,K44-5000000-(MAX(K25-$B$48,0)*$B$49+q*OFFSET(K62,-1,1)+(1-q)*OFFSET(K62,0,1))/(1+interest),"")</f>
        <v>-5000000</v>
      </c>
      <c r="L77" s="7">
        <v>0</v>
      </c>
    </row>
  </sheetData>
  <conditionalFormatting sqref="B52:K62">
    <cfRule type="expression" dxfId="42" priority="21">
      <formula>$K$62&gt;$K$44</formula>
    </cfRule>
  </conditionalFormatting>
  <conditionalFormatting sqref="L77">
    <cfRule type="cellIs" dxfId="41" priority="18" operator="greaterThan">
      <formula>0</formula>
    </cfRule>
  </conditionalFormatting>
  <conditionalFormatting sqref="K77">
    <cfRule type="cellIs" dxfId="40" priority="13" operator="greaterThan">
      <formula>0</formula>
    </cfRule>
  </conditionalFormatting>
  <conditionalFormatting sqref="B67:K76 K68:K77 B67:J77">
    <cfRule type="cellIs" dxfId="39" priority="12" operator="greaterThan">
      <formula>0</formula>
    </cfRule>
  </conditionalFormatting>
  <conditionalFormatting sqref="B77:J77">
    <cfRule type="cellIs" dxfId="38" priority="11" operator="greaterThan">
      <formula>0</formula>
    </cfRule>
  </conditionalFormatting>
  <conditionalFormatting sqref="B63">
    <cfRule type="expression" dxfId="25" priority="10">
      <formula>$K$62&gt;$K$44</formula>
    </cfRule>
  </conditionalFormatting>
  <conditionalFormatting sqref="J77">
    <cfRule type="cellIs" dxfId="17" priority="9" operator="greaterThan">
      <formula>0</formula>
    </cfRule>
  </conditionalFormatting>
  <conditionalFormatting sqref="I77">
    <cfRule type="cellIs" dxfId="15" priority="8" operator="greaterThan">
      <formula>0</formula>
    </cfRule>
  </conditionalFormatting>
  <conditionalFormatting sqref="H77">
    <cfRule type="cellIs" dxfId="13" priority="7" operator="greaterThan">
      <formula>0</formula>
    </cfRule>
  </conditionalFormatting>
  <conditionalFormatting sqref="G77">
    <cfRule type="cellIs" dxfId="11" priority="6" operator="greaterThan">
      <formula>0</formula>
    </cfRule>
  </conditionalFormatting>
  <conditionalFormatting sqref="F77">
    <cfRule type="cellIs" dxfId="9" priority="5" operator="greaterThan">
      <formula>0</formula>
    </cfRule>
  </conditionalFormatting>
  <conditionalFormatting sqref="E77">
    <cfRule type="cellIs" dxfId="7" priority="4" operator="greaterThan">
      <formula>0</formula>
    </cfRule>
  </conditionalFormatting>
  <conditionalFormatting sqref="D77">
    <cfRule type="cellIs" dxfId="5" priority="3" operator="greaterThan">
      <formula>0</formula>
    </cfRule>
  </conditionalFormatting>
  <conditionalFormatting sqref="C77">
    <cfRule type="cellIs" dxfId="3" priority="2" operator="greaterThan">
      <formula>0</formula>
    </cfRule>
  </conditionalFormatting>
  <conditionalFormatting sqref="B77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Equipment</vt:lpstr>
      <vt:lpstr>Equipment!d</vt:lpstr>
      <vt:lpstr>Equipment!interest</vt:lpstr>
      <vt:lpstr>Equipment!q</vt:lpstr>
      <vt:lpstr>Equipment!S0</vt:lpstr>
      <vt:lpstr>Equipment!u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rchen</cp:lastModifiedBy>
  <dcterms:created xsi:type="dcterms:W3CDTF">2013-04-14T16:24:19Z</dcterms:created>
  <dcterms:modified xsi:type="dcterms:W3CDTF">2014-03-05T20:28:32Z</dcterms:modified>
</cp:coreProperties>
</file>