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young/ryayoung/python-packages/tsopt/test/"/>
    </mc:Choice>
  </mc:AlternateContent>
  <xr:revisionPtr revIDLastSave="0" documentId="13_ncr:1_{86A5FB2C-88D6-1B4A-9266-6A625F13EAC5}" xr6:coauthVersionLast="47" xr6:coauthVersionMax="47" xr10:uidLastSave="{00000000-0000-0000-0000-000000000000}"/>
  <bookViews>
    <workbookView xWindow="23120" yWindow="10080" windowWidth="34560" windowHeight="21580" activeTab="7" xr2:uid="{7331F2A5-06C7-524A-A2F1-39512633D845}"/>
  </bookViews>
  <sheets>
    <sheet name="cost" sheetId="5" r:id="rId1"/>
    <sheet name="capacity_d" sheetId="3" r:id="rId2"/>
    <sheet name="demand_d" sheetId="1" r:id="rId3"/>
    <sheet name="demand_w" sheetId="2" r:id="rId4"/>
    <sheet name="capacity_w" sheetId="4" r:id="rId5"/>
    <sheet name="edge" sheetId="7" r:id="rId6"/>
    <sheet name="UNSOLVABLE MAX" sheetId="6" r:id="rId7"/>
    <sheet name="TESTS" sheetId="8" r:id="rId8"/>
    <sheet name="test_file_i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8" l="1"/>
  <c r="D3" i="8"/>
  <c r="C5" i="8"/>
  <c r="A5" i="4"/>
  <c r="A4" i="4"/>
  <c r="A3" i="4"/>
  <c r="A2" i="4"/>
  <c r="A1" i="4"/>
  <c r="C4" i="8"/>
  <c r="A1" i="3" a="1"/>
  <c r="A1" i="3" s="1"/>
  <c r="A1" i="1" a="1"/>
  <c r="A1" i="1" s="1"/>
  <c r="A1" i="2" a="1"/>
  <c r="A1" i="2" s="1"/>
  <c r="C2" i="7"/>
  <c r="D2" i="7"/>
  <c r="E2" i="7"/>
  <c r="F2" i="7"/>
  <c r="C3" i="7"/>
  <c r="D3" i="7"/>
  <c r="E3" i="7"/>
  <c r="F3" i="7"/>
  <c r="C4" i="7"/>
  <c r="D4" i="7"/>
  <c r="E4" i="7"/>
  <c r="F4" i="7"/>
  <c r="C5" i="7"/>
  <c r="D5" i="7"/>
  <c r="E5" i="7"/>
  <c r="F5" i="7"/>
  <c r="B3" i="7"/>
  <c r="B4" i="7"/>
  <c r="B5" i="7"/>
  <c r="B2" i="7"/>
  <c r="AF17" i="6"/>
  <c r="AB10" i="6"/>
  <c r="AC10" i="6"/>
  <c r="AD10" i="6"/>
  <c r="AE10" i="6"/>
  <c r="AA10" i="6"/>
  <c r="AF7" i="6"/>
  <c r="AF8" i="6"/>
  <c r="AF9" i="6"/>
  <c r="AF6" i="6"/>
  <c r="P12" i="6"/>
  <c r="R8" i="6"/>
  <c r="R7" i="6"/>
  <c r="R6" i="6"/>
  <c r="Q11" i="6"/>
  <c r="P11" i="6"/>
  <c r="O11" i="6"/>
  <c r="N11" i="6"/>
  <c r="M11" i="6"/>
  <c r="L15" i="6"/>
  <c r="L14" i="6"/>
  <c r="L13" i="6"/>
  <c r="L12" i="6"/>
  <c r="O6" i="6"/>
  <c r="N6" i="6"/>
  <c r="F14" i="6"/>
  <c r="J13" i="6"/>
  <c r="F13" i="6"/>
  <c r="G12" i="6"/>
  <c r="H12" i="6"/>
  <c r="I12" i="6"/>
  <c r="J12" i="6"/>
  <c r="F12" i="6"/>
  <c r="M7" i="6"/>
  <c r="M8" i="6"/>
  <c r="M9" i="6"/>
  <c r="M6" i="6"/>
  <c r="G11" i="6"/>
  <c r="H11" i="6"/>
  <c r="H14" i="6" s="1"/>
  <c r="I11" i="6"/>
  <c r="J11" i="6"/>
  <c r="J14" i="6" s="1"/>
  <c r="F11" i="6"/>
  <c r="K7" i="6"/>
  <c r="K8" i="6"/>
  <c r="N8" i="6" s="1"/>
  <c r="K9" i="6"/>
  <c r="K5" i="6" s="1"/>
  <c r="K6" i="6"/>
  <c r="L6" i="6"/>
  <c r="F4" i="6"/>
  <c r="G4" i="6"/>
  <c r="H4" i="6"/>
  <c r="I4" i="6"/>
  <c r="E7" i="6"/>
  <c r="E6" i="6"/>
  <c r="G10" i="6"/>
  <c r="E10" i="6" s="1"/>
  <c r="H10" i="6"/>
  <c r="H13" i="6" s="1"/>
  <c r="I10" i="6"/>
  <c r="J10" i="6"/>
  <c r="F10" i="6"/>
  <c r="L7" i="6"/>
  <c r="L8" i="6"/>
  <c r="O8" i="6" s="1"/>
  <c r="L9" i="6"/>
  <c r="L5" i="6" s="1"/>
  <c r="C5" i="6"/>
  <c r="D3" i="6"/>
  <c r="E9" i="6"/>
  <c r="E8" i="6"/>
  <c r="E11" i="6" l="1"/>
  <c r="G14" i="6"/>
  <c r="G13" i="6"/>
  <c r="O9" i="6"/>
  <c r="N9" i="6"/>
  <c r="I14" i="6"/>
  <c r="I13" i="6"/>
  <c r="N7" i="6"/>
  <c r="O7" i="6"/>
  <c r="E3" i="6"/>
  <c r="C4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<sst xmlns="http://schemas.openxmlformats.org/spreadsheetml/2006/main" count="39" uniqueCount="17">
  <si>
    <t>cap</t>
  </si>
  <si>
    <t>a</t>
  </si>
  <si>
    <t>b</t>
  </si>
  <si>
    <t>c</t>
  </si>
  <si>
    <t>d</t>
  </si>
  <si>
    <t>e</t>
  </si>
  <si>
    <t xml:space="preserve"> </t>
  </si>
  <si>
    <t>W1</t>
  </si>
  <si>
    <t>W2</t>
  </si>
  <si>
    <t>W3</t>
  </si>
  <si>
    <t>W4</t>
  </si>
  <si>
    <t>W5</t>
  </si>
  <si>
    <t>D1</t>
  </si>
  <si>
    <t>D2</t>
  </si>
  <si>
    <t>D3</t>
  </si>
  <si>
    <t>D4</t>
  </si>
  <si>
    <t>Note: if they fully upper or lower bound a node's edges, go and update the node capacity/demand accordingly and update model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</si>
</sst>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81953-B84C-264D-A3B1-AEB374CBB2C2}">
  <dimension ref="A1:E4"/>
  <sheetViews>
    <sheetView zoomScale="249" workbookViewId="0">
      <selection activeCell="B7" sqref="B7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">
      <c r="A4">
        <v>1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155B-8E95-DC4B-B496-16BB7115A045}">
  <dimension ref="A1:A4"/>
  <sheetViews>
    <sheetView zoomScale="178" workbookViewId="0">
      <selection activeCell="C11" sqref="C11"/>
    </sheetView>
  </sheetViews>
  <sheetFormatPr baseColWidth="10" defaultRowHeight="16" x14ac:dyDescent="0.2"/>
  <sheetData>
    <row r="1" spans="1:1" x14ac:dyDescent="0.2">
      <c r="A1" cm="1">
        <f t="array" ref="A1:A4">TESTS!D6:D9</f>
        <v>40</v>
      </c>
    </row>
    <row r="2" spans="1:1" x14ac:dyDescent="0.2">
      <c r="A2">
        <v>20</v>
      </c>
    </row>
    <row r="3" spans="1:1" x14ac:dyDescent="0.2">
      <c r="A3">
        <v>180</v>
      </c>
    </row>
    <row r="4" spans="1:1" x14ac:dyDescent="0.2">
      <c r="A4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47E9-BD1D-0C41-A7E7-9F4CED49E8E1}">
  <dimension ref="A1:A4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cm="1">
        <f t="array" ref="A1:A4">TESTS!E6:E9</f>
        <v>38</v>
      </c>
    </row>
    <row r="2" spans="1:1" x14ac:dyDescent="0.2">
      <c r="A2">
        <v>18</v>
      </c>
    </row>
    <row r="3" spans="1:1" x14ac:dyDescent="0.2">
      <c r="A3">
        <v>178</v>
      </c>
    </row>
    <row r="4" spans="1:1" x14ac:dyDescent="0.2">
      <c r="A4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26F3-66CF-D34F-AE0D-5BB53F4351A6}">
  <dimension ref="A1:A5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cm="1">
        <f t="array" ref="A1:A5">TRANSPOSE(TESTS!F5:J5)</f>
        <v>20</v>
      </c>
    </row>
    <row r="2" spans="1:1" x14ac:dyDescent="0.2">
      <c r="A2">
        <v>20</v>
      </c>
    </row>
    <row r="3" spans="1:1" x14ac:dyDescent="0.2">
      <c r="A3">
        <v>180</v>
      </c>
    </row>
    <row r="4" spans="1:1" x14ac:dyDescent="0.2">
      <c r="A4">
        <v>40</v>
      </c>
    </row>
    <row r="5" spans="1:1" x14ac:dyDescent="0.2">
      <c r="A5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F052-DA1F-3742-A67A-354F0E5B6B48}">
  <dimension ref="A1:A5"/>
  <sheetViews>
    <sheetView zoomScale="164" workbookViewId="0">
      <selection activeCell="A4" sqref="A4"/>
    </sheetView>
  </sheetViews>
  <sheetFormatPr baseColWidth="10" defaultRowHeight="16" x14ac:dyDescent="0.2"/>
  <sheetData>
    <row r="1" spans="1:1" x14ac:dyDescent="0.2">
      <c r="A1">
        <f>IF(ISBLANK(TESTS!F4),"",TESTS!F4)</f>
        <v>22</v>
      </c>
    </row>
    <row r="2" spans="1:1" x14ac:dyDescent="0.2">
      <c r="A2">
        <f>IF(ISBLANK(TESTS!G4),"",TESTS!G4)</f>
        <v>22</v>
      </c>
    </row>
    <row r="3" spans="1:1" x14ac:dyDescent="0.2">
      <c r="A3">
        <f>IF(ISBLANK(TESTS!H4),"",TESTS!H4)</f>
        <v>182</v>
      </c>
    </row>
    <row r="4" spans="1:1" x14ac:dyDescent="0.2">
      <c r="A4" t="str">
        <f>IF(ISBLANK(TESTS!I4),"",TESTS!I4)</f>
        <v/>
      </c>
    </row>
    <row r="5" spans="1:1" x14ac:dyDescent="0.2">
      <c r="A5">
        <f>IF(ISBLANK(TESTS!J4),"",TESTS!J4)</f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6507-5072-BE43-88F6-7595F181E344}">
  <dimension ref="A1:H6"/>
  <sheetViews>
    <sheetView zoomScale="234" workbookViewId="0">
      <selection activeCell="D5" sqref="D5"/>
    </sheetView>
  </sheetViews>
  <sheetFormatPr baseColWidth="10" defaultRowHeight="16" x14ac:dyDescent="0.2"/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 t="s">
        <v>1</v>
      </c>
      <c r="B2" t="str">
        <f>IF(ISBLANK(TESTS!F6),"",TESTS!F6)</f>
        <v/>
      </c>
      <c r="C2" t="str">
        <f>IF(ISBLANK(TESTS!G6),"",TESTS!G6)</f>
        <v/>
      </c>
      <c r="D2" t="str">
        <f>IF(ISBLANK(TESTS!H6),"",TESTS!H6)</f>
        <v/>
      </c>
      <c r="E2" t="str">
        <f>IF(ISBLANK(TESTS!I6),"",TESTS!I6)</f>
        <v/>
      </c>
      <c r="F2">
        <f>IF(ISBLANK(TESTS!J6),"",TESTS!J6)</f>
        <v>15</v>
      </c>
    </row>
    <row r="3" spans="1:8" x14ac:dyDescent="0.2">
      <c r="A3" t="s">
        <v>2</v>
      </c>
      <c r="B3" t="str">
        <f>IF(ISBLANK(TESTS!F7),"",TESTS!F7)</f>
        <v/>
      </c>
      <c r="C3" t="str">
        <f>IF(ISBLANK(TESTS!G7),"",TESTS!G7)</f>
        <v/>
      </c>
      <c r="D3" t="str">
        <f>IF(ISBLANK(TESTS!H7),"",TESTS!H7)</f>
        <v/>
      </c>
      <c r="E3" t="str">
        <f>IF(ISBLANK(TESTS!I7),"",TESTS!I7)</f>
        <v/>
      </c>
      <c r="F3">
        <f>IF(ISBLANK(TESTS!J7),"",TESTS!J7)</f>
        <v>15</v>
      </c>
      <c r="G3" t="s">
        <v>6</v>
      </c>
      <c r="H3" t="s">
        <v>6</v>
      </c>
    </row>
    <row r="4" spans="1:8" x14ac:dyDescent="0.2">
      <c r="A4" t="s">
        <v>3</v>
      </c>
      <c r="B4" t="str">
        <f>IF(ISBLANK(TESTS!F8),"",TESTS!F8)</f>
        <v/>
      </c>
      <c r="C4" t="str">
        <f>IF(ISBLANK(TESTS!G8),"",TESTS!G8)</f>
        <v/>
      </c>
      <c r="D4" t="str">
        <f>IF(ISBLANK(TESTS!H8),"",TESTS!H8)</f>
        <v/>
      </c>
      <c r="E4" t="str">
        <f>IF(ISBLANK(TESTS!I8),"",TESTS!I8)</f>
        <v/>
      </c>
      <c r="F4">
        <f>IF(ISBLANK(TESTS!J8),"",TESTS!J8)</f>
        <v>15</v>
      </c>
    </row>
    <row r="5" spans="1:8" x14ac:dyDescent="0.2">
      <c r="A5" t="s">
        <v>4</v>
      </c>
      <c r="B5" t="str">
        <f>IF(ISBLANK(TESTS!F9),"",TESTS!F9)</f>
        <v/>
      </c>
      <c r="C5" t="str">
        <f>IF(ISBLANK(TESTS!G9),"",TESTS!G9)</f>
        <v/>
      </c>
      <c r="D5" t="str">
        <f>IF(ISBLANK(TESTS!H9),"",TESTS!H9)</f>
        <v/>
      </c>
      <c r="E5" t="str">
        <f>IF(ISBLANK(TESTS!I9),"",TESTS!I9)</f>
        <v/>
      </c>
      <c r="F5">
        <f>IF(ISBLANK(TESTS!J9),"",TESTS!J9)</f>
        <v>15</v>
      </c>
    </row>
    <row r="6" spans="1:8" x14ac:dyDescent="0.2">
      <c r="A6" t="s">
        <v>6</v>
      </c>
      <c r="D6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2E6F-B308-B342-8A80-00A4D936B846}">
  <dimension ref="A1:AF20"/>
  <sheetViews>
    <sheetView zoomScale="164" workbookViewId="0">
      <selection activeCell="P5" sqref="P5"/>
    </sheetView>
  </sheetViews>
  <sheetFormatPr baseColWidth="10" defaultColWidth="6.83203125" defaultRowHeight="30" customHeight="1" x14ac:dyDescent="0.2"/>
  <cols>
    <col min="1" max="16384" width="6.83203125" style="1"/>
  </cols>
  <sheetData>
    <row r="1" spans="1:32" ht="30" customHeight="1" x14ac:dyDescent="0.2">
      <c r="A1" s="1" t="s">
        <v>0</v>
      </c>
      <c r="B1" s="1">
        <v>2</v>
      </c>
      <c r="D1" s="8"/>
      <c r="E1" s="8"/>
      <c r="F1" s="8"/>
      <c r="G1" s="8"/>
      <c r="H1" s="8"/>
    </row>
    <row r="2" spans="1:32" ht="30" customHeight="1" x14ac:dyDescent="0.2">
      <c r="A2" s="21" t="s">
        <v>16</v>
      </c>
    </row>
    <row r="3" spans="1:32" ht="30" customHeight="1" x14ac:dyDescent="0.2">
      <c r="D3" s="1">
        <f>SUM(D6:D9)</f>
        <v>300</v>
      </c>
      <c r="E3" s="1">
        <f>SUM(E6:E9)</f>
        <v>292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</row>
    <row r="4" spans="1:32" ht="30" customHeight="1" x14ac:dyDescent="0.2">
      <c r="A4" s="8"/>
      <c r="C4" s="1">
        <f>SUM(F4:J4)</f>
        <v>348</v>
      </c>
      <c r="F4" s="2">
        <f>F5+B1</f>
        <v>22</v>
      </c>
      <c r="G4" s="3">
        <f>G5+B1</f>
        <v>22</v>
      </c>
      <c r="H4" s="3">
        <f>H5+B1</f>
        <v>182</v>
      </c>
      <c r="I4" s="3">
        <f>I5+B1</f>
        <v>42</v>
      </c>
      <c r="J4" s="4">
        <v>80</v>
      </c>
      <c r="AA4" s="2">
        <v>22</v>
      </c>
      <c r="AB4" s="3">
        <v>22</v>
      </c>
      <c r="AC4" s="3">
        <v>182</v>
      </c>
      <c r="AD4" s="3">
        <v>42</v>
      </c>
      <c r="AE4" s="4">
        <v>80</v>
      </c>
    </row>
    <row r="5" spans="1:32" ht="30" customHeight="1" x14ac:dyDescent="0.2">
      <c r="A5" s="8"/>
      <c r="C5" s="1">
        <f>SUM(F5:J5)</f>
        <v>300</v>
      </c>
      <c r="F5" s="2">
        <v>20</v>
      </c>
      <c r="G5" s="3">
        <v>20</v>
      </c>
      <c r="H5" s="3">
        <v>180</v>
      </c>
      <c r="I5" s="3">
        <v>40</v>
      </c>
      <c r="J5" s="4">
        <v>40</v>
      </c>
      <c r="K5" s="1">
        <f>SUM(K6:K9)</f>
        <v>74</v>
      </c>
      <c r="L5" s="1">
        <f>SUM(L6:L9)</f>
        <v>82</v>
      </c>
      <c r="AA5" s="2">
        <v>20</v>
      </c>
      <c r="AB5" s="3">
        <v>20</v>
      </c>
      <c r="AC5" s="3">
        <v>180</v>
      </c>
      <c r="AD5" s="3">
        <v>40</v>
      </c>
      <c r="AE5" s="4">
        <v>40</v>
      </c>
    </row>
    <row r="6" spans="1:32" ht="30" customHeight="1" x14ac:dyDescent="0.2">
      <c r="A6" s="8"/>
      <c r="C6" s="8" t="s">
        <v>12</v>
      </c>
      <c r="D6" s="5">
        <v>40</v>
      </c>
      <c r="E6" s="5">
        <f>D6-B1</f>
        <v>38</v>
      </c>
      <c r="F6" s="9">
        <v>10</v>
      </c>
      <c r="G6" s="10"/>
      <c r="H6" s="10"/>
      <c r="I6" s="10"/>
      <c r="J6" s="11"/>
      <c r="K6" s="1">
        <f>E6-SUM(F6:J6)</f>
        <v>28</v>
      </c>
      <c r="L6" s="22">
        <f>D6-SUM(F6:J6)</f>
        <v>30</v>
      </c>
      <c r="M6" s="20">
        <f>COUNTBLANK(F6:J6)</f>
        <v>4</v>
      </c>
      <c r="N6" s="1">
        <f>K6/M6</f>
        <v>7</v>
      </c>
      <c r="O6" s="1">
        <f>L6/M6</f>
        <v>7.5</v>
      </c>
      <c r="R6" s="1">
        <f>SUM(S6:W6)</f>
        <v>34</v>
      </c>
      <c r="S6" s="25">
        <v>10</v>
      </c>
      <c r="T6" s="30">
        <v>2</v>
      </c>
      <c r="U6" s="10"/>
      <c r="V6" s="30">
        <v>22</v>
      </c>
      <c r="W6" s="11"/>
      <c r="Y6" s="5">
        <v>40</v>
      </c>
      <c r="Z6" s="5">
        <v>38</v>
      </c>
      <c r="AA6" s="39">
        <v>0</v>
      </c>
      <c r="AB6" s="10">
        <v>6</v>
      </c>
      <c r="AC6" s="10">
        <v>28</v>
      </c>
      <c r="AD6" s="10">
        <v>30</v>
      </c>
      <c r="AE6" s="40">
        <v>0</v>
      </c>
      <c r="AF6" s="1">
        <f>SUM(AA6:AE6)</f>
        <v>64</v>
      </c>
    </row>
    <row r="7" spans="1:32" ht="30" customHeight="1" x14ac:dyDescent="0.2">
      <c r="A7" s="18"/>
      <c r="C7" s="8" t="s">
        <v>13</v>
      </c>
      <c r="D7" s="6">
        <v>20</v>
      </c>
      <c r="E7" s="6">
        <f>D7-B1</f>
        <v>18</v>
      </c>
      <c r="F7" s="12"/>
      <c r="G7" s="13">
        <v>4</v>
      </c>
      <c r="H7" s="13"/>
      <c r="I7" s="13">
        <v>6</v>
      </c>
      <c r="J7" s="14"/>
      <c r="K7" s="1">
        <f t="shared" ref="K7:K9" si="0">E7-SUM(F7:J7)</f>
        <v>8</v>
      </c>
      <c r="L7" s="22">
        <f>D7-SUM(F7:J7)</f>
        <v>10</v>
      </c>
      <c r="M7" s="20">
        <f t="shared" ref="M7:M9" si="1">COUNTBLANK(F7:J7)</f>
        <v>3</v>
      </c>
      <c r="N7" s="1">
        <f t="shared" ref="N7:N9" si="2">K7/M7</f>
        <v>2.6666666666666665</v>
      </c>
      <c r="O7" s="1">
        <f t="shared" ref="O7:O9" si="3">L7/M7</f>
        <v>3.3333333333333335</v>
      </c>
      <c r="R7" s="1">
        <f>SUM(S7:W7)</f>
        <v>10</v>
      </c>
      <c r="S7" s="12"/>
      <c r="T7" s="26">
        <v>4</v>
      </c>
      <c r="U7" s="13"/>
      <c r="V7" s="26">
        <v>6</v>
      </c>
      <c r="W7" s="14"/>
      <c r="Y7" s="6">
        <v>20</v>
      </c>
      <c r="Z7" s="6">
        <v>18</v>
      </c>
      <c r="AA7" s="33">
        <v>0</v>
      </c>
      <c r="AB7" s="13">
        <v>6</v>
      </c>
      <c r="AC7" s="13">
        <v>20</v>
      </c>
      <c r="AD7" s="13">
        <v>30</v>
      </c>
      <c r="AE7" s="35">
        <v>0</v>
      </c>
      <c r="AF7" s="1">
        <f t="shared" ref="AF7:AF9" si="4">SUM(AA7:AE7)</f>
        <v>56</v>
      </c>
    </row>
    <row r="8" spans="1:32" ht="30" customHeight="1" x14ac:dyDescent="0.2">
      <c r="C8" s="8" t="s">
        <v>14</v>
      </c>
      <c r="D8" s="6">
        <v>180</v>
      </c>
      <c r="E8" s="6">
        <f>D8-B1</f>
        <v>178</v>
      </c>
      <c r="F8" s="12">
        <v>10</v>
      </c>
      <c r="G8" s="13">
        <v>10</v>
      </c>
      <c r="H8" s="13">
        <v>116</v>
      </c>
      <c r="I8" s="13">
        <v>6</v>
      </c>
      <c r="J8" s="14"/>
      <c r="K8" s="24">
        <f t="shared" si="0"/>
        <v>36</v>
      </c>
      <c r="L8" s="22">
        <f>D8-SUM(F8:J8)</f>
        <v>38</v>
      </c>
      <c r="M8" s="20">
        <f t="shared" si="1"/>
        <v>1</v>
      </c>
      <c r="N8" s="1">
        <f t="shared" si="2"/>
        <v>36</v>
      </c>
      <c r="O8" s="1">
        <f t="shared" si="3"/>
        <v>38</v>
      </c>
      <c r="R8" s="1">
        <f>SUM(S8:W8)</f>
        <v>178</v>
      </c>
      <c r="S8" s="28">
        <v>10</v>
      </c>
      <c r="T8" s="26">
        <v>10</v>
      </c>
      <c r="U8" s="26">
        <v>116</v>
      </c>
      <c r="V8" s="26">
        <v>6</v>
      </c>
      <c r="W8" s="31">
        <v>36</v>
      </c>
      <c r="Y8" s="6">
        <v>180</v>
      </c>
      <c r="Z8" s="6">
        <v>178</v>
      </c>
      <c r="AA8" s="33">
        <v>10</v>
      </c>
      <c r="AB8" s="34">
        <v>10</v>
      </c>
      <c r="AC8" s="34">
        <v>116</v>
      </c>
      <c r="AD8" s="34">
        <v>6</v>
      </c>
      <c r="AE8" s="35">
        <v>38</v>
      </c>
      <c r="AF8" s="1">
        <f t="shared" si="4"/>
        <v>180</v>
      </c>
    </row>
    <row r="9" spans="1:32" ht="30" customHeight="1" x14ac:dyDescent="0.2">
      <c r="C9" s="8" t="s">
        <v>15</v>
      </c>
      <c r="D9" s="19">
        <v>60</v>
      </c>
      <c r="E9" s="7">
        <f>D9-B1</f>
        <v>58</v>
      </c>
      <c r="F9" s="15"/>
      <c r="G9" s="37">
        <v>4</v>
      </c>
      <c r="H9" s="16">
        <v>36</v>
      </c>
      <c r="I9" s="16">
        <v>6</v>
      </c>
      <c r="J9" s="17">
        <v>10</v>
      </c>
      <c r="K9" s="1">
        <f t="shared" si="0"/>
        <v>2</v>
      </c>
      <c r="L9" s="22">
        <f>D9-SUM(F9:J9)</f>
        <v>4</v>
      </c>
      <c r="M9" s="20">
        <f t="shared" si="1"/>
        <v>1</v>
      </c>
      <c r="N9" s="1">
        <f t="shared" si="2"/>
        <v>2</v>
      </c>
      <c r="O9" s="1">
        <f t="shared" si="3"/>
        <v>4</v>
      </c>
      <c r="S9" s="32">
        <v>2</v>
      </c>
      <c r="T9" s="27">
        <v>4</v>
      </c>
      <c r="U9" s="27">
        <v>36</v>
      </c>
      <c r="V9" s="27">
        <v>6</v>
      </c>
      <c r="W9" s="29">
        <v>10</v>
      </c>
      <c r="Y9" s="19">
        <v>60</v>
      </c>
      <c r="Z9" s="7">
        <v>58</v>
      </c>
      <c r="AA9" s="36">
        <v>10</v>
      </c>
      <c r="AB9" s="37">
        <v>6</v>
      </c>
      <c r="AC9" s="37">
        <v>36</v>
      </c>
      <c r="AD9" s="37">
        <v>6</v>
      </c>
      <c r="AE9" s="38">
        <v>2</v>
      </c>
      <c r="AF9" s="1">
        <f t="shared" si="4"/>
        <v>60</v>
      </c>
    </row>
    <row r="10" spans="1:32" ht="30" customHeight="1" x14ac:dyDescent="0.2">
      <c r="E10" s="1">
        <f>SUM(F10:J10)</f>
        <v>82</v>
      </c>
      <c r="F10" s="22">
        <f>F5-SUM(F6:F9)</f>
        <v>0</v>
      </c>
      <c r="G10" s="23">
        <f t="shared" ref="G10:J10" si="5">G5-SUM(G6:G9)</f>
        <v>2</v>
      </c>
      <c r="H10" s="22">
        <f t="shared" si="5"/>
        <v>28</v>
      </c>
      <c r="I10" s="23">
        <f t="shared" si="5"/>
        <v>22</v>
      </c>
      <c r="J10" s="22">
        <f t="shared" si="5"/>
        <v>30</v>
      </c>
      <c r="AA10" s="1">
        <f>SUM(AA6:AA9)</f>
        <v>20</v>
      </c>
      <c r="AB10" s="1">
        <f t="shared" ref="AB10:AE10" si="6">SUM(AB6:AB9)</f>
        <v>28</v>
      </c>
      <c r="AC10" s="1">
        <f t="shared" si="6"/>
        <v>200</v>
      </c>
      <c r="AD10" s="1">
        <f t="shared" si="6"/>
        <v>72</v>
      </c>
      <c r="AE10" s="1">
        <f t="shared" si="6"/>
        <v>40</v>
      </c>
    </row>
    <row r="11" spans="1:32" ht="30" customHeight="1" x14ac:dyDescent="0.2">
      <c r="E11" s="1">
        <f>SUM(F11:J11)</f>
        <v>130</v>
      </c>
      <c r="F11" s="1">
        <f>F4-SUM(F6:F9)</f>
        <v>2</v>
      </c>
      <c r="G11" s="1">
        <f t="shared" ref="G11:J11" si="7">G4-SUM(G6:G9)</f>
        <v>4</v>
      </c>
      <c r="H11" s="1">
        <f t="shared" si="7"/>
        <v>30</v>
      </c>
      <c r="I11" s="1">
        <f t="shared" si="7"/>
        <v>24</v>
      </c>
      <c r="J11" s="1">
        <f t="shared" si="7"/>
        <v>70</v>
      </c>
      <c r="M11" s="1">
        <f>SUM(F6:F9)</f>
        <v>20</v>
      </c>
      <c r="N11" s="1">
        <f>SUM(G6:G9)</f>
        <v>18</v>
      </c>
      <c r="O11" s="1">
        <f>SUM(H6:H9)</f>
        <v>152</v>
      </c>
      <c r="P11" s="1">
        <f>SUM(I6:I9)</f>
        <v>18</v>
      </c>
      <c r="Q11" s="1">
        <f>SUM(J6:J9)</f>
        <v>10</v>
      </c>
    </row>
    <row r="12" spans="1:32" ht="30" customHeight="1" x14ac:dyDescent="0.2">
      <c r="F12" s="20">
        <f>COUNTBLANK(F6:F9)</f>
        <v>2</v>
      </c>
      <c r="G12" s="20">
        <f t="shared" ref="G12:J12" si="8">COUNTBLANK(G6:G9)</f>
        <v>1</v>
      </c>
      <c r="H12" s="20">
        <f t="shared" si="8"/>
        <v>2</v>
      </c>
      <c r="I12" s="20">
        <f t="shared" si="8"/>
        <v>1</v>
      </c>
      <c r="J12" s="20">
        <f t="shared" si="8"/>
        <v>3</v>
      </c>
      <c r="L12" s="1">
        <f>SUM(F6:J6)</f>
        <v>10</v>
      </c>
      <c r="P12" s="1">
        <f>SUM(I7:I10)</f>
        <v>40</v>
      </c>
      <c r="AA12" s="2">
        <v>22</v>
      </c>
      <c r="AB12" s="3">
        <v>22</v>
      </c>
      <c r="AC12" s="3">
        <v>182</v>
      </c>
      <c r="AD12" s="3">
        <v>42</v>
      </c>
      <c r="AE12" s="4">
        <v>80</v>
      </c>
    </row>
    <row r="13" spans="1:32" ht="30" customHeight="1" x14ac:dyDescent="0.2">
      <c r="F13" s="1">
        <f>F10/F12</f>
        <v>0</v>
      </c>
      <c r="G13" s="1">
        <f t="shared" ref="G13:J13" si="9">G10/G12</f>
        <v>2</v>
      </c>
      <c r="H13" s="1">
        <f t="shared" si="9"/>
        <v>14</v>
      </c>
      <c r="I13" s="1">
        <f t="shared" si="9"/>
        <v>22</v>
      </c>
      <c r="J13" s="1">
        <f t="shared" si="9"/>
        <v>10</v>
      </c>
      <c r="L13" s="1">
        <f>SUM(F7:J7)</f>
        <v>10</v>
      </c>
      <c r="AA13" s="2">
        <v>20</v>
      </c>
      <c r="AB13" s="3">
        <v>20</v>
      </c>
      <c r="AC13" s="3">
        <v>180</v>
      </c>
      <c r="AD13" s="3">
        <v>40</v>
      </c>
      <c r="AE13" s="4">
        <v>40</v>
      </c>
    </row>
    <row r="14" spans="1:32" ht="30" customHeight="1" x14ac:dyDescent="0.2">
      <c r="F14" s="1">
        <f>F11/F12</f>
        <v>1</v>
      </c>
      <c r="G14" s="1">
        <f t="shared" ref="G14:J14" si="10">G11/G12</f>
        <v>4</v>
      </c>
      <c r="H14" s="1">
        <f t="shared" si="10"/>
        <v>15</v>
      </c>
      <c r="I14" s="1">
        <f t="shared" si="10"/>
        <v>24</v>
      </c>
      <c r="J14" s="1">
        <f t="shared" si="10"/>
        <v>23.333333333333332</v>
      </c>
      <c r="L14" s="1">
        <f>SUM(F8:J8)</f>
        <v>142</v>
      </c>
      <c r="Q14" s="1">
        <v>40</v>
      </c>
      <c r="R14" s="1">
        <v>20</v>
      </c>
      <c r="S14" s="1">
        <v>180</v>
      </c>
      <c r="T14" s="1">
        <v>60</v>
      </c>
      <c r="Y14" s="5">
        <v>40</v>
      </c>
      <c r="Z14" s="5">
        <v>38</v>
      </c>
      <c r="AA14" s="39">
        <v>0</v>
      </c>
      <c r="AB14" s="10"/>
      <c r="AC14" s="10"/>
      <c r="AD14" s="10"/>
      <c r="AE14" s="40">
        <v>0</v>
      </c>
    </row>
    <row r="15" spans="1:32" ht="30" customHeight="1" x14ac:dyDescent="0.2">
      <c r="L15" s="1">
        <f>SUM(F9:J9)</f>
        <v>56</v>
      </c>
      <c r="Q15" s="1">
        <v>38</v>
      </c>
      <c r="R15" s="1">
        <v>18</v>
      </c>
      <c r="S15" s="1">
        <v>178</v>
      </c>
      <c r="T15" s="1">
        <v>58</v>
      </c>
      <c r="Y15" s="6">
        <v>20</v>
      </c>
      <c r="Z15" s="6">
        <v>18</v>
      </c>
      <c r="AA15" s="33">
        <v>0</v>
      </c>
      <c r="AB15" s="13"/>
      <c r="AC15" s="13"/>
      <c r="AD15" s="13"/>
      <c r="AE15" s="35">
        <v>0</v>
      </c>
    </row>
    <row r="16" spans="1:32" ht="30" customHeight="1" x14ac:dyDescent="0.2">
      <c r="O16" s="1">
        <v>22</v>
      </c>
      <c r="P16" s="1">
        <v>20</v>
      </c>
      <c r="Q16" s="9">
        <v>10</v>
      </c>
      <c r="R16" s="10"/>
      <c r="S16" s="10">
        <v>10</v>
      </c>
      <c r="T16" s="11"/>
      <c r="Y16" s="6">
        <v>180</v>
      </c>
      <c r="Z16" s="6">
        <v>178</v>
      </c>
      <c r="AA16" s="33">
        <v>10</v>
      </c>
      <c r="AB16" s="34">
        <v>10</v>
      </c>
      <c r="AC16" s="34">
        <v>116</v>
      </c>
      <c r="AD16" s="34">
        <v>6</v>
      </c>
      <c r="AE16" s="35">
        <v>38</v>
      </c>
    </row>
    <row r="17" spans="15:32" ht="30" customHeight="1" x14ac:dyDescent="0.2">
      <c r="O17" s="1">
        <v>22</v>
      </c>
      <c r="P17" s="1">
        <v>20</v>
      </c>
      <c r="Q17" s="12"/>
      <c r="R17" s="13">
        <v>4</v>
      </c>
      <c r="S17" s="13">
        <v>10</v>
      </c>
      <c r="T17" s="14">
        <v>4</v>
      </c>
      <c r="Y17" s="19">
        <v>60</v>
      </c>
      <c r="Z17" s="7">
        <v>58</v>
      </c>
      <c r="AA17" s="36">
        <v>10</v>
      </c>
      <c r="AB17" s="37">
        <v>4</v>
      </c>
      <c r="AC17" s="37">
        <v>36</v>
      </c>
      <c r="AD17" s="37">
        <v>6</v>
      </c>
      <c r="AE17" s="38">
        <v>2</v>
      </c>
      <c r="AF17" s="1">
        <f>SUM(AA17:AE17)</f>
        <v>58</v>
      </c>
    </row>
    <row r="18" spans="15:32" ht="30" customHeight="1" x14ac:dyDescent="0.2">
      <c r="O18" s="1">
        <v>182</v>
      </c>
      <c r="P18" s="1">
        <v>180</v>
      </c>
      <c r="Q18" s="12"/>
      <c r="R18" s="13"/>
      <c r="S18" s="13">
        <v>116</v>
      </c>
      <c r="T18" s="14">
        <v>36</v>
      </c>
    </row>
    <row r="19" spans="15:32" ht="30" customHeight="1" x14ac:dyDescent="0.2">
      <c r="O19" s="1">
        <v>42</v>
      </c>
      <c r="P19" s="1">
        <v>40</v>
      </c>
      <c r="Q19" s="12"/>
      <c r="R19" s="13">
        <v>6</v>
      </c>
      <c r="S19" s="13">
        <v>6</v>
      </c>
      <c r="T19" s="14">
        <v>6</v>
      </c>
    </row>
    <row r="20" spans="15:32" ht="30" customHeight="1" x14ac:dyDescent="0.2">
      <c r="O20" s="1">
        <v>80</v>
      </c>
      <c r="P20" s="1">
        <v>40</v>
      </c>
      <c r="Q20" s="15"/>
      <c r="R20" s="16"/>
      <c r="S20" s="16"/>
      <c r="T20" s="17">
        <v>10</v>
      </c>
    </row>
  </sheetData>
  <pageMargins left="0.7" right="0.7" top="0.75" bottom="0.75" header="0.3" footer="0.3"/>
  <ignoredErrors>
    <ignoredError sqref="F11:I11 F12:J12 M11:Q11 AA10:AE10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132D-BFD1-444E-A429-B90B8C4484F3}">
  <dimension ref="C3:T9"/>
  <sheetViews>
    <sheetView tabSelected="1" zoomScale="174" workbookViewId="0">
      <selection activeCell="R7" sqref="R7"/>
    </sheetView>
  </sheetViews>
  <sheetFormatPr baseColWidth="10" defaultColWidth="6.83203125" defaultRowHeight="30" customHeight="1" x14ac:dyDescent="0.2"/>
  <cols>
    <col min="1" max="16384" width="6.83203125" style="1"/>
  </cols>
  <sheetData>
    <row r="3" spans="3:20" ht="30" customHeight="1" x14ac:dyDescent="0.2">
      <c r="D3" s="1">
        <f>SUM(D6:D9)</f>
        <v>300</v>
      </c>
      <c r="E3" s="1">
        <f>SUM(E6:E9)</f>
        <v>292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</row>
    <row r="4" spans="3:20" ht="30" customHeight="1" x14ac:dyDescent="0.2">
      <c r="C4" s="1">
        <f>SUM(F4:J4)</f>
        <v>268</v>
      </c>
      <c r="F4" s="2">
        <v>22</v>
      </c>
      <c r="G4" s="3">
        <v>22</v>
      </c>
      <c r="H4" s="3">
        <v>182</v>
      </c>
      <c r="I4" s="3"/>
      <c r="J4" s="4">
        <v>42</v>
      </c>
      <c r="O4"/>
      <c r="P4"/>
      <c r="Q4"/>
      <c r="R4"/>
      <c r="S4"/>
      <c r="T4"/>
    </row>
    <row r="5" spans="3:20" ht="30" customHeight="1" x14ac:dyDescent="0.2">
      <c r="C5" s="1">
        <f>SUM(F5:J5)</f>
        <v>300</v>
      </c>
      <c r="F5" s="2">
        <v>20</v>
      </c>
      <c r="G5" s="3">
        <v>20</v>
      </c>
      <c r="H5" s="3">
        <v>180</v>
      </c>
      <c r="I5" s="3">
        <v>40</v>
      </c>
      <c r="J5" s="4">
        <v>40</v>
      </c>
      <c r="O5"/>
      <c r="P5"/>
      <c r="Q5"/>
      <c r="R5"/>
      <c r="S5"/>
      <c r="T5"/>
    </row>
    <row r="6" spans="3:20" ht="30" customHeight="1" x14ac:dyDescent="0.2">
      <c r="C6" s="8" t="s">
        <v>12</v>
      </c>
      <c r="D6" s="5">
        <v>40</v>
      </c>
      <c r="E6" s="5">
        <v>38</v>
      </c>
      <c r="F6" s="9"/>
      <c r="G6" s="10"/>
      <c r="H6" s="10"/>
      <c r="I6" s="10"/>
      <c r="J6" s="11">
        <v>15</v>
      </c>
    </row>
    <row r="7" spans="3:20" ht="30" customHeight="1" x14ac:dyDescent="0.2">
      <c r="C7" s="8" t="s">
        <v>13</v>
      </c>
      <c r="D7" s="6">
        <v>20</v>
      </c>
      <c r="E7" s="6">
        <v>18</v>
      </c>
      <c r="F7" s="12"/>
      <c r="G7" s="13"/>
      <c r="H7" s="13"/>
      <c r="I7" s="13"/>
      <c r="J7" s="14">
        <v>15</v>
      </c>
    </row>
    <row r="8" spans="3:20" ht="30" customHeight="1" x14ac:dyDescent="0.2">
      <c r="C8" s="8" t="s">
        <v>14</v>
      </c>
      <c r="D8" s="6">
        <v>180</v>
      </c>
      <c r="E8" s="6">
        <v>178</v>
      </c>
      <c r="F8" s="12"/>
      <c r="G8" s="13"/>
      <c r="H8" s="13"/>
      <c r="I8" s="13"/>
      <c r="J8" s="14">
        <v>15</v>
      </c>
    </row>
    <row r="9" spans="3:20" ht="30" customHeight="1" x14ac:dyDescent="0.2">
      <c r="C9" s="8" t="s">
        <v>15</v>
      </c>
      <c r="D9" s="7">
        <v>60</v>
      </c>
      <c r="E9" s="7">
        <v>58</v>
      </c>
      <c r="F9" s="15"/>
      <c r="G9" s="16"/>
      <c r="H9" s="16"/>
      <c r="I9" s="16"/>
      <c r="J9" s="1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7E2B-5584-9941-A1A7-6E73109DB9C4}">
  <dimension ref="A1:B5"/>
  <sheetViews>
    <sheetView zoomScale="150" workbookViewId="0">
      <selection sqref="A1:B5"/>
    </sheetView>
  </sheetViews>
  <sheetFormatPr baseColWidth="10" defaultRowHeight="16" x14ac:dyDescent="0.2"/>
  <sheetData>
    <row r="1" spans="1:2" x14ac:dyDescent="0.2">
      <c r="A1" t="s">
        <v>1</v>
      </c>
      <c r="B1">
        <v>5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5</v>
      </c>
    </row>
    <row r="5" spans="1:2" x14ac:dyDescent="0.2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</vt:lpstr>
      <vt:lpstr>capacity_d</vt:lpstr>
      <vt:lpstr>demand_d</vt:lpstr>
      <vt:lpstr>demand_w</vt:lpstr>
      <vt:lpstr>capacity_w</vt:lpstr>
      <vt:lpstr>edge</vt:lpstr>
      <vt:lpstr>UNSOLVABLE MAX</vt:lpstr>
      <vt:lpstr>TESTS</vt:lpstr>
      <vt:lpstr>test_file_io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2022-07-18T21:05:32Z</dcterms:created>
  <dcterms:modified xsi:type="dcterms:W3CDTF">2022-07-29T17:48:15Z</dcterms:modified>
</cp:coreProperties>
</file>