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is_Month" sheetId="1" state="visible" r:id="rId2"/>
    <sheet name="old 2017" sheetId="2" state="hidden" r:id="rId3"/>
    <sheet name="Monthly" sheetId="3" state="hidden" r:id="rId4"/>
  </sheets>
  <definedNames>
    <definedName function="false" hidden="true" localSheetId="0" name="_xlnm._FilterDatabase" vbProcedure="false">This_Month!$B$1:$B$58</definedName>
    <definedName function="false" hidden="false" localSheetId="0" name="_xlnm._FilterDatabase" vbProcedure="false">This_Month!$B$1:$B$60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<sst xmlns="http://schemas.openxmlformats.org/spreadsheetml/2006/main" count="3034" uniqueCount="485">
  <si>
    <t xml:space="preserve">Timestamp</t>
  </si>
  <si>
    <t xml:space="preserve">Spender</t>
  </si>
  <si>
    <t xml:space="preserve">Amount</t>
  </si>
  <si>
    <t xml:space="preserve">Purpose</t>
  </si>
  <si>
    <t xml:space="preserve">Category</t>
  </si>
  <si>
    <t xml:space="preserve">Ladybug</t>
  </si>
  <si>
    <t xml:space="preserve">for us</t>
  </si>
  <si>
    <t xml:space="preserve">Going Out</t>
  </si>
  <si>
    <t xml:space="preserve">Octopus</t>
  </si>
  <si>
    <t xml:space="preserve">Other</t>
  </si>
  <si>
    <t xml:space="preserve">Household</t>
  </si>
  <si>
    <t xml:space="preserve">Dog</t>
  </si>
  <si>
    <t xml:space="preserve">Groceries</t>
  </si>
  <si>
    <t xml:space="preserve">Jimmy</t>
  </si>
  <si>
    <t xml:space="preserve">Billo</t>
  </si>
  <si>
    <t xml:space="preserve">Doug</t>
  </si>
  <si>
    <t xml:space="preserve">Who is paying?</t>
  </si>
  <si>
    <t xml:space="preserve">Expense Amount</t>
  </si>
  <si>
    <t xml:space="preserve">I spent this:</t>
  </si>
  <si>
    <t xml:space="preserve">Purchase Category</t>
  </si>
  <si>
    <t xml:space="preserve">Description</t>
  </si>
  <si>
    <t xml:space="preserve">RYder</t>
  </si>
  <si>
    <t xml:space="preserve">Rogue One</t>
  </si>
  <si>
    <t xml:space="preserve">Ryder</t>
  </si>
  <si>
    <t xml:space="preserve">for you</t>
  </si>
  <si>
    <t xml:space="preserve">eBay refund </t>
  </si>
  <si>
    <t xml:space="preserve">Картошки </t>
  </si>
  <si>
    <t xml:space="preserve">Oven mitts</t>
  </si>
  <si>
    <t xml:space="preserve">Whole Foods</t>
  </si>
  <si>
    <t xml:space="preserve">Allison</t>
  </si>
  <si>
    <t xml:space="preserve">Meridian Pint</t>
  </si>
  <si>
    <t xml:space="preserve">Sour cream</t>
  </si>
  <si>
    <t xml:space="preserve">Union Drinkery/Sundevich</t>
  </si>
  <si>
    <t xml:space="preserve">ebay fees december - your portion</t>
  </si>
  <si>
    <t xml:space="preserve">Giant</t>
  </si>
  <si>
    <t xml:space="preserve">Uber to movies </t>
  </si>
  <si>
    <t xml:space="preserve">Union Drinkery</t>
  </si>
  <si>
    <t xml:space="preserve">Movies</t>
  </si>
  <si>
    <t xml:space="preserve">Giant </t>
  </si>
  <si>
    <t xml:space="preserve">Wedding</t>
  </si>
  <si>
    <t xml:space="preserve">Uber to liquor store </t>
  </si>
  <si>
    <t xml:space="preserve">Beer</t>
  </si>
  <si>
    <t xml:space="preserve">Uber from supermarket</t>
  </si>
  <si>
    <t xml:space="preserve">PEPCO</t>
  </si>
  <si>
    <t xml:space="preserve">Cord</t>
  </si>
  <si>
    <t xml:space="preserve">Beans</t>
  </si>
  <si>
    <t xml:space="preserve">Odd Provisions</t>
  </si>
  <si>
    <t xml:space="preserve">grapefruit spoons</t>
  </si>
  <si>
    <t xml:space="preserve">UD</t>
  </si>
  <si>
    <t xml:space="preserve">Tp </t>
  </si>
  <si>
    <t xml:space="preserve">Doggie</t>
  </si>
  <si>
    <t xml:space="preserve">Poop bags</t>
  </si>
  <si>
    <t xml:space="preserve">Odd provisions</t>
  </si>
  <si>
    <t xml:space="preserve">Heartgard</t>
  </si>
  <si>
    <t xml:space="preserve">Target </t>
  </si>
  <si>
    <t xml:space="preserve">Lost and Found</t>
  </si>
  <si>
    <t xml:space="preserve">Reynolds</t>
  </si>
  <si>
    <t xml:space="preserve">Lion's</t>
  </si>
  <si>
    <t xml:space="preserve">lion's</t>
  </si>
  <si>
    <t xml:space="preserve">Odd Provisions </t>
  </si>
  <si>
    <t xml:space="preserve">Sundevich </t>
  </si>
  <si>
    <t xml:space="preserve">Medkit</t>
  </si>
  <si>
    <t xml:space="preserve">Target Protest supplies</t>
  </si>
  <si>
    <t xml:space="preserve">930 brrs</t>
  </si>
  <si>
    <t xml:space="preserve">zipcar to RSVP</t>
  </si>
  <si>
    <t xml:space="preserve">Trader Joe's </t>
  </si>
  <si>
    <t xml:space="preserve">Protest supplies </t>
  </si>
  <si>
    <t xml:space="preserve">backup ring</t>
  </si>
  <si>
    <t xml:space="preserve">Lyman's </t>
  </si>
  <si>
    <t xml:space="preserve">odds provisions</t>
  </si>
  <si>
    <t xml:space="preserve">Glen's</t>
  </si>
  <si>
    <t xml:space="preserve">Shipping - ring to Jennifer</t>
  </si>
  <si>
    <t xml:space="preserve">Sundevich</t>
  </si>
  <si>
    <t xml:space="preserve">Cava</t>
  </si>
  <si>
    <t xml:space="preserve">Rings!</t>
  </si>
  <si>
    <t xml:space="preserve">WFsushi+things</t>
  </si>
  <si>
    <t xml:space="preserve">Lucky Peach </t>
  </si>
  <si>
    <t xml:space="preserve">Homestead</t>
  </si>
  <si>
    <t xml:space="preserve">Lisa's birthday gift </t>
  </si>
  <si>
    <t xml:space="preserve">to pay you back</t>
  </si>
  <si>
    <t xml:space="preserve">Target</t>
  </si>
  <si>
    <t xml:space="preserve">Midlands</t>
  </si>
  <si>
    <t xml:space="preserve">Odd provisions </t>
  </si>
  <si>
    <t xml:space="preserve">Paw cream</t>
  </si>
  <si>
    <t xml:space="preserve">Union drinkery</t>
  </si>
  <si>
    <t xml:space="preserve">Dog food</t>
  </si>
  <si>
    <t xml:space="preserve">Extra half hour zipcar</t>
  </si>
  <si>
    <t xml:space="preserve">Lyft</t>
  </si>
  <si>
    <t xml:space="preserve">Nanticoke </t>
  </si>
  <si>
    <t xml:space="preserve">Dry cleaning </t>
  </si>
  <si>
    <t xml:space="preserve">Patrick's</t>
  </si>
  <si>
    <t xml:space="preserve">hulu (will cancel next mo)</t>
  </si>
  <si>
    <t xml:space="preserve">Lyft home</t>
  </si>
  <si>
    <t xml:space="preserve">Campari</t>
  </si>
  <si>
    <t xml:space="preserve">giant and odd provisions</t>
  </si>
  <si>
    <t xml:space="preserve">KVINT</t>
  </si>
  <si>
    <t xml:space="preserve">USPS - ring</t>
  </si>
  <si>
    <t xml:space="preserve">Gray's market</t>
  </si>
  <si>
    <t xml:space="preserve">Harrar</t>
  </si>
  <si>
    <t xml:space="preserve">EXPANSE</t>
  </si>
  <si>
    <t xml:space="preserve">Beer </t>
  </si>
  <si>
    <t xml:space="preserve">Salt and pepper</t>
  </si>
  <si>
    <t xml:space="preserve">Hardware store </t>
  </si>
  <si>
    <t xml:space="preserve">Zipcar</t>
  </si>
  <si>
    <t xml:space="preserve">Vet</t>
  </si>
  <si>
    <t xml:space="preserve">Whole foods</t>
  </si>
  <si>
    <t xml:space="preserve">Allison </t>
  </si>
  <si>
    <t xml:space="preserve">Guest book</t>
  </si>
  <si>
    <t xml:space="preserve">Savor! </t>
  </si>
  <si>
    <t xml:space="preserve">Small fry/sundevich</t>
  </si>
  <si>
    <t xml:space="preserve">LF</t>
  </si>
  <si>
    <t xml:space="preserve">Glens</t>
  </si>
  <si>
    <t xml:space="preserve">Film</t>
  </si>
  <si>
    <t xml:space="preserve">👨🏻</t>
  </si>
  <si>
    <t xml:space="preserve">Lyft home from anxo</t>
  </si>
  <si>
    <t xml:space="preserve">Dog walking </t>
  </si>
  <si>
    <t xml:space="preserve">Dog food and glucosamine </t>
  </si>
  <si>
    <t xml:space="preserve">Small fry</t>
  </si>
  <si>
    <t xml:space="preserve">Tp</t>
  </si>
  <si>
    <t xml:space="preserve">Dog walking for Moldova</t>
  </si>
  <si>
    <t xml:space="preserve">D'vines wine testing</t>
  </si>
  <si>
    <t xml:space="preserve">Pizza foods</t>
  </si>
  <si>
    <t xml:space="preserve">Shingles things</t>
  </si>
  <si>
    <t xml:space="preserve">Giant groceries</t>
  </si>
  <si>
    <t xml:space="preserve">Cheap ketubah frame </t>
  </si>
  <si>
    <t xml:space="preserve">Odd Provisions -- alcohol</t>
  </si>
  <si>
    <t xml:space="preserve">Wine</t>
  </si>
  <si>
    <t xml:space="preserve">Labels</t>
  </si>
  <si>
    <t xml:space="preserve">Dog zipcars</t>
  </si>
  <si>
    <t xml:space="preserve">Gift for Patti and Irwin </t>
  </si>
  <si>
    <t xml:space="preserve">Dick Blick Art Supplies</t>
  </si>
  <si>
    <t xml:space="preserve">Breaking passover at Maddy's</t>
  </si>
  <si>
    <t xml:space="preserve">Target - all of the things </t>
  </si>
  <si>
    <t xml:space="preserve">bagels and cream cheese</t>
  </si>
  <si>
    <t xml:space="preserve">HDMI dongle</t>
  </si>
  <si>
    <t xml:space="preserve">Gianr</t>
  </si>
  <si>
    <t xml:space="preserve">Car to cambria</t>
  </si>
  <si>
    <t xml:space="preserve">MAWWWIAGE LICENSE</t>
  </si>
  <si>
    <t xml:space="preserve">Pre wedding certificate drinks! Certified delicious!</t>
  </si>
  <si>
    <t xml:space="preserve">Lyft </t>
  </si>
  <si>
    <t xml:space="preserve">odd provisions</t>
  </si>
  <si>
    <t xml:space="preserve">lyft to the bird</t>
  </si>
  <si>
    <t xml:space="preserve">lyft to the cambria to see parents</t>
  </si>
  <si>
    <t xml:space="preserve">Rebbe fee</t>
  </si>
  <si>
    <t xml:space="preserve">slipstream coffee</t>
  </si>
  <si>
    <t xml:space="preserve">lyft weds to mandu</t>
  </si>
  <si>
    <t xml:space="preserve">Lyft to nails</t>
  </si>
  <si>
    <t xml:space="preserve">Lyft to Lapis</t>
  </si>
  <si>
    <t xml:space="preserve">Nail Saloon</t>
  </si>
  <si>
    <t xml:space="preserve">Coffeeeeeee</t>
  </si>
  <si>
    <t xml:space="preserve">Lunch, day 1</t>
  </si>
  <si>
    <t xml:space="preserve">Za </t>
  </si>
  <si>
    <t xml:space="preserve">Once Upon a Mountain</t>
  </si>
  <si>
    <t xml:space="preserve">Luray Caverns</t>
  </si>
  <si>
    <t xml:space="preserve">FUDGE</t>
  </si>
  <si>
    <t xml:space="preserve">Lunch</t>
  </si>
  <si>
    <t xml:space="preserve">Cafe</t>
  </si>
  <si>
    <t xml:space="preserve">Massssssssssage</t>
  </si>
  <si>
    <t xml:space="preserve">Stuff at hotel</t>
  </si>
  <si>
    <t xml:space="preserve">BBQ</t>
  </si>
  <si>
    <t xml:space="preserve">Shenandoah things </t>
  </si>
  <si>
    <t xml:space="preserve">Gas for rental car</t>
  </si>
  <si>
    <t xml:space="preserve">Wiiiiiiine and a block of cheese</t>
  </si>
  <si>
    <t xml:space="preserve">🍷</t>
  </si>
  <si>
    <t xml:space="preserve">Bon Chon</t>
  </si>
  <si>
    <t xml:space="preserve">☕️</t>
  </si>
  <si>
    <t xml:space="preserve">Rental car</t>
  </si>
  <si>
    <t xml:space="preserve">Shared amount of Red Derby</t>
  </si>
  <si>
    <t xml:space="preserve">CVS</t>
  </si>
  <si>
    <t xml:space="preserve">ice cream</t>
  </si>
  <si>
    <t xml:space="preserve">Farmers market</t>
  </si>
  <si>
    <t xml:space="preserve">batteries</t>
  </si>
  <si>
    <t xml:space="preserve">first batch</t>
  </si>
  <si>
    <t xml:space="preserve">Step stool and shelf pegs</t>
  </si>
  <si>
    <t xml:space="preserve">Zipcar for donations</t>
  </si>
  <si>
    <t xml:space="preserve">Gose </t>
  </si>
  <si>
    <t xml:space="preserve">Snallygaster</t>
  </si>
  <si>
    <t xml:space="preserve">I'ce cream</t>
  </si>
  <si>
    <t xml:space="preserve">Farmers market </t>
  </si>
  <si>
    <t xml:space="preserve">Salt and Pepper</t>
  </si>
  <si>
    <t xml:space="preserve">Two days of dog walking </t>
  </si>
  <si>
    <t xml:space="preserve">Zipcaar</t>
  </si>
  <si>
    <t xml:space="preserve">House cleaning </t>
  </si>
  <si>
    <t xml:space="preserve">dog food</t>
  </si>
  <si>
    <t xml:space="preserve">Farmer's market </t>
  </si>
  <si>
    <t xml:space="preserve">Dog walking week 2</t>
  </si>
  <si>
    <t xml:space="preserve">Year's supply of Adjika</t>
  </si>
  <si>
    <t xml:space="preserve">bagels and coffee</t>
  </si>
  <si>
    <t xml:space="preserve">Cheeseburgers</t>
  </si>
  <si>
    <t xml:space="preserve">TP</t>
  </si>
  <si>
    <t xml:space="preserve">Sugar</t>
  </si>
  <si>
    <t xml:space="preserve">New succulent planter </t>
  </si>
  <si>
    <t xml:space="preserve">Walking</t>
  </si>
  <si>
    <t xml:space="preserve">Lion's for Sara and Kiran's</t>
  </si>
  <si>
    <t xml:space="preserve">Berries</t>
  </si>
  <si>
    <t xml:space="preserve">Cherries</t>
  </si>
  <si>
    <t xml:space="preserve">Tools</t>
  </si>
  <si>
    <t xml:space="preserve">Yes organic</t>
  </si>
  <si>
    <t xml:space="preserve">mason jars</t>
  </si>
  <si>
    <t xml:space="preserve">Napkins, paper towels, pb</t>
  </si>
  <si>
    <t xml:space="preserve">Night stands!</t>
  </si>
  <si>
    <t xml:space="preserve">Airbnb Beka and Chelsea </t>
  </si>
  <si>
    <t xml:space="preserve">zipcar</t>
  </si>
  <si>
    <t xml:space="preserve">New lockbox </t>
  </si>
  <si>
    <t xml:space="preserve">Flight to CA</t>
  </si>
  <si>
    <t xml:space="preserve">light bulbs</t>
  </si>
  <si>
    <t xml:space="preserve">Groceries - amazon</t>
  </si>
  <si>
    <t xml:space="preserve">Union Drnkery</t>
  </si>
  <si>
    <t xml:space="preserve">Reusable vegetable bags </t>
  </si>
  <si>
    <t xml:space="preserve">lyft savor to and fro</t>
  </si>
  <si>
    <t xml:space="preserve">Annual</t>
  </si>
  <si>
    <t xml:space="preserve">Farmer's market sunday</t>
  </si>
  <si>
    <t xml:space="preserve">Amazon</t>
  </si>
  <si>
    <t xml:space="preserve">Iced covfefe</t>
  </si>
  <si>
    <t xml:space="preserve">Union Drinkery (was actually $65 just put in half HAPPY DIRECTOR</t>
  </si>
  <si>
    <t xml:space="preserve">Amtrak</t>
  </si>
  <si>
    <t xml:space="preserve">Ofd Provisions </t>
  </si>
  <si>
    <t xml:space="preserve">Juice </t>
  </si>
  <si>
    <t xml:space="preserve">Afghan goodness </t>
  </si>
  <si>
    <t xml:space="preserve">Water </t>
  </si>
  <si>
    <t xml:space="preserve">Zipcar to Baltimore </t>
  </si>
  <si>
    <t xml:space="preserve">Uber to Zipcar</t>
  </si>
  <si>
    <t xml:space="preserve">Brewers art Baltimore </t>
  </si>
  <si>
    <t xml:space="preserve">Uber</t>
  </si>
  <si>
    <t xml:space="preserve">Stamps</t>
  </si>
  <si>
    <t xml:space="preserve">Dog sitting </t>
  </si>
  <si>
    <t xml:space="preserve">Sara and Romeo wedding gift </t>
  </si>
  <si>
    <t xml:space="preserve">🦀</t>
  </si>
  <si>
    <t xml:space="preserve">Hotel</t>
  </si>
  <si>
    <t xml:space="preserve">Pho</t>
  </si>
  <si>
    <t xml:space="preserve">hangover gear</t>
  </si>
  <si>
    <t xml:space="preserve">Going out</t>
  </si>
  <si>
    <t xml:space="preserve">zoinks</t>
  </si>
  <si>
    <t xml:space="preserve">Fox's Den</t>
  </si>
  <si>
    <t xml:space="preserve">Stan and Joe's</t>
  </si>
  <si>
    <t xml:space="preserve">Trader joes</t>
  </si>
  <si>
    <t xml:space="preserve">dog meds - going to check to make sure this wasn't overcharged. If was, will get refund and credit this item</t>
  </si>
  <si>
    <t xml:space="preserve">OP - three different runs</t>
  </si>
  <si>
    <t xml:space="preserve">BEST KOOZIES</t>
  </si>
  <si>
    <t xml:space="preserve">Rose </t>
  </si>
  <si>
    <t xml:space="preserve">Greyhound riding whale </t>
  </si>
  <si>
    <t xml:space="preserve">Yes!</t>
  </si>
  <si>
    <t xml:space="preserve">DGS</t>
  </si>
  <si>
    <t xml:space="preserve">Alfie's</t>
  </si>
  <si>
    <t xml:space="preserve">Dance yerself</t>
  </si>
  <si>
    <t xml:space="preserve">Mad Max</t>
  </si>
  <si>
    <t xml:space="preserve">Bungees!</t>
  </si>
  <si>
    <t xml:space="preserve">Midlands </t>
  </si>
  <si>
    <t xml:space="preserve">All of the crawfish </t>
  </si>
  <si>
    <t xml:space="preserve">Ice cream container </t>
  </si>
  <si>
    <t xml:space="preserve">CRABS</t>
  </si>
  <si>
    <t xml:space="preserve">fruit farmers mkt</t>
  </si>
  <si>
    <t xml:space="preserve">Mezcalero cocina...</t>
  </si>
  <si>
    <t xml:space="preserve">Lyman's</t>
  </si>
  <si>
    <t xml:space="preserve">Odd provision</t>
  </si>
  <si>
    <t xml:space="preserve">Cookies</t>
  </si>
  <si>
    <t xml:space="preserve">Modern liquors</t>
  </si>
  <si>
    <t xml:space="preserve">Glukes</t>
  </si>
  <si>
    <t xml:space="preserve">Ruta del VIno Minus a drink on meeee</t>
  </si>
  <si>
    <t xml:space="preserve">Noa's first birthday present </t>
  </si>
  <si>
    <t xml:space="preserve">hot sauce</t>
  </si>
  <si>
    <t xml:space="preserve">hot sauce chipotle</t>
  </si>
  <si>
    <t xml:space="preserve">themometer and blanket for picnics</t>
  </si>
  <si>
    <t xml:space="preserve">Beeeeeeeeers</t>
  </si>
  <si>
    <t xml:space="preserve">Daikaya</t>
  </si>
  <si>
    <t xml:space="preserve">High Holiday Tickets</t>
  </si>
  <si>
    <t xml:space="preserve">Rice Bar</t>
  </si>
  <si>
    <t xml:space="preserve">Whaley's</t>
  </si>
  <si>
    <t xml:space="preserve">Thank you notes </t>
  </si>
  <si>
    <t xml:space="preserve">OP</t>
  </si>
  <si>
    <t xml:space="preserve">Virtue food and grain</t>
  </si>
  <si>
    <t xml:space="preserve">Lyft to whaleys</t>
  </si>
  <si>
    <t xml:space="preserve">Ice cream</t>
  </si>
  <si>
    <t xml:space="preserve">Dog walking -- thanks chomp!</t>
  </si>
  <si>
    <t xml:space="preserve">Thai</t>
  </si>
  <si>
    <t xml:space="preserve">odd pro</t>
  </si>
  <si>
    <t xml:space="preserve">Amazon prime membership</t>
  </si>
  <si>
    <t xml:space="preserve">Beer and ice cream</t>
  </si>
  <si>
    <t xml:space="preserve">cava</t>
  </si>
  <si>
    <t xml:space="preserve">Pizza</t>
  </si>
  <si>
    <t xml:space="preserve">odd provision</t>
  </si>
  <si>
    <t xml:space="preserve">lab test</t>
  </si>
  <si>
    <t xml:space="preserve">farmers market</t>
  </si>
  <si>
    <t xml:space="preserve">lyft</t>
  </si>
  <si>
    <t xml:space="preserve">Movie tickets</t>
  </si>
  <si>
    <t xml:space="preserve">Artechouse Tickets</t>
  </si>
  <si>
    <t xml:space="preserve">safeway</t>
  </si>
  <si>
    <t xml:space="preserve">Coffee</t>
  </si>
  <si>
    <t xml:space="preserve">Instacart</t>
  </si>
  <si>
    <t xml:space="preserve">Buffalo and berge</t>
  </si>
  <si>
    <t xml:space="preserve">Three springs</t>
  </si>
  <si>
    <t xml:space="preserve">pleitez</t>
  </si>
  <si>
    <t xml:space="preserve">Chuy's</t>
  </si>
  <si>
    <t xml:space="preserve">Dairy Queen</t>
  </si>
  <si>
    <t xml:space="preserve">Caviar </t>
  </si>
  <si>
    <t xml:space="preserve">3 Stars</t>
  </si>
  <si>
    <t xml:space="preserve">Yes</t>
  </si>
  <si>
    <t xml:space="preserve">Walking week of 7/31</t>
  </si>
  <si>
    <t xml:space="preserve">MP</t>
  </si>
  <si>
    <t xml:space="preserve">Beeeeeeeer</t>
  </si>
  <si>
    <t xml:space="preserve">Drinks at Daikaya</t>
  </si>
  <si>
    <t xml:space="preserve">Pool</t>
  </si>
  <si>
    <t xml:space="preserve">Building Museum</t>
  </si>
  <si>
    <t xml:space="preserve">Gelato</t>
  </si>
  <si>
    <t xml:space="preserve">La Colombe</t>
  </si>
  <si>
    <t xml:space="preserve">Lyft #2</t>
  </si>
  <si>
    <t xml:space="preserve">lost and found</t>
  </si>
  <si>
    <t xml:space="preserve">target</t>
  </si>
  <si>
    <t xml:space="preserve">farm</t>
  </si>
  <si>
    <t xml:space="preserve">Farm</t>
  </si>
  <si>
    <t xml:space="preserve">giant</t>
  </si>
  <si>
    <t xml:space="preserve">Ice pack</t>
  </si>
  <si>
    <t xml:space="preserve">Hotel - Cleveland</t>
  </si>
  <si>
    <t xml:space="preserve">WF</t>
  </si>
  <si>
    <t xml:space="preserve">Book club wine left at home oops</t>
  </si>
  <si>
    <t xml:space="preserve">Eclipse glasses</t>
  </si>
  <si>
    <t xml:space="preserve">Sundevichsmallfry</t>
  </si>
  <si>
    <t xml:space="preserve">Our chunk of Republic</t>
  </si>
  <si>
    <t xml:space="preserve">Meridian pint</t>
  </si>
  <si>
    <t xml:space="preserve">Farmers market and Giant</t>
  </si>
  <si>
    <t xml:space="preserve">78 acres</t>
  </si>
  <si>
    <t xml:space="preserve">Pig</t>
  </si>
  <si>
    <t xml:space="preserve">Lyfts</t>
  </si>
  <si>
    <t xml:space="preserve">*** tickets</t>
  </si>
  <si>
    <t xml:space="preserve">Walking </t>
  </si>
  <si>
    <t xml:space="preserve">LIon's</t>
  </si>
  <si>
    <t xml:space="preserve">Pizzzzzza</t>
  </si>
  <si>
    <t xml:space="preserve">Flights to AZ</t>
  </si>
  <si>
    <t xml:space="preserve">PHX --&gt; DCA</t>
  </si>
  <si>
    <t xml:space="preserve">Postmates</t>
  </si>
  <si>
    <t xml:space="preserve">treats</t>
  </si>
  <si>
    <t xml:space="preserve">Markers</t>
  </si>
  <si>
    <t xml:space="preserve">oil</t>
  </si>
  <si>
    <t xml:space="preserve">labels, trash bags, TP</t>
  </si>
  <si>
    <t xml:space="preserve">dog toothpaste</t>
  </si>
  <si>
    <t xml:space="preserve">Carving Room</t>
  </si>
  <si>
    <t xml:space="preserve">Three spring</t>
  </si>
  <si>
    <t xml:space="preserve">Dog walking</t>
  </si>
  <si>
    <t xml:space="preserve">Small Fry</t>
  </si>
  <si>
    <t xml:space="preserve">Himitsu</t>
  </si>
  <si>
    <t xml:space="preserve">Twisted Horn</t>
  </si>
  <si>
    <t xml:space="preserve">your share (30ish % as a guess) of citizen</t>
  </si>
  <si>
    <t xml:space="preserve">grays market</t>
  </si>
  <si>
    <t xml:space="preserve">Woolly Mammoth </t>
  </si>
  <si>
    <t xml:space="preserve">spriggs</t>
  </si>
  <si>
    <t xml:space="preserve">Tonic </t>
  </si>
  <si>
    <t xml:space="preserve">Gray's</t>
  </si>
  <si>
    <t xml:space="preserve">smith meadows</t>
  </si>
  <si>
    <t xml:space="preserve">amazon - coffee filters, milkbones</t>
  </si>
  <si>
    <t xml:space="preserve">small fry</t>
  </si>
  <si>
    <t xml:space="preserve">Liquor for Chelsea</t>
  </si>
  <si>
    <t xml:space="preserve">Dvines</t>
  </si>
  <si>
    <t xml:space="preserve">lyman's</t>
  </si>
  <si>
    <t xml:space="preserve">Fresh Direct</t>
  </si>
  <si>
    <t xml:space="preserve">flea stuff</t>
  </si>
  <si>
    <t xml:space="preserve">Carving</t>
  </si>
  <si>
    <t xml:space="preserve">Rustico from biking - just posted now (weird right? will call them to make sure all ok)</t>
  </si>
  <si>
    <t xml:space="preserve">Bladerunner</t>
  </si>
  <si>
    <t xml:space="preserve">Beer YK</t>
  </si>
  <si>
    <t xml:space="preserve">beer</t>
  </si>
  <si>
    <t xml:space="preserve">Nandos YK</t>
  </si>
  <si>
    <t xml:space="preserve">Lyft YK</t>
  </si>
  <si>
    <t xml:space="preserve">Super Shuttle</t>
  </si>
  <si>
    <t xml:space="preserve">Ramen</t>
  </si>
  <si>
    <t xml:space="preserve">WM drinks</t>
  </si>
  <si>
    <t xml:space="preserve">Lyft toWM</t>
  </si>
  <si>
    <t xml:space="preserve">Dog bed </t>
  </si>
  <si>
    <t xml:space="preserve">Airport stuff - jerky, etc</t>
  </si>
  <si>
    <t xml:space="preserve">bagels airport</t>
  </si>
  <si>
    <t xml:space="preserve">Ground ca </t>
  </si>
  <si>
    <t xml:space="preserve">murphys</t>
  </si>
  <si>
    <t xml:space="preserve">10am grape stomp wine</t>
  </si>
  <si>
    <t xml:space="preserve">Americanas and a scone</t>
  </si>
  <si>
    <t xml:space="preserve">Gas</t>
  </si>
  <si>
    <t xml:space="preserve">water</t>
  </si>
  <si>
    <t xml:space="preserve">coffee</t>
  </si>
  <si>
    <t xml:space="preserve">zucca</t>
  </si>
  <si>
    <t xml:space="preserve">Alchemy</t>
  </si>
  <si>
    <t xml:space="preserve">Hatcher winery #winedogs</t>
  </si>
  <si>
    <t xml:space="preserve">Breakfast </t>
  </si>
  <si>
    <t xml:space="preserve">Millaire</t>
  </si>
  <si>
    <t xml:space="preserve">Folsom Laks</t>
  </si>
  <si>
    <t xml:space="preserve">World's largest CVS - CA</t>
  </si>
  <si>
    <t xml:space="preserve">ND &amp; X - might have been gas? </t>
  </si>
  <si>
    <t xml:space="preserve">Hovey</t>
  </si>
  <si>
    <t xml:space="preserve">za</t>
  </si>
  <si>
    <t xml:space="preserve">gas</t>
  </si>
  <si>
    <t xml:space="preserve">mikuni</t>
  </si>
  <si>
    <t xml:space="preserve">Taxi from DCA</t>
  </si>
  <si>
    <t xml:space="preserve">Caviar - Beau Thai</t>
  </si>
  <si>
    <t xml:space="preserve">Airport beers</t>
  </si>
  <si>
    <t xml:space="preserve">Road trip drinks </t>
  </si>
  <si>
    <t xml:space="preserve">Murphy’s Hotel lunch </t>
  </si>
  <si>
    <t xml:space="preserve">Lavender Ridge Vineyards tasting </t>
  </si>
  <si>
    <t xml:space="preserve">Dog walking 10/11</t>
  </si>
  <si>
    <t xml:space="preserve">Bojangles </t>
  </si>
  <si>
    <t xml:space="preserve">Millaire (round 1)</t>
  </si>
  <si>
    <t xml:space="preserve">Val Du Vino</t>
  </si>
  <si>
    <t xml:space="preserve">parking sacto</t>
  </si>
  <si>
    <t xml:space="preserve">Gas station</t>
  </si>
  <si>
    <t xml:space="preserve">Bagels</t>
  </si>
  <si>
    <t xml:space="preserve">Wine fridge</t>
  </si>
  <si>
    <t xml:space="preserve">bulbs</t>
  </si>
  <si>
    <t xml:space="preserve">union drinkery</t>
  </si>
  <si>
    <t xml:space="preserve">Lyft from theater</t>
  </si>
  <si>
    <t xml:space="preserve">Supra</t>
  </si>
  <si>
    <t xml:space="preserve">Dasiquin</t>
  </si>
  <si>
    <t xml:space="preserve">Beka and Chelsea print and Jonah and Debra onesie</t>
  </si>
  <si>
    <t xml:space="preserve">Beka and Chelsea gift </t>
  </si>
  <si>
    <t xml:space="preserve">Wine cooler uber</t>
  </si>
  <si>
    <t xml:space="preserve">Beka and Chelsea coasters</t>
  </si>
  <si>
    <t xml:space="preserve">Small fru</t>
  </si>
  <si>
    <t xml:space="preserve">Fresh Direct portion</t>
  </si>
  <si>
    <t xml:space="preserve">Moldova dog walking week </t>
  </si>
  <si>
    <t xml:space="preserve">Wine and Divin</t>
  </si>
  <si>
    <t xml:space="preserve">instant pot book</t>
  </si>
  <si>
    <t xml:space="preserve">Beers</t>
  </si>
  <si>
    <t xml:space="preserve">sandos</t>
  </si>
  <si>
    <t xml:space="preserve">Kongs</t>
  </si>
  <si>
    <t xml:space="preserve">Lyft to wedding </t>
  </si>
  <si>
    <t xml:space="preserve">Beau Thai (and pancakes)</t>
  </si>
  <si>
    <t xml:space="preserve">Lyft to wedding</t>
  </si>
  <si>
    <t xml:space="preserve">🍺</t>
  </si>
  <si>
    <t xml:space="preserve">Lamby</t>
  </si>
  <si>
    <t xml:space="preserve">Dog bed</t>
  </si>
  <si>
    <t xml:space="preserve">BKK</t>
  </si>
  <si>
    <t xml:space="preserve">Interstellar</t>
  </si>
  <si>
    <t xml:space="preserve">virtue round 2</t>
  </si>
  <si>
    <t xml:space="preserve">dunkin</t>
  </si>
  <si>
    <t xml:space="preserve">To pay you back</t>
  </si>
  <si>
    <t xml:space="preserve">Virtue round 1</t>
  </si>
  <si>
    <t xml:space="preserve">shake shack</t>
  </si>
  <si>
    <t xml:space="preserve">Ryder </t>
  </si>
  <si>
    <t xml:space="preserve">anthem beer</t>
  </si>
  <si>
    <t xml:space="preserve">Meridian pint Saturday </t>
  </si>
  <si>
    <t xml:space="preserve">OP fruit</t>
  </si>
  <si>
    <t xml:space="preserve">Lyft home from concert </t>
  </si>
  <si>
    <t xml:space="preserve">Kate and Mike wedding gift </t>
  </si>
  <si>
    <t xml:space="preserve">Op</t>
  </si>
  <si>
    <t xml:space="preserve">Airport breakfast</t>
  </si>
  <si>
    <t xml:space="preserve">TH</t>
  </si>
  <si>
    <t xml:space="preserve">Jack flaps </t>
  </si>
  <si>
    <t xml:space="preserve">Taza </t>
  </si>
  <si>
    <t xml:space="preserve">Town hall</t>
  </si>
  <si>
    <t xml:space="preserve">Ice cream (minus my larger size)</t>
  </si>
  <si>
    <t xml:space="preserve">Market garden </t>
  </si>
  <si>
    <t xml:space="preserve">Starbuck’s CLE </t>
  </si>
  <si>
    <t xml:space="preserve">Lyft home from Supra </t>
  </si>
  <si>
    <t xml:space="preserve">Nov 10 airport </t>
  </si>
  <si>
    <t xml:space="preserve">Masthead </t>
  </si>
  <si>
    <t xml:space="preserve">Amazon scrubbers</t>
  </si>
  <si>
    <t xml:space="preserve">Lyft to airport CLE </t>
  </si>
  <si>
    <t xml:space="preserve">Pizza tip</t>
  </si>
  <si>
    <t xml:space="preserve">Water</t>
  </si>
  <si>
    <t xml:space="preserve">Speaker</t>
  </si>
  <si>
    <t xml:space="preserve">Kitchen gadgets</t>
  </si>
  <si>
    <t xml:space="preserve">OP nov 18</t>
  </si>
  <si>
    <t xml:space="preserve">Chicken Rico</t>
  </si>
  <si>
    <t xml:space="preserve">sound bar</t>
  </si>
  <si>
    <t xml:space="preserve">Fresh Direct </t>
  </si>
  <si>
    <t xml:space="preserve">Lyft to airport for Cleveland </t>
  </si>
  <si>
    <t xml:space="preserve">Cleveland Lyft (Ohio City)</t>
  </si>
  <si>
    <t xml:space="preserve">Lyft back to hotel - Cleveland </t>
  </si>
  <si>
    <t xml:space="preserve">Back to Ohio City </t>
  </si>
  <si>
    <t xml:space="preserve">Our half of Uber home from airport </t>
  </si>
  <si>
    <t xml:space="preserve">Butcher and the Brewer</t>
  </si>
  <si>
    <t xml:space="preserve">Rock and Roll Hall of Fame</t>
  </si>
  <si>
    <t xml:space="preserve">Great Lakes </t>
  </si>
  <si>
    <t xml:space="preserve">Extra hotel charges </t>
  </si>
  <si>
    <t xml:space="preserve">Beer at anthem</t>
  </si>
  <si>
    <t xml:space="preserve">taxi</t>
  </si>
  <si>
    <t xml:space="preserve">Calexico</t>
  </si>
  <si>
    <t xml:space="preserve">Campari and rye</t>
  </si>
  <si>
    <t xml:space="preserve">Lyft to REi</t>
  </si>
  <si>
    <t xml:space="preserve">special shirts</t>
  </si>
  <si>
    <t xml:space="preserve">Other / Uncategorized</t>
  </si>
  <si>
    <t xml:space="preserve">Ryder's Total Shared Expenses:</t>
  </si>
  <si>
    <t xml:space="preserve">Stuff Ryder bought for Allison:</t>
  </si>
  <si>
    <t xml:space="preserve">Ryder's Payback to Allison</t>
  </si>
  <si>
    <t xml:space="preserve">Allison's Total Shared Expenses:</t>
  </si>
  <si>
    <t xml:space="preserve">Stuff Allison bought for Ryder: </t>
  </si>
  <si>
    <t xml:space="preserve">Allison's Payback to Ryder</t>
  </si>
  <si>
    <t xml:space="preserve">Month</t>
  </si>
  <si>
    <t xml:space="preserve">Cole</t>
  </si>
  <si>
    <t xml:space="preserve">Totals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</si>
</sst>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/D/YYYY"/>
    <numFmt numFmtId="166" formatCode="M/D/YYYY\ H:MM:SS"/>
    <numFmt numFmtId="167" formatCode="M/D"/>
    <numFmt numFmtId="168" formatCode="MM/DD/YY"/>
    <numFmt numFmtId="169" formatCode="\$#,##0"/>
    <numFmt numFmtId="170" formatCode="M/D/YY"/>
    <numFmt numFmtId="171" formatCode="MMM\ YYYY"/>
    <numFmt numFmtId="172" formatCode="[$$]#,##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11"/>
      <color rgb="FFFFFFFF"/>
      <name val="Cambria"/>
      <family val="0"/>
      <charset val="1"/>
    </font>
    <font>
      <b val="true"/>
      <sz val="11"/>
      <color rgb="FFFFFFFF"/>
      <name val="Cambria"/>
      <family val="0"/>
      <charset val="1"/>
    </font>
    <font>
      <sz val="11"/>
      <name val="Cambria"/>
      <family val="0"/>
      <charset val="1"/>
    </font>
    <font>
      <b val="true"/>
      <sz val="9"/>
      <color rgb="FFFFFFFF"/>
      <name val="Cambria"/>
      <family val="0"/>
      <charset val="1"/>
    </font>
    <font>
      <sz val="9"/>
      <name val="Cambria"/>
      <family val="0"/>
      <charset val="1"/>
    </font>
    <font>
      <i val="true"/>
      <sz val="9"/>
      <color rgb="FFFFFFFF"/>
      <name val="Cambria"/>
      <family val="0"/>
      <charset val="1"/>
    </font>
    <font>
      <sz val="9"/>
      <color rgb="FFFFFFFF"/>
      <name val="Cambria"/>
      <family val="0"/>
      <charset val="1"/>
    </font>
    <font>
      <i val="true"/>
      <sz val="9"/>
      <color rgb="FF000000"/>
      <name val="Cambria"/>
      <family val="0"/>
      <charset val="1"/>
    </font>
    <font>
      <sz val="9"/>
      <color rgb="FF000000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FE2F3"/>
        <bgColor rgb="FFD9D9D9"/>
      </patternFill>
    </fill>
    <fill>
      <patternFill patternType="solid">
        <fgColor rgb="FF073763"/>
        <bgColor rgb="FF333333"/>
      </patternFill>
    </fill>
    <fill>
      <patternFill patternType="solid">
        <fgColor rgb="FFD9D9D9"/>
        <bgColor rgb="FFCFE2F3"/>
      </patternFill>
    </fill>
    <fill>
      <patternFill patternType="solid">
        <fgColor rgb="FFF4CCCC"/>
        <bgColor rgb="FFD9D9D9"/>
      </patternFill>
    </fill>
    <fill>
      <patternFill patternType="solid">
        <fgColor rgb="FF66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1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D9D9D9"/>
      </font>
      <fill>
        <patternFill>
          <bgColor rgb="FFFFFFFF"/>
        </patternFill>
      </fill>
    </dxf>
    <dxf>
      <font>
        <color rgb="FFFFFFFF"/>
      </font>
      <fill>
        <patternFill>
          <bgColor rgb="FF073763"/>
        </patternFill>
      </fill>
    </dxf>
    <dxf>
      <font>
        <color rgb="FFCFE2F3"/>
      </font>
      <fill>
        <patternFill>
          <bgColor rgb="FFCFE2F3"/>
        </patternFill>
      </fill>
    </dxf>
    <dxf>
      <font>
        <color rgb="FF073763"/>
      </font>
      <fill>
        <patternFill>
          <bgColor rgb="FF07376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660000"/>
      <rgbColor rgb="FF38761D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737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4" activePane="bottomLeft" state="frozen"/>
      <selection pane="topLeft" activeCell="A1" activeCellId="0" sqref="A1"/>
      <selection pane="bottomLeft" activeCell="B60" activeCellId="0" sqref="B60"/>
    </sheetView>
  </sheetViews>
  <sheetFormatPr defaultRowHeight="12.8" zeroHeight="false" outlineLevelRow="0" outlineLevelCol="0"/>
  <cols>
    <col collapsed="false" customWidth="true" hidden="false" outlineLevel="0" max="1" min="1" style="1" width="33.2"/>
    <col collapsed="false" customWidth="true" hidden="false" outlineLevel="0" max="2" min="2" style="1" width="18"/>
    <col collapsed="false" customWidth="true" hidden="false" outlineLevel="0" max="3" min="3" style="1" width="18.06"/>
    <col collapsed="false" customWidth="true" hidden="false" outlineLevel="0" max="4" min="4" style="1" width="13.57"/>
    <col collapsed="false" customWidth="true" hidden="false" outlineLevel="0" max="5" min="5" style="1" width="18.12"/>
    <col collapsed="false" customWidth="true" hidden="false" outlineLevel="0" max="1022" min="6" style="1" width="14.43"/>
    <col collapsed="false" customWidth="false" hidden="false" outlineLevel="0" max="1025" min="102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n">
        <v>43259</v>
      </c>
      <c r="B2" s="4" t="s">
        <v>5</v>
      </c>
      <c r="C2" s="4" t="n">
        <v>49</v>
      </c>
      <c r="D2" s="4" t="s">
        <v>6</v>
      </c>
      <c r="E2" s="4" t="s">
        <v>7</v>
      </c>
    </row>
    <row r="3" customFormat="false" ht="12.8" hidden="false" customHeight="false" outlineLevel="0" collapsed="false">
      <c r="A3" s="5" t="n">
        <v>43261.4218671296</v>
      </c>
      <c r="B3" s="4" t="s">
        <v>8</v>
      </c>
      <c r="C3" s="4" t="n">
        <v>71</v>
      </c>
      <c r="D3" s="4" t="s">
        <v>6</v>
      </c>
      <c r="E3" s="4" t="s">
        <v>9</v>
      </c>
    </row>
    <row r="4" customFormat="false" ht="12.8" hidden="false" customHeight="false" outlineLevel="0" collapsed="false">
      <c r="A4" s="3" t="n">
        <v>43262</v>
      </c>
      <c r="B4" s="4" t="s">
        <v>5</v>
      </c>
      <c r="C4" s="4" t="n">
        <v>400</v>
      </c>
      <c r="D4" s="4" t="s">
        <v>6</v>
      </c>
      <c r="E4" s="4" t="s">
        <v>9</v>
      </c>
    </row>
    <row r="5" customFormat="false" ht="12.8" hidden="false" customHeight="false" outlineLevel="0" collapsed="false">
      <c r="A5" s="3" t="n">
        <v>43262</v>
      </c>
      <c r="B5" s="4" t="s">
        <v>5</v>
      </c>
      <c r="C5" s="4" t="n">
        <v>164</v>
      </c>
      <c r="D5" s="4" t="s">
        <v>6</v>
      </c>
      <c r="E5" s="4" t="s">
        <v>9</v>
      </c>
    </row>
    <row r="6" customFormat="false" ht="12.8" hidden="false" customHeight="false" outlineLevel="0" collapsed="false">
      <c r="A6" s="3" t="n">
        <v>43262</v>
      </c>
      <c r="B6" s="4" t="s">
        <v>5</v>
      </c>
      <c r="C6" s="4" t="n">
        <v>110</v>
      </c>
      <c r="D6" s="4" t="s">
        <v>6</v>
      </c>
      <c r="E6" s="4" t="s">
        <v>9</v>
      </c>
    </row>
    <row r="7" customFormat="false" ht="12.8" hidden="false" customHeight="false" outlineLevel="0" collapsed="false">
      <c r="A7" s="3" t="n">
        <v>43262</v>
      </c>
      <c r="B7" s="4" t="s">
        <v>5</v>
      </c>
      <c r="C7" s="4" t="n">
        <v>38</v>
      </c>
      <c r="D7" s="4" t="s">
        <v>6</v>
      </c>
      <c r="E7" s="4" t="s">
        <v>9</v>
      </c>
    </row>
    <row r="8" customFormat="false" ht="12.8" hidden="false" customHeight="false" outlineLevel="0" collapsed="false">
      <c r="A8" s="3" t="n">
        <v>43262</v>
      </c>
      <c r="B8" s="4" t="s">
        <v>5</v>
      </c>
      <c r="C8" s="4" t="n">
        <v>26</v>
      </c>
      <c r="D8" s="4" t="s">
        <v>6</v>
      </c>
      <c r="E8" s="4" t="s">
        <v>9</v>
      </c>
    </row>
    <row r="9" customFormat="false" ht="12.8" hidden="false" customHeight="false" outlineLevel="0" collapsed="false">
      <c r="A9" s="3" t="n">
        <v>43262</v>
      </c>
      <c r="B9" s="4" t="s">
        <v>5</v>
      </c>
      <c r="C9" s="4" t="n">
        <v>32</v>
      </c>
      <c r="D9" s="4" t="s">
        <v>6</v>
      </c>
      <c r="E9" s="4" t="s">
        <v>9</v>
      </c>
    </row>
    <row r="10" customFormat="false" ht="12.8" hidden="false" customHeight="false" outlineLevel="0" collapsed="false">
      <c r="A10" s="3" t="n">
        <v>43262</v>
      </c>
      <c r="B10" s="4" t="s">
        <v>5</v>
      </c>
      <c r="C10" s="4" t="n">
        <v>17</v>
      </c>
      <c r="D10" s="4" t="s">
        <v>6</v>
      </c>
      <c r="E10" s="4" t="s">
        <v>9</v>
      </c>
    </row>
    <row r="11" customFormat="false" ht="12.8" hidden="false" customHeight="false" outlineLevel="0" collapsed="false">
      <c r="A11" s="3" t="n">
        <v>43262</v>
      </c>
      <c r="B11" s="4" t="s">
        <v>5</v>
      </c>
      <c r="C11" s="4" t="n">
        <v>15</v>
      </c>
      <c r="D11" s="4" t="s">
        <v>6</v>
      </c>
      <c r="E11" s="4" t="s">
        <v>9</v>
      </c>
    </row>
    <row r="12" customFormat="false" ht="12.8" hidden="false" customHeight="false" outlineLevel="0" collapsed="false">
      <c r="A12" s="3" t="n">
        <v>43266</v>
      </c>
      <c r="B12" s="4" t="s">
        <v>5</v>
      </c>
      <c r="C12" s="4" t="n">
        <v>29</v>
      </c>
      <c r="D12" s="4" t="s">
        <v>6</v>
      </c>
      <c r="E12" s="4" t="s">
        <v>9</v>
      </c>
    </row>
    <row r="13" customFormat="false" ht="12.8" hidden="false" customHeight="false" outlineLevel="0" collapsed="false">
      <c r="A13" s="3" t="n">
        <v>43268</v>
      </c>
      <c r="B13" s="4" t="s">
        <v>5</v>
      </c>
      <c r="C13" s="4" t="n">
        <v>43</v>
      </c>
      <c r="D13" s="4" t="s">
        <v>6</v>
      </c>
      <c r="E13" s="4" t="s">
        <v>9</v>
      </c>
    </row>
    <row r="14" customFormat="false" ht="12.8" hidden="false" customHeight="false" outlineLevel="0" collapsed="false">
      <c r="A14" s="3" t="n">
        <v>43276</v>
      </c>
      <c r="B14" s="4" t="s">
        <v>5</v>
      </c>
      <c r="C14" s="4" t="n">
        <v>21</v>
      </c>
      <c r="D14" s="4" t="s">
        <v>6</v>
      </c>
      <c r="E14" s="4" t="s">
        <v>10</v>
      </c>
    </row>
    <row r="15" customFormat="false" ht="12.8" hidden="false" customHeight="false" outlineLevel="0" collapsed="false">
      <c r="A15" s="3" t="n">
        <v>43276</v>
      </c>
      <c r="B15" s="4" t="s">
        <v>5</v>
      </c>
      <c r="C15" s="4" t="n">
        <v>22</v>
      </c>
      <c r="D15" s="4" t="s">
        <v>6</v>
      </c>
      <c r="E15" s="4" t="s">
        <v>10</v>
      </c>
    </row>
    <row r="16" customFormat="false" ht="12.8" hidden="false" customHeight="false" outlineLevel="0" collapsed="false">
      <c r="A16" s="3" t="n">
        <v>43276</v>
      </c>
      <c r="B16" s="4" t="s">
        <v>5</v>
      </c>
      <c r="C16" s="4" t="n">
        <v>55</v>
      </c>
      <c r="D16" s="4" t="s">
        <v>6</v>
      </c>
      <c r="E16" s="4" t="s">
        <v>7</v>
      </c>
    </row>
    <row r="17" customFormat="false" ht="12.8" hidden="false" customHeight="false" outlineLevel="0" collapsed="false">
      <c r="A17" s="5" t="n">
        <v>43276.3431445139</v>
      </c>
      <c r="B17" s="4" t="s">
        <v>8</v>
      </c>
      <c r="C17" s="4" t="n">
        <v>39</v>
      </c>
      <c r="D17" s="4" t="s">
        <v>6</v>
      </c>
      <c r="E17" s="4" t="s">
        <v>11</v>
      </c>
    </row>
    <row r="18" customFormat="false" ht="12.8" hidden="false" customHeight="false" outlineLevel="0" collapsed="false">
      <c r="A18" s="5" t="n">
        <v>43277.7422083565</v>
      </c>
      <c r="B18" s="4" t="s">
        <v>8</v>
      </c>
      <c r="C18" s="4" t="n">
        <v>53</v>
      </c>
      <c r="D18" s="4" t="s">
        <v>6</v>
      </c>
      <c r="E18" s="4" t="s">
        <v>11</v>
      </c>
    </row>
    <row r="19" customFormat="false" ht="12.8" hidden="false" customHeight="false" outlineLevel="0" collapsed="false">
      <c r="A19" s="5" t="n">
        <v>43277.7434020255</v>
      </c>
      <c r="B19" s="4" t="s">
        <v>8</v>
      </c>
      <c r="C19" s="4" t="n">
        <v>16</v>
      </c>
      <c r="D19" s="4" t="s">
        <v>6</v>
      </c>
      <c r="E19" s="4" t="s">
        <v>11</v>
      </c>
    </row>
    <row r="20" customFormat="false" ht="12.8" hidden="false" customHeight="false" outlineLevel="0" collapsed="false">
      <c r="A20" s="3" t="n">
        <v>43278</v>
      </c>
      <c r="B20" s="4" t="s">
        <v>5</v>
      </c>
      <c r="C20" s="4" t="n">
        <v>13</v>
      </c>
      <c r="D20" s="4" t="s">
        <v>6</v>
      </c>
      <c r="E20" s="4" t="s">
        <v>12</v>
      </c>
    </row>
    <row r="21" customFormat="false" ht="12.8" hidden="false" customHeight="false" outlineLevel="0" collapsed="false">
      <c r="A21" s="3" t="n">
        <v>43278</v>
      </c>
      <c r="B21" s="4" t="s">
        <v>5</v>
      </c>
      <c r="C21" s="4" t="n">
        <v>21</v>
      </c>
      <c r="D21" s="4" t="s">
        <v>6</v>
      </c>
      <c r="E21" s="4" t="s">
        <v>7</v>
      </c>
    </row>
    <row r="22" customFormat="false" ht="12.8" hidden="false" customHeight="false" outlineLevel="0" collapsed="false">
      <c r="A22" s="5" t="n">
        <v>43278.7891771991</v>
      </c>
      <c r="B22" s="4" t="s">
        <v>8</v>
      </c>
      <c r="C22" s="4" t="n">
        <v>38</v>
      </c>
      <c r="D22" s="4" t="s">
        <v>6</v>
      </c>
      <c r="E22" s="4" t="s">
        <v>9</v>
      </c>
    </row>
    <row r="23" customFormat="false" ht="12.8" hidden="false" customHeight="false" outlineLevel="0" collapsed="false">
      <c r="A23" s="3" t="n">
        <v>43279</v>
      </c>
      <c r="B23" s="4" t="s">
        <v>5</v>
      </c>
      <c r="C23" s="4" t="n">
        <v>70</v>
      </c>
      <c r="D23" s="4" t="s">
        <v>6</v>
      </c>
      <c r="E23" s="4" t="s">
        <v>11</v>
      </c>
    </row>
    <row r="24" customFormat="false" ht="12.8" hidden="false" customHeight="false" outlineLevel="0" collapsed="false">
      <c r="A24" s="6" t="n">
        <v>43280</v>
      </c>
      <c r="B24" s="4" t="s">
        <v>5</v>
      </c>
      <c r="C24" s="4" t="n">
        <v>41</v>
      </c>
      <c r="D24" s="4" t="s">
        <v>6</v>
      </c>
      <c r="E24" s="4" t="s">
        <v>11</v>
      </c>
    </row>
    <row r="25" customFormat="false" ht="12.8" hidden="false" customHeight="false" outlineLevel="0" collapsed="false">
      <c r="A25" s="3" t="n">
        <v>43281</v>
      </c>
      <c r="B25" s="4" t="s">
        <v>5</v>
      </c>
      <c r="C25" s="4" t="n">
        <v>25</v>
      </c>
      <c r="D25" s="4" t="s">
        <v>6</v>
      </c>
      <c r="E25" s="4" t="s">
        <v>7</v>
      </c>
    </row>
    <row r="26" customFormat="false" ht="12.8" hidden="false" customHeight="false" outlineLevel="0" collapsed="false">
      <c r="A26" s="3" t="n">
        <v>43281</v>
      </c>
      <c r="B26" s="4" t="s">
        <v>5</v>
      </c>
      <c r="C26" s="4" t="n">
        <v>47</v>
      </c>
      <c r="D26" s="4" t="s">
        <v>6</v>
      </c>
      <c r="E26" s="4" t="s">
        <v>7</v>
      </c>
    </row>
    <row r="27" customFormat="false" ht="12.8" hidden="false" customHeight="false" outlineLevel="0" collapsed="false">
      <c r="A27" s="3" t="n">
        <v>43281</v>
      </c>
      <c r="B27" s="4" t="s">
        <v>5</v>
      </c>
      <c r="C27" s="4" t="n">
        <v>23</v>
      </c>
      <c r="D27" s="4" t="s">
        <v>6</v>
      </c>
      <c r="E27" s="4" t="s">
        <v>7</v>
      </c>
    </row>
    <row r="28" customFormat="false" ht="12.8" hidden="false" customHeight="false" outlineLevel="0" collapsed="false">
      <c r="A28" s="5" t="n">
        <v>43281.5232260648</v>
      </c>
      <c r="B28" s="4" t="s">
        <v>8</v>
      </c>
      <c r="C28" s="4" t="n">
        <v>11</v>
      </c>
      <c r="D28" s="4" t="s">
        <v>6</v>
      </c>
      <c r="E28" s="4" t="s">
        <v>7</v>
      </c>
    </row>
    <row r="29" customFormat="false" ht="12.8" hidden="false" customHeight="false" outlineLevel="0" collapsed="false">
      <c r="A29" s="5" t="n">
        <v>43281.7662114815</v>
      </c>
      <c r="B29" s="4" t="s">
        <v>8</v>
      </c>
      <c r="C29" s="4" t="n">
        <v>52</v>
      </c>
      <c r="D29" s="4" t="s">
        <v>6</v>
      </c>
      <c r="E29" s="4" t="s">
        <v>7</v>
      </c>
    </row>
    <row r="30" customFormat="false" ht="12.8" hidden="false" customHeight="false" outlineLevel="0" collapsed="false">
      <c r="A30" s="3" t="n">
        <v>43282</v>
      </c>
      <c r="B30" s="4" t="s">
        <v>5</v>
      </c>
      <c r="C30" s="4" t="n">
        <v>33</v>
      </c>
      <c r="D30" s="4" t="s">
        <v>6</v>
      </c>
      <c r="E30" s="4" t="s">
        <v>12</v>
      </c>
    </row>
    <row r="31" customFormat="false" ht="12.8" hidden="false" customHeight="false" outlineLevel="0" collapsed="false">
      <c r="A31" s="3" t="n">
        <v>43282</v>
      </c>
      <c r="B31" s="4" t="s">
        <v>5</v>
      </c>
      <c r="C31" s="4" t="n">
        <v>34</v>
      </c>
      <c r="D31" s="4" t="s">
        <v>6</v>
      </c>
      <c r="E31" s="4" t="s">
        <v>12</v>
      </c>
    </row>
    <row r="32" customFormat="false" ht="12.8" hidden="false" customHeight="false" outlineLevel="0" collapsed="false">
      <c r="A32" s="3" t="n">
        <v>43282</v>
      </c>
      <c r="B32" s="4" t="s">
        <v>5</v>
      </c>
      <c r="C32" s="4" t="n">
        <v>22</v>
      </c>
      <c r="D32" s="4" t="s">
        <v>6</v>
      </c>
      <c r="E32" s="4" t="s">
        <v>12</v>
      </c>
    </row>
    <row r="33" customFormat="false" ht="12.8" hidden="false" customHeight="false" outlineLevel="0" collapsed="false">
      <c r="A33" s="5" t="n">
        <v>43282.3737608681</v>
      </c>
      <c r="B33" s="4" t="s">
        <v>8</v>
      </c>
      <c r="C33" s="4" t="n">
        <v>15</v>
      </c>
      <c r="D33" s="4" t="s">
        <v>6</v>
      </c>
      <c r="E33" s="4" t="s">
        <v>7</v>
      </c>
    </row>
    <row r="34" customFormat="false" ht="12.8" hidden="false" customHeight="false" outlineLevel="0" collapsed="false">
      <c r="A34" s="5" t="n">
        <v>43282.5216599884</v>
      </c>
      <c r="B34" s="4" t="s">
        <v>8</v>
      </c>
      <c r="C34" s="4" t="n">
        <v>13</v>
      </c>
      <c r="D34" s="4" t="s">
        <v>6</v>
      </c>
      <c r="E34" s="4" t="s">
        <v>7</v>
      </c>
    </row>
    <row r="35" customFormat="false" ht="12.8" hidden="false" customHeight="false" outlineLevel="0" collapsed="false">
      <c r="A35" s="5" t="n">
        <v>43282.5323564005</v>
      </c>
      <c r="B35" s="4" t="s">
        <v>8</v>
      </c>
      <c r="C35" s="4" t="n">
        <v>386</v>
      </c>
      <c r="D35" s="4" t="s">
        <v>6</v>
      </c>
      <c r="E35" s="4" t="s">
        <v>9</v>
      </c>
    </row>
    <row r="36" customFormat="false" ht="12.8" hidden="false" customHeight="false" outlineLevel="0" collapsed="false">
      <c r="A36" s="5" t="n">
        <v>43283.228414537</v>
      </c>
      <c r="B36" s="4" t="s">
        <v>8</v>
      </c>
      <c r="C36" s="4" t="n">
        <v>121</v>
      </c>
      <c r="D36" s="4" t="s">
        <v>6</v>
      </c>
      <c r="E36" s="4" t="s">
        <v>12</v>
      </c>
    </row>
    <row r="37" customFormat="false" ht="12.8" hidden="false" customHeight="false" outlineLevel="0" collapsed="false">
      <c r="A37" s="5" t="n">
        <v>43285.722115544</v>
      </c>
      <c r="B37" s="4" t="s">
        <v>8</v>
      </c>
      <c r="C37" s="4" t="n">
        <v>9</v>
      </c>
      <c r="D37" s="4" t="s">
        <v>6</v>
      </c>
      <c r="E37" s="4" t="s">
        <v>7</v>
      </c>
    </row>
    <row r="38" customFormat="false" ht="12.8" hidden="false" customHeight="false" outlineLevel="0" collapsed="false">
      <c r="A38" s="5" t="n">
        <v>43288.2624948264</v>
      </c>
      <c r="B38" s="4" t="s">
        <v>8</v>
      </c>
      <c r="C38" s="4" t="n">
        <v>52</v>
      </c>
      <c r="D38" s="4" t="s">
        <v>6</v>
      </c>
      <c r="E38" s="4" t="s">
        <v>12</v>
      </c>
    </row>
    <row r="39" customFormat="false" ht="12.8" hidden="false" customHeight="false" outlineLevel="0" collapsed="false">
      <c r="A39" s="3" t="n">
        <v>43292</v>
      </c>
      <c r="B39" s="4" t="s">
        <v>5</v>
      </c>
      <c r="C39" s="4" t="n">
        <v>11</v>
      </c>
      <c r="D39" s="4" t="s">
        <v>6</v>
      </c>
      <c r="E39" s="4" t="s">
        <v>12</v>
      </c>
    </row>
    <row r="40" customFormat="false" ht="12.8" hidden="false" customHeight="false" outlineLevel="0" collapsed="false">
      <c r="A40" s="5" t="n">
        <v>43292.7443706944</v>
      </c>
      <c r="B40" s="4" t="s">
        <v>8</v>
      </c>
      <c r="C40" s="4" t="n">
        <v>150</v>
      </c>
      <c r="D40" s="4" t="s">
        <v>6</v>
      </c>
      <c r="E40" s="4" t="s">
        <v>10</v>
      </c>
    </row>
    <row r="41" customFormat="false" ht="12.8" hidden="false" customHeight="false" outlineLevel="0" collapsed="false">
      <c r="A41" s="5" t="n">
        <v>43292.7449571181</v>
      </c>
      <c r="B41" s="4" t="s">
        <v>8</v>
      </c>
      <c r="C41" s="4" t="n">
        <v>67</v>
      </c>
      <c r="D41" s="4" t="s">
        <v>6</v>
      </c>
      <c r="E41" s="4" t="s">
        <v>10</v>
      </c>
    </row>
    <row r="42" customFormat="false" ht="12.8" hidden="false" customHeight="false" outlineLevel="0" collapsed="false">
      <c r="A42" s="5" t="n">
        <v>43293.6831731597</v>
      </c>
      <c r="B42" s="4" t="s">
        <v>8</v>
      </c>
      <c r="C42" s="4" t="n">
        <v>40</v>
      </c>
      <c r="D42" s="4" t="s">
        <v>6</v>
      </c>
      <c r="E42" s="4" t="s">
        <v>12</v>
      </c>
    </row>
    <row r="43" customFormat="false" ht="12.8" hidden="false" customHeight="false" outlineLevel="0" collapsed="false">
      <c r="A43" s="5" t="n">
        <v>43295.2408893866</v>
      </c>
      <c r="B43" s="4" t="s">
        <v>8</v>
      </c>
      <c r="C43" s="4" t="n">
        <v>112</v>
      </c>
      <c r="D43" s="4" t="s">
        <v>6</v>
      </c>
      <c r="E43" s="4" t="s">
        <v>12</v>
      </c>
    </row>
    <row r="44" customFormat="false" ht="12.8" hidden="false" customHeight="false" outlineLevel="0" collapsed="false">
      <c r="A44" s="5" t="n">
        <v>43297.2217996065</v>
      </c>
      <c r="B44" s="4" t="s">
        <v>8</v>
      </c>
      <c r="C44" s="4" t="n">
        <v>39</v>
      </c>
      <c r="D44" s="4" t="s">
        <v>6</v>
      </c>
      <c r="E44" s="4" t="s">
        <v>11</v>
      </c>
    </row>
    <row r="45" customFormat="false" ht="12.8" hidden="false" customHeight="false" outlineLevel="0" collapsed="false">
      <c r="A45" s="5" t="n">
        <v>43297.7602357986</v>
      </c>
      <c r="B45" s="4" t="s">
        <v>8</v>
      </c>
      <c r="C45" s="4" t="n">
        <v>21</v>
      </c>
      <c r="D45" s="4" t="s">
        <v>6</v>
      </c>
      <c r="E45" s="4" t="s">
        <v>12</v>
      </c>
    </row>
    <row r="46" customFormat="false" ht="12.8" hidden="false" customHeight="false" outlineLevel="0" collapsed="false">
      <c r="A46" s="3" t="n">
        <v>43286</v>
      </c>
      <c r="B46" s="4" t="s">
        <v>5</v>
      </c>
      <c r="C46" s="4" t="n">
        <v>53</v>
      </c>
      <c r="D46" s="4" t="s">
        <v>6</v>
      </c>
      <c r="E46" s="4" t="s">
        <v>12</v>
      </c>
    </row>
    <row r="47" customFormat="false" ht="12.8" hidden="false" customHeight="false" outlineLevel="0" collapsed="false">
      <c r="A47" s="3" t="n">
        <v>43290</v>
      </c>
      <c r="B47" s="4" t="s">
        <v>5</v>
      </c>
      <c r="C47" s="4" t="n">
        <v>3.5</v>
      </c>
      <c r="D47" s="4" t="s">
        <v>6</v>
      </c>
      <c r="E47" s="4" t="s">
        <v>12</v>
      </c>
    </row>
    <row r="48" customFormat="false" ht="12.8" hidden="false" customHeight="false" outlineLevel="0" collapsed="false">
      <c r="A48" s="3" t="n">
        <v>43290</v>
      </c>
      <c r="B48" s="4" t="s">
        <v>5</v>
      </c>
      <c r="C48" s="4" t="n">
        <v>24</v>
      </c>
      <c r="D48" s="4" t="s">
        <v>6</v>
      </c>
      <c r="E48" s="4" t="s">
        <v>12</v>
      </c>
    </row>
    <row r="49" customFormat="false" ht="12.8" hidden="false" customHeight="false" outlineLevel="0" collapsed="false">
      <c r="A49" s="3" t="n">
        <v>43290</v>
      </c>
      <c r="B49" s="4" t="s">
        <v>5</v>
      </c>
      <c r="C49" s="4" t="n">
        <v>27</v>
      </c>
      <c r="D49" s="4" t="s">
        <v>6</v>
      </c>
      <c r="E49" s="4" t="s">
        <v>12</v>
      </c>
    </row>
    <row r="50" customFormat="false" ht="12.8" hidden="false" customHeight="false" outlineLevel="0" collapsed="false">
      <c r="A50" s="3" t="n">
        <v>43290</v>
      </c>
      <c r="B50" s="4" t="s">
        <v>5</v>
      </c>
      <c r="C50" s="4" t="n">
        <v>32</v>
      </c>
      <c r="D50" s="4" t="s">
        <v>6</v>
      </c>
      <c r="E50" s="4" t="s">
        <v>12</v>
      </c>
    </row>
    <row r="51" customFormat="false" ht="12.8" hidden="false" customHeight="false" outlineLevel="0" collapsed="false">
      <c r="A51" s="3" t="n">
        <v>43286</v>
      </c>
      <c r="B51" s="4" t="s">
        <v>5</v>
      </c>
      <c r="C51" s="4" t="n">
        <v>171</v>
      </c>
      <c r="D51" s="4" t="s">
        <v>6</v>
      </c>
      <c r="E51" s="4" t="s">
        <v>7</v>
      </c>
    </row>
    <row r="52" customFormat="false" ht="12.8" hidden="false" customHeight="false" outlineLevel="0" collapsed="false">
      <c r="A52" s="3" t="n">
        <v>43287</v>
      </c>
      <c r="B52" s="4" t="s">
        <v>5</v>
      </c>
      <c r="C52" s="4" t="n">
        <v>17</v>
      </c>
      <c r="D52" s="4" t="s">
        <v>6</v>
      </c>
      <c r="E52" s="4" t="s">
        <v>7</v>
      </c>
    </row>
    <row r="53" customFormat="false" ht="12.8" hidden="false" customHeight="false" outlineLevel="0" collapsed="false">
      <c r="A53" s="3" t="n">
        <v>43289</v>
      </c>
      <c r="B53" s="4" t="s">
        <v>5</v>
      </c>
      <c r="C53" s="4" t="n">
        <v>30</v>
      </c>
      <c r="D53" s="4" t="s">
        <v>6</v>
      </c>
      <c r="E53" s="4" t="s">
        <v>7</v>
      </c>
    </row>
    <row r="54" customFormat="false" ht="12.8" hidden="false" customHeight="false" outlineLevel="0" collapsed="false">
      <c r="A54" s="3" t="n">
        <v>43289</v>
      </c>
      <c r="B54" s="4" t="s">
        <v>5</v>
      </c>
      <c r="C54" s="4" t="n">
        <v>14</v>
      </c>
      <c r="D54" s="4" t="s">
        <v>6</v>
      </c>
      <c r="E54" s="4" t="s">
        <v>7</v>
      </c>
    </row>
    <row r="55" customFormat="false" ht="12.8" hidden="false" customHeight="false" outlineLevel="0" collapsed="false">
      <c r="A55" s="3" t="n">
        <v>43289</v>
      </c>
      <c r="B55" s="4" t="s">
        <v>5</v>
      </c>
      <c r="C55" s="4" t="n">
        <v>15</v>
      </c>
      <c r="D55" s="4" t="s">
        <v>6</v>
      </c>
      <c r="E55" s="4" t="s">
        <v>7</v>
      </c>
    </row>
    <row r="56" customFormat="false" ht="12.8" hidden="false" customHeight="false" outlineLevel="0" collapsed="false">
      <c r="A56" s="3" t="n">
        <v>43290</v>
      </c>
      <c r="B56" s="4" t="s">
        <v>5</v>
      </c>
      <c r="C56" s="4" t="n">
        <v>81</v>
      </c>
      <c r="D56" s="4" t="s">
        <v>6</v>
      </c>
      <c r="E56" s="4" t="s">
        <v>7</v>
      </c>
    </row>
    <row r="57" customFormat="false" ht="12.8" hidden="false" customHeight="false" outlineLevel="0" collapsed="false">
      <c r="A57" s="3" t="n">
        <v>43291</v>
      </c>
      <c r="B57" s="4" t="s">
        <v>5</v>
      </c>
      <c r="C57" s="4" t="n">
        <v>54</v>
      </c>
      <c r="D57" s="4" t="s">
        <v>6</v>
      </c>
      <c r="E57" s="4" t="s">
        <v>7</v>
      </c>
    </row>
    <row r="58" customFormat="false" ht="12.8" hidden="false" customHeight="false" outlineLevel="0" collapsed="false">
      <c r="A58" s="3" t="n">
        <v>43285</v>
      </c>
      <c r="B58" s="4" t="s">
        <v>5</v>
      </c>
      <c r="C58" s="4" t="n">
        <v>18</v>
      </c>
      <c r="D58" s="4" t="s">
        <v>6</v>
      </c>
      <c r="E58" s="4" t="s">
        <v>12</v>
      </c>
    </row>
    <row r="59" customFormat="false" ht="12.8" hidden="false" customHeight="false" outlineLevel="0" collapsed="false">
      <c r="A59" s="7" t="n">
        <v>43282</v>
      </c>
      <c r="B59" s="1" t="s">
        <v>13</v>
      </c>
      <c r="C59" s="1" t="n">
        <v>1000</v>
      </c>
      <c r="D59" s="1" t="s">
        <v>6</v>
      </c>
      <c r="E59" s="1" t="s">
        <v>12</v>
      </c>
    </row>
    <row r="60" customFormat="false" ht="12.8" hidden="false" customHeight="false" outlineLevel="0" collapsed="false">
      <c r="A60" s="7" t="n">
        <v>43283</v>
      </c>
      <c r="B60" s="1" t="s">
        <v>14</v>
      </c>
      <c r="C60" s="1" t="n">
        <v>100</v>
      </c>
      <c r="D60" s="1" t="s">
        <v>6</v>
      </c>
      <c r="E60" s="1" t="s">
        <v>12</v>
      </c>
    </row>
    <row r="61" customFormat="false" ht="12.8" hidden="false" customHeight="false" outlineLevel="0" collapsed="false">
      <c r="A61" s="7" t="n">
        <v>43283</v>
      </c>
      <c r="B61" s="1" t="s">
        <v>8</v>
      </c>
      <c r="C61" s="1" t="n">
        <v>200</v>
      </c>
      <c r="D61" s="1" t="s">
        <v>6</v>
      </c>
      <c r="E61" s="1" t="s">
        <v>12</v>
      </c>
    </row>
    <row r="62" customFormat="false" ht="12.8" hidden="false" customHeight="false" outlineLevel="0" collapsed="false">
      <c r="A62" s="7" t="n">
        <v>43283</v>
      </c>
      <c r="B62" s="1" t="s">
        <v>15</v>
      </c>
      <c r="C62" s="1" t="n">
        <v>500</v>
      </c>
      <c r="D62" s="1" t="s">
        <v>6</v>
      </c>
      <c r="E62" s="1" t="s">
        <v>12</v>
      </c>
    </row>
    <row r="1048576" customFormat="false" ht="12.8" hidden="false" customHeight="true" outlineLevel="0" collapsed="false"/>
  </sheetData>
  <autoFilter ref="B1:B58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8761D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5.71"/>
    <col collapsed="false" customWidth="true" hidden="false" outlineLevel="0" max="3" min="3" style="0" width="10"/>
    <col collapsed="false" customWidth="true" hidden="false" outlineLevel="0" max="4" min="4" style="0" width="21.57"/>
    <col collapsed="false" customWidth="true" hidden="false" outlineLevel="0" max="5" min="5" style="0" width="13.02"/>
    <col collapsed="false" customWidth="true" hidden="false" outlineLevel="0" max="6" min="6" style="0" width="57.71"/>
    <col collapsed="false" customWidth="true" hidden="false" outlineLevel="0" max="1025" min="7" style="0" width="14.43"/>
  </cols>
  <sheetData>
    <row r="1" customFormat="false" ht="29.25" hidden="false" customHeight="true" outlineLevel="0" collapsed="false">
      <c r="A1" s="8" t="s">
        <v>0</v>
      </c>
      <c r="B1" s="9" t="s">
        <v>16</v>
      </c>
      <c r="C1" s="10" t="s">
        <v>17</v>
      </c>
      <c r="D1" s="11" t="s">
        <v>18</v>
      </c>
      <c r="E1" s="11" t="s">
        <v>19</v>
      </c>
      <c r="F1" s="9" t="s">
        <v>20</v>
      </c>
    </row>
    <row r="2" customFormat="false" ht="15.75" hidden="false" customHeight="false" outlineLevel="0" collapsed="false">
      <c r="A2" s="12" t="n">
        <v>42736</v>
      </c>
      <c r="B2" s="13" t="s">
        <v>21</v>
      </c>
      <c r="C2" s="14" t="n">
        <v>29</v>
      </c>
      <c r="D2" s="13" t="s">
        <v>6</v>
      </c>
      <c r="E2" s="15" t="s">
        <v>7</v>
      </c>
      <c r="F2" s="13" t="s">
        <v>22</v>
      </c>
    </row>
    <row r="3" customFormat="false" ht="15.75" hidden="false" customHeight="false" outlineLevel="0" collapsed="false">
      <c r="A3" s="12" t="n">
        <v>42736.3481530208</v>
      </c>
      <c r="B3" s="13" t="s">
        <v>23</v>
      </c>
      <c r="C3" s="14" t="n">
        <v>35</v>
      </c>
      <c r="D3" s="13" t="s">
        <v>24</v>
      </c>
      <c r="E3" s="13" t="s">
        <v>9</v>
      </c>
      <c r="F3" s="13" t="s">
        <v>25</v>
      </c>
    </row>
    <row r="4" customFormat="false" ht="15.75" hidden="false" customHeight="false" outlineLevel="0" collapsed="false">
      <c r="A4" s="12" t="n">
        <v>42736.442830625</v>
      </c>
      <c r="B4" s="13" t="s">
        <v>23</v>
      </c>
      <c r="C4" s="14" t="n">
        <v>29</v>
      </c>
      <c r="D4" s="13" t="s">
        <v>6</v>
      </c>
      <c r="E4" s="13" t="s">
        <v>12</v>
      </c>
      <c r="F4" s="13" t="s">
        <v>26</v>
      </c>
    </row>
    <row r="5" customFormat="false" ht="15.75" hidden="false" customHeight="false" outlineLevel="0" collapsed="false">
      <c r="A5" s="12" t="n">
        <v>42736.477919213</v>
      </c>
      <c r="B5" s="13" t="s">
        <v>23</v>
      </c>
      <c r="C5" s="14" t="n">
        <v>16</v>
      </c>
      <c r="D5" s="13" t="s">
        <v>6</v>
      </c>
      <c r="E5" s="13" t="s">
        <v>10</v>
      </c>
      <c r="F5" s="13" t="s">
        <v>27</v>
      </c>
    </row>
    <row r="6" customFormat="false" ht="15.75" hidden="false" customHeight="false" outlineLevel="0" collapsed="false">
      <c r="A6" s="12" t="n">
        <v>42736.642337037</v>
      </c>
      <c r="B6" s="13" t="s">
        <v>23</v>
      </c>
      <c r="C6" s="14" t="n">
        <v>56</v>
      </c>
      <c r="D6" s="13" t="s">
        <v>6</v>
      </c>
      <c r="E6" s="13" t="s">
        <v>12</v>
      </c>
      <c r="F6" s="13" t="s">
        <v>28</v>
      </c>
    </row>
    <row r="7" customFormat="false" ht="15.75" hidden="false" customHeight="false" outlineLevel="0" collapsed="false">
      <c r="A7" s="12" t="n">
        <v>42736.7511287153</v>
      </c>
      <c r="B7" s="13" t="s">
        <v>29</v>
      </c>
      <c r="C7" s="14" t="n">
        <v>35</v>
      </c>
      <c r="D7" s="13" t="s">
        <v>24</v>
      </c>
      <c r="E7" s="13" t="s">
        <v>7</v>
      </c>
      <c r="F7" s="13" t="s">
        <v>30</v>
      </c>
    </row>
    <row r="8" customFormat="false" ht="15.75" hidden="false" customHeight="false" outlineLevel="0" collapsed="false">
      <c r="A8" s="12" t="n">
        <v>42737.5027136458</v>
      </c>
      <c r="B8" s="13" t="s">
        <v>23</v>
      </c>
      <c r="C8" s="14" t="n">
        <v>5</v>
      </c>
      <c r="D8" s="13" t="s">
        <v>6</v>
      </c>
      <c r="E8" s="13" t="s">
        <v>12</v>
      </c>
      <c r="F8" s="13" t="s">
        <v>31</v>
      </c>
    </row>
    <row r="9" customFormat="false" ht="15.75" hidden="false" customHeight="false" outlineLevel="0" collapsed="false">
      <c r="A9" s="12" t="n">
        <v>42737.7318494676</v>
      </c>
      <c r="B9" s="13" t="s">
        <v>29</v>
      </c>
      <c r="C9" s="14" t="n">
        <v>50</v>
      </c>
      <c r="D9" s="13" t="s">
        <v>6</v>
      </c>
      <c r="E9" s="13" t="s">
        <v>7</v>
      </c>
      <c r="F9" s="13" t="s">
        <v>32</v>
      </c>
    </row>
    <row r="10" customFormat="false" ht="15.75" hidden="false" customHeight="false" outlineLevel="0" collapsed="false">
      <c r="A10" s="12" t="n">
        <v>42738.2714049537</v>
      </c>
      <c r="B10" s="13" t="s">
        <v>23</v>
      </c>
      <c r="C10" s="14" t="n">
        <v>38</v>
      </c>
      <c r="D10" s="13" t="s">
        <v>24</v>
      </c>
      <c r="E10" s="13" t="s">
        <v>9</v>
      </c>
      <c r="F10" s="13" t="s">
        <v>33</v>
      </c>
    </row>
    <row r="11" customFormat="false" ht="15.75" hidden="false" customHeight="false" outlineLevel="0" collapsed="false">
      <c r="A11" s="12" t="n">
        <v>42738.8005118171</v>
      </c>
      <c r="B11" s="13" t="s">
        <v>29</v>
      </c>
      <c r="C11" s="14" t="n">
        <v>62</v>
      </c>
      <c r="D11" s="13" t="s">
        <v>6</v>
      </c>
      <c r="E11" s="13" t="s">
        <v>12</v>
      </c>
      <c r="F11" s="13" t="s">
        <v>34</v>
      </c>
    </row>
    <row r="12" customFormat="false" ht="15.75" hidden="false" customHeight="false" outlineLevel="0" collapsed="false">
      <c r="A12" s="12" t="n">
        <v>42742.7347018056</v>
      </c>
      <c r="B12" s="13" t="s">
        <v>29</v>
      </c>
      <c r="C12" s="14" t="n">
        <v>7</v>
      </c>
      <c r="D12" s="13" t="s">
        <v>6</v>
      </c>
      <c r="E12" s="13" t="s">
        <v>7</v>
      </c>
      <c r="F12" s="13" t="s">
        <v>35</v>
      </c>
    </row>
    <row r="13" customFormat="false" ht="15.75" hidden="false" customHeight="false" outlineLevel="0" collapsed="false">
      <c r="A13" s="12" t="n">
        <v>42742.8298259375</v>
      </c>
      <c r="B13" s="13" t="s">
        <v>29</v>
      </c>
      <c r="C13" s="14" t="n">
        <v>55</v>
      </c>
      <c r="D13" s="13" t="s">
        <v>6</v>
      </c>
      <c r="E13" s="13" t="s">
        <v>7</v>
      </c>
      <c r="F13" s="13" t="s">
        <v>36</v>
      </c>
    </row>
    <row r="14" customFormat="false" ht="15.75" hidden="false" customHeight="false" outlineLevel="0" collapsed="false">
      <c r="A14" s="12" t="n">
        <v>42743.2975249537</v>
      </c>
      <c r="B14" s="13" t="s">
        <v>23</v>
      </c>
      <c r="C14" s="14" t="n">
        <v>27</v>
      </c>
      <c r="D14" s="13" t="s">
        <v>6</v>
      </c>
      <c r="E14" s="13" t="s">
        <v>7</v>
      </c>
      <c r="F14" s="13" t="s">
        <v>37</v>
      </c>
    </row>
    <row r="15" customFormat="false" ht="15.75" hidden="false" customHeight="false" outlineLevel="0" collapsed="false">
      <c r="A15" s="12" t="n">
        <v>42743.3079406019</v>
      </c>
      <c r="B15" s="13" t="s">
        <v>29</v>
      </c>
      <c r="C15" s="14" t="n">
        <v>16</v>
      </c>
      <c r="D15" s="13" t="s">
        <v>6</v>
      </c>
      <c r="E15" s="13" t="s">
        <v>12</v>
      </c>
      <c r="F15" s="13" t="s">
        <v>38</v>
      </c>
    </row>
    <row r="16" customFormat="false" ht="15.75" hidden="false" customHeight="false" outlineLevel="0" collapsed="false">
      <c r="A16" s="12" t="n">
        <v>42743.5152141551</v>
      </c>
      <c r="B16" s="13" t="s">
        <v>23</v>
      </c>
      <c r="C16" s="14" t="n">
        <v>16</v>
      </c>
      <c r="D16" s="13" t="s">
        <v>6</v>
      </c>
      <c r="E16" s="13" t="s">
        <v>12</v>
      </c>
    </row>
    <row r="17" customFormat="false" ht="15.75" hidden="false" customHeight="false" outlineLevel="0" collapsed="false">
      <c r="A17" s="12" t="n">
        <v>42743.5598314815</v>
      </c>
      <c r="B17" s="13" t="s">
        <v>29</v>
      </c>
      <c r="C17" s="14" t="n">
        <v>9</v>
      </c>
      <c r="D17" s="13" t="s">
        <v>6</v>
      </c>
      <c r="E17" s="13" t="s">
        <v>39</v>
      </c>
      <c r="F17" s="13" t="s">
        <v>40</v>
      </c>
    </row>
    <row r="18" customFormat="false" ht="15.75" hidden="false" customHeight="false" outlineLevel="0" collapsed="false">
      <c r="A18" s="12" t="n">
        <v>42743.5743324653</v>
      </c>
      <c r="B18" s="13" t="s">
        <v>29</v>
      </c>
      <c r="C18" s="14" t="n">
        <v>19</v>
      </c>
      <c r="D18" s="13" t="s">
        <v>6</v>
      </c>
      <c r="E18" s="13" t="s">
        <v>7</v>
      </c>
      <c r="F18" s="13" t="s">
        <v>41</v>
      </c>
    </row>
    <row r="19" customFormat="false" ht="15.75" hidden="false" customHeight="false" outlineLevel="0" collapsed="false">
      <c r="A19" s="12" t="n">
        <v>42743.8439266898</v>
      </c>
      <c r="B19" s="13" t="s">
        <v>23</v>
      </c>
      <c r="C19" s="14" t="n">
        <v>106</v>
      </c>
      <c r="D19" s="13" t="s">
        <v>6</v>
      </c>
      <c r="E19" s="13" t="s">
        <v>12</v>
      </c>
    </row>
    <row r="20" customFormat="false" ht="15.75" hidden="false" customHeight="false" outlineLevel="0" collapsed="false">
      <c r="A20" s="12" t="n">
        <v>42743.8441731481</v>
      </c>
      <c r="B20" s="13" t="s">
        <v>23</v>
      </c>
      <c r="C20" s="14" t="n">
        <v>7</v>
      </c>
      <c r="D20" s="13" t="s">
        <v>6</v>
      </c>
      <c r="E20" s="13" t="s">
        <v>9</v>
      </c>
      <c r="F20" s="13" t="s">
        <v>42</v>
      </c>
    </row>
    <row r="21" customFormat="false" ht="15.75" hidden="false" customHeight="false" outlineLevel="0" collapsed="false">
      <c r="A21" s="12" t="n">
        <v>42744.2682296991</v>
      </c>
      <c r="B21" s="13" t="s">
        <v>29</v>
      </c>
      <c r="C21" s="14" t="n">
        <v>127</v>
      </c>
      <c r="D21" s="13" t="s">
        <v>6</v>
      </c>
      <c r="E21" s="13" t="s">
        <v>10</v>
      </c>
      <c r="F21" s="13" t="s">
        <v>43</v>
      </c>
    </row>
    <row r="22" customFormat="false" ht="15.75" hidden="false" customHeight="false" outlineLevel="0" collapsed="false">
      <c r="A22" s="12" t="n">
        <v>42744.7108229977</v>
      </c>
      <c r="B22" s="13" t="s">
        <v>23</v>
      </c>
      <c r="C22" s="14" t="n">
        <v>10</v>
      </c>
      <c r="D22" s="13" t="s">
        <v>6</v>
      </c>
      <c r="E22" s="13" t="s">
        <v>10</v>
      </c>
      <c r="F22" s="13" t="s">
        <v>44</v>
      </c>
    </row>
    <row r="23" customFormat="false" ht="15.75" hidden="false" customHeight="false" outlineLevel="0" collapsed="false">
      <c r="A23" s="12" t="n">
        <v>42744.7300640741</v>
      </c>
      <c r="B23" s="13" t="s">
        <v>23</v>
      </c>
      <c r="C23" s="14" t="n">
        <v>4</v>
      </c>
      <c r="D23" s="13" t="s">
        <v>6</v>
      </c>
      <c r="E23" s="13" t="s">
        <v>12</v>
      </c>
      <c r="F23" s="13" t="s">
        <v>45</v>
      </c>
    </row>
    <row r="24" customFormat="false" ht="15.75" hidden="false" customHeight="false" outlineLevel="0" collapsed="false">
      <c r="A24" s="12" t="n">
        <v>42745.7523926273</v>
      </c>
      <c r="B24" s="13" t="s">
        <v>29</v>
      </c>
      <c r="C24" s="14" t="n">
        <v>14</v>
      </c>
      <c r="D24" s="13" t="s">
        <v>6</v>
      </c>
      <c r="E24" s="13" t="s">
        <v>12</v>
      </c>
      <c r="F24" s="13" t="s">
        <v>46</v>
      </c>
    </row>
    <row r="25" customFormat="false" ht="15.75" hidden="false" customHeight="false" outlineLevel="0" collapsed="false">
      <c r="A25" s="12" t="n">
        <v>42746.2759431713</v>
      </c>
      <c r="B25" s="13" t="s">
        <v>23</v>
      </c>
      <c r="C25" s="14" t="n">
        <v>6</v>
      </c>
      <c r="D25" s="13" t="s">
        <v>6</v>
      </c>
      <c r="E25" s="13" t="s">
        <v>10</v>
      </c>
      <c r="F25" s="13" t="s">
        <v>47</v>
      </c>
    </row>
    <row r="26" customFormat="false" ht="15.75" hidden="false" customHeight="false" outlineLevel="0" collapsed="false">
      <c r="A26" s="12" t="n">
        <v>42748.283635</v>
      </c>
      <c r="B26" s="13" t="s">
        <v>23</v>
      </c>
      <c r="C26" s="14" t="n">
        <v>92</v>
      </c>
      <c r="D26" s="13" t="s">
        <v>6</v>
      </c>
      <c r="E26" s="13" t="s">
        <v>7</v>
      </c>
      <c r="F26" s="13" t="s">
        <v>48</v>
      </c>
    </row>
    <row r="27" customFormat="false" ht="15.75" hidden="false" customHeight="false" outlineLevel="0" collapsed="false">
      <c r="A27" s="12" t="n">
        <v>42748.9400160301</v>
      </c>
      <c r="B27" s="13" t="s">
        <v>23</v>
      </c>
      <c r="C27" s="14" t="n">
        <v>23</v>
      </c>
      <c r="D27" s="13" t="s">
        <v>6</v>
      </c>
      <c r="E27" s="13" t="s">
        <v>10</v>
      </c>
      <c r="F27" s="13" t="s">
        <v>49</v>
      </c>
    </row>
    <row r="28" customFormat="false" ht="15.75" hidden="false" customHeight="false" outlineLevel="0" collapsed="false">
      <c r="A28" s="12" t="n">
        <v>42748.9429460301</v>
      </c>
      <c r="B28" s="13" t="s">
        <v>23</v>
      </c>
      <c r="C28" s="14" t="n">
        <v>18</v>
      </c>
      <c r="D28" s="13" t="s">
        <v>6</v>
      </c>
      <c r="E28" s="13" t="s">
        <v>50</v>
      </c>
      <c r="F28" s="13" t="s">
        <v>51</v>
      </c>
    </row>
    <row r="29" customFormat="false" ht="15.75" hidden="false" customHeight="false" outlineLevel="0" collapsed="false">
      <c r="A29" s="12" t="n">
        <v>42749.3945099769</v>
      </c>
      <c r="B29" s="13" t="s">
        <v>23</v>
      </c>
      <c r="C29" s="14" t="n">
        <v>49</v>
      </c>
      <c r="D29" s="13" t="s">
        <v>6</v>
      </c>
      <c r="E29" s="13" t="s">
        <v>12</v>
      </c>
      <c r="F29" s="13" t="s">
        <v>52</v>
      </c>
    </row>
    <row r="30" customFormat="false" ht="15.75" hidden="false" customHeight="false" outlineLevel="0" collapsed="false">
      <c r="A30" s="12" t="n">
        <v>42749.5441385995</v>
      </c>
      <c r="B30" s="13" t="s">
        <v>29</v>
      </c>
      <c r="C30" s="14" t="n">
        <v>99</v>
      </c>
      <c r="D30" s="13" t="s">
        <v>6</v>
      </c>
      <c r="E30" s="13" t="s">
        <v>50</v>
      </c>
      <c r="F30" s="13" t="s">
        <v>53</v>
      </c>
    </row>
    <row r="31" customFormat="false" ht="15.75" hidden="false" customHeight="false" outlineLevel="0" collapsed="false">
      <c r="A31" s="12" t="n">
        <v>42749.7124584954</v>
      </c>
      <c r="B31" s="13" t="s">
        <v>29</v>
      </c>
      <c r="C31" s="14" t="n">
        <v>39</v>
      </c>
      <c r="D31" s="13" t="s">
        <v>6</v>
      </c>
      <c r="E31" s="13" t="s">
        <v>10</v>
      </c>
      <c r="F31" s="13" t="s">
        <v>54</v>
      </c>
    </row>
    <row r="32" customFormat="false" ht="15.75" hidden="false" customHeight="false" outlineLevel="0" collapsed="false">
      <c r="A32" s="12" t="n">
        <v>42750.5814210185</v>
      </c>
      <c r="B32" s="13" t="s">
        <v>23</v>
      </c>
      <c r="C32" s="14" t="n">
        <v>22</v>
      </c>
      <c r="D32" s="13" t="s">
        <v>6</v>
      </c>
      <c r="E32" s="13" t="s">
        <v>7</v>
      </c>
      <c r="F32" s="13" t="s">
        <v>55</v>
      </c>
    </row>
    <row r="33" customFormat="false" ht="15.75" hidden="false" customHeight="false" outlineLevel="0" collapsed="false">
      <c r="A33" s="12" t="n">
        <v>42750.6940790625</v>
      </c>
      <c r="B33" s="13" t="s">
        <v>29</v>
      </c>
      <c r="C33" s="14" t="n">
        <v>51</v>
      </c>
      <c r="D33" s="13" t="s">
        <v>6</v>
      </c>
      <c r="E33" s="13" t="s">
        <v>7</v>
      </c>
      <c r="F33" s="13" t="s">
        <v>56</v>
      </c>
    </row>
    <row r="34" customFormat="false" ht="15.75" hidden="false" customHeight="false" outlineLevel="0" collapsed="false">
      <c r="A34" s="12" t="n">
        <v>42751</v>
      </c>
      <c r="B34" s="13" t="s">
        <v>23</v>
      </c>
      <c r="C34" s="14" t="n">
        <v>30</v>
      </c>
      <c r="D34" s="13" t="s">
        <v>6</v>
      </c>
      <c r="E34" s="15" t="s">
        <v>12</v>
      </c>
      <c r="F34" s="13" t="s">
        <v>57</v>
      </c>
    </row>
    <row r="35" customFormat="false" ht="15.75" hidden="false" customHeight="false" outlineLevel="0" collapsed="false">
      <c r="A35" s="12" t="n">
        <v>42751.7788943866</v>
      </c>
      <c r="B35" s="13" t="s">
        <v>29</v>
      </c>
      <c r="C35" s="14" t="n">
        <v>41</v>
      </c>
      <c r="D35" s="13" t="s">
        <v>6</v>
      </c>
      <c r="E35" s="13" t="s">
        <v>12</v>
      </c>
      <c r="F35" s="13" t="s">
        <v>38</v>
      </c>
    </row>
    <row r="36" customFormat="false" ht="15.75" hidden="false" customHeight="false" outlineLevel="0" collapsed="false">
      <c r="A36" s="12" t="n">
        <v>42752</v>
      </c>
      <c r="B36" s="13" t="s">
        <v>23</v>
      </c>
      <c r="C36" s="14" t="n">
        <v>12</v>
      </c>
      <c r="D36" s="13" t="s">
        <v>6</v>
      </c>
      <c r="E36" s="15" t="s">
        <v>12</v>
      </c>
      <c r="F36" s="13" t="s">
        <v>58</v>
      </c>
    </row>
    <row r="37" customFormat="false" ht="15.75" hidden="false" customHeight="false" outlineLevel="0" collapsed="false">
      <c r="A37" s="12" t="n">
        <v>42752.7477141667</v>
      </c>
      <c r="B37" s="13" t="s">
        <v>29</v>
      </c>
      <c r="C37" s="14" t="n">
        <v>20</v>
      </c>
      <c r="D37" s="13" t="s">
        <v>6</v>
      </c>
      <c r="E37" s="13" t="s">
        <v>12</v>
      </c>
      <c r="F37" s="13" t="s">
        <v>38</v>
      </c>
    </row>
    <row r="38" customFormat="false" ht="15.75" hidden="false" customHeight="false" outlineLevel="0" collapsed="false">
      <c r="A38" s="12" t="n">
        <v>42753.7263784491</v>
      </c>
      <c r="B38" s="13" t="s">
        <v>29</v>
      </c>
      <c r="C38" s="14" t="n">
        <v>40</v>
      </c>
      <c r="D38" s="13" t="s">
        <v>6</v>
      </c>
      <c r="E38" s="13" t="s">
        <v>12</v>
      </c>
      <c r="F38" s="13" t="s">
        <v>59</v>
      </c>
    </row>
    <row r="39" customFormat="false" ht="15.75" hidden="false" customHeight="false" outlineLevel="0" collapsed="false">
      <c r="A39" s="12" t="n">
        <v>42753.7326152083</v>
      </c>
      <c r="B39" s="13" t="s">
        <v>23</v>
      </c>
      <c r="C39" s="14" t="n">
        <v>26</v>
      </c>
      <c r="D39" s="13" t="s">
        <v>6</v>
      </c>
      <c r="E39" s="13" t="s">
        <v>7</v>
      </c>
      <c r="F39" s="13" t="s">
        <v>60</v>
      </c>
    </row>
    <row r="40" customFormat="false" ht="15.75" hidden="false" customHeight="false" outlineLevel="0" collapsed="false">
      <c r="A40" s="12" t="n">
        <v>42753.8374749653</v>
      </c>
      <c r="B40" s="13" t="s">
        <v>23</v>
      </c>
      <c r="C40" s="14" t="n">
        <v>44</v>
      </c>
      <c r="D40" s="13" t="s">
        <v>6</v>
      </c>
      <c r="E40" s="13" t="s">
        <v>10</v>
      </c>
      <c r="F40" s="13" t="s">
        <v>61</v>
      </c>
    </row>
    <row r="41" customFormat="false" ht="15.75" hidden="false" customHeight="false" outlineLevel="0" collapsed="false">
      <c r="A41" s="12" t="n">
        <v>42755</v>
      </c>
      <c r="B41" s="13" t="s">
        <v>23</v>
      </c>
      <c r="C41" s="14" t="n">
        <v>56</v>
      </c>
      <c r="D41" s="13" t="s">
        <v>6</v>
      </c>
      <c r="E41" s="15" t="s">
        <v>10</v>
      </c>
      <c r="F41" s="13" t="s">
        <v>62</v>
      </c>
    </row>
    <row r="42" customFormat="false" ht="15.75" hidden="false" customHeight="false" outlineLevel="0" collapsed="false">
      <c r="A42" s="12" t="n">
        <v>42755</v>
      </c>
      <c r="B42" s="13" t="s">
        <v>23</v>
      </c>
      <c r="C42" s="14" t="n">
        <v>20</v>
      </c>
      <c r="D42" s="13" t="s">
        <v>6</v>
      </c>
      <c r="E42" s="15" t="s">
        <v>7</v>
      </c>
      <c r="F42" s="13" t="s">
        <v>63</v>
      </c>
    </row>
    <row r="43" customFormat="false" ht="15.75" hidden="false" customHeight="false" outlineLevel="0" collapsed="false">
      <c r="A43" s="12" t="n">
        <v>42755.3454640857</v>
      </c>
      <c r="B43" s="13" t="s">
        <v>23</v>
      </c>
      <c r="C43" s="14" t="n">
        <v>40</v>
      </c>
      <c r="D43" s="13" t="s">
        <v>6</v>
      </c>
      <c r="E43" s="13" t="s">
        <v>39</v>
      </c>
      <c r="F43" s="13" t="s">
        <v>64</v>
      </c>
    </row>
    <row r="44" customFormat="false" ht="15.75" hidden="false" customHeight="false" outlineLevel="0" collapsed="false">
      <c r="A44" s="12" t="n">
        <v>42755.7466910185</v>
      </c>
      <c r="B44" s="13" t="s">
        <v>23</v>
      </c>
      <c r="C44" s="14" t="n">
        <v>44</v>
      </c>
      <c r="D44" s="13" t="s">
        <v>6</v>
      </c>
      <c r="E44" s="13" t="s">
        <v>12</v>
      </c>
      <c r="F44" s="13" t="s">
        <v>65</v>
      </c>
    </row>
    <row r="45" customFormat="false" ht="15.75" hidden="false" customHeight="false" outlineLevel="0" collapsed="false">
      <c r="A45" s="12" t="n">
        <v>42755.7878190162</v>
      </c>
      <c r="B45" s="13" t="s">
        <v>29</v>
      </c>
      <c r="C45" s="14" t="n">
        <v>80</v>
      </c>
      <c r="D45" s="13" t="s">
        <v>6</v>
      </c>
      <c r="E45" s="13" t="s">
        <v>10</v>
      </c>
      <c r="F45" s="13" t="s">
        <v>66</v>
      </c>
    </row>
    <row r="46" customFormat="false" ht="15.75" hidden="false" customHeight="false" outlineLevel="0" collapsed="false">
      <c r="A46" s="12" t="n">
        <v>42756</v>
      </c>
      <c r="B46" s="13" t="s">
        <v>23</v>
      </c>
      <c r="C46" s="14" t="n">
        <v>29</v>
      </c>
      <c r="D46" s="13" t="s">
        <v>6</v>
      </c>
      <c r="E46" s="15" t="s">
        <v>39</v>
      </c>
      <c r="F46" s="13" t="s">
        <v>67</v>
      </c>
    </row>
    <row r="47" customFormat="false" ht="15.75" hidden="false" customHeight="false" outlineLevel="0" collapsed="false">
      <c r="A47" s="12" t="n">
        <v>42756.8233632639</v>
      </c>
      <c r="B47" s="13" t="s">
        <v>23</v>
      </c>
      <c r="C47" s="14" t="n">
        <v>67</v>
      </c>
      <c r="D47" s="13" t="s">
        <v>6</v>
      </c>
      <c r="E47" s="13" t="s">
        <v>7</v>
      </c>
      <c r="F47" s="13" t="s">
        <v>68</v>
      </c>
    </row>
    <row r="48" customFormat="false" ht="15.75" hidden="false" customHeight="false" outlineLevel="0" collapsed="false">
      <c r="A48" s="12" t="n">
        <v>42757</v>
      </c>
      <c r="B48" s="13" t="s">
        <v>23</v>
      </c>
      <c r="C48" s="14" t="n">
        <v>25</v>
      </c>
      <c r="D48" s="13" t="s">
        <v>6</v>
      </c>
      <c r="E48" s="15" t="s">
        <v>12</v>
      </c>
      <c r="F48" s="13" t="s">
        <v>69</v>
      </c>
    </row>
    <row r="49" customFormat="false" ht="15.75" hidden="false" customHeight="false" outlineLevel="0" collapsed="false">
      <c r="A49" s="12" t="n">
        <v>42757.3351686921</v>
      </c>
      <c r="B49" s="13" t="s">
        <v>23</v>
      </c>
      <c r="C49" s="14" t="n">
        <v>25</v>
      </c>
      <c r="D49" s="13" t="s">
        <v>6</v>
      </c>
      <c r="E49" s="13" t="s">
        <v>12</v>
      </c>
      <c r="F49" s="13" t="s">
        <v>52</v>
      </c>
    </row>
    <row r="50" customFormat="false" ht="15.75" hidden="false" customHeight="false" outlineLevel="0" collapsed="false">
      <c r="A50" s="12" t="n">
        <v>42757.571418912</v>
      </c>
      <c r="B50" s="13" t="s">
        <v>23</v>
      </c>
      <c r="C50" s="14" t="n">
        <v>41</v>
      </c>
      <c r="D50" s="13" t="s">
        <v>6</v>
      </c>
      <c r="E50" s="13" t="s">
        <v>12</v>
      </c>
      <c r="F50" s="13" t="s">
        <v>34</v>
      </c>
    </row>
    <row r="51" customFormat="false" ht="15.75" hidden="false" customHeight="false" outlineLevel="0" collapsed="false">
      <c r="A51" s="12" t="n">
        <v>42758</v>
      </c>
      <c r="B51" s="13" t="s">
        <v>23</v>
      </c>
      <c r="C51" s="14" t="n">
        <v>13</v>
      </c>
      <c r="D51" s="13" t="s">
        <v>6</v>
      </c>
      <c r="E51" s="15" t="s">
        <v>12</v>
      </c>
      <c r="F51" s="13" t="s">
        <v>69</v>
      </c>
    </row>
    <row r="52" customFormat="false" ht="15.75" hidden="false" customHeight="false" outlineLevel="0" collapsed="false">
      <c r="A52" s="12" t="n">
        <v>42759.8884674421</v>
      </c>
      <c r="B52" s="13" t="s">
        <v>23</v>
      </c>
      <c r="C52" s="14" t="n">
        <v>7</v>
      </c>
      <c r="D52" s="13" t="s">
        <v>6</v>
      </c>
      <c r="E52" s="13" t="s">
        <v>12</v>
      </c>
      <c r="F52" s="13" t="s">
        <v>70</v>
      </c>
    </row>
    <row r="53" customFormat="false" ht="15.75" hidden="false" customHeight="false" outlineLevel="0" collapsed="false">
      <c r="A53" s="12" t="n">
        <v>42760</v>
      </c>
      <c r="B53" s="13" t="s">
        <v>23</v>
      </c>
      <c r="C53" s="14" t="n">
        <v>32</v>
      </c>
      <c r="D53" s="13" t="s">
        <v>6</v>
      </c>
      <c r="E53" s="15" t="s">
        <v>39</v>
      </c>
      <c r="F53" s="13" t="s">
        <v>71</v>
      </c>
    </row>
    <row r="54" customFormat="false" ht="15.75" hidden="false" customHeight="false" outlineLevel="0" collapsed="false">
      <c r="A54" s="12" t="n">
        <v>42760.7543708796</v>
      </c>
      <c r="B54" s="13" t="s">
        <v>23</v>
      </c>
      <c r="C54" s="14" t="n">
        <v>24</v>
      </c>
      <c r="D54" s="13" t="s">
        <v>6</v>
      </c>
      <c r="E54" s="13" t="s">
        <v>7</v>
      </c>
      <c r="F54" s="13" t="s">
        <v>72</v>
      </c>
    </row>
    <row r="55" customFormat="false" ht="15.75" hidden="false" customHeight="false" outlineLevel="0" collapsed="false">
      <c r="A55" s="12" t="n">
        <v>42761.7399445833</v>
      </c>
      <c r="B55" s="13" t="s">
        <v>29</v>
      </c>
      <c r="C55" s="14" t="n">
        <v>21</v>
      </c>
      <c r="D55" s="13" t="s">
        <v>6</v>
      </c>
      <c r="E55" s="13" t="s">
        <v>7</v>
      </c>
      <c r="F55" s="13" t="s">
        <v>73</v>
      </c>
    </row>
    <row r="56" customFormat="false" ht="15.75" hidden="false" customHeight="false" outlineLevel="0" collapsed="false">
      <c r="A56" s="12" t="n">
        <v>42762</v>
      </c>
      <c r="B56" s="13" t="s">
        <v>23</v>
      </c>
      <c r="C56" s="14" t="n">
        <v>475</v>
      </c>
      <c r="D56" s="13" t="s">
        <v>6</v>
      </c>
      <c r="E56" s="15" t="s">
        <v>39</v>
      </c>
      <c r="F56" s="13" t="s">
        <v>74</v>
      </c>
    </row>
    <row r="57" customFormat="false" ht="15.75" hidden="false" customHeight="false" outlineLevel="0" collapsed="false">
      <c r="A57" s="12" t="n">
        <v>42762.2670078357</v>
      </c>
      <c r="B57" s="13" t="s">
        <v>23</v>
      </c>
      <c r="C57" s="14" t="n">
        <v>43</v>
      </c>
      <c r="D57" s="13" t="s">
        <v>6</v>
      </c>
      <c r="E57" s="13" t="s">
        <v>12</v>
      </c>
      <c r="F57" s="13" t="s">
        <v>75</v>
      </c>
    </row>
    <row r="58" customFormat="false" ht="15.75" hidden="false" customHeight="false" outlineLevel="0" collapsed="false">
      <c r="A58" s="12" t="n">
        <v>42763.3884631481</v>
      </c>
      <c r="B58" s="13" t="s">
        <v>29</v>
      </c>
      <c r="C58" s="14" t="n">
        <v>45</v>
      </c>
      <c r="D58" s="13" t="s">
        <v>6</v>
      </c>
      <c r="E58" s="13" t="s">
        <v>9</v>
      </c>
      <c r="F58" s="13" t="s">
        <v>76</v>
      </c>
    </row>
    <row r="59" customFormat="false" ht="15.75" hidden="false" customHeight="false" outlineLevel="0" collapsed="false">
      <c r="A59" s="12" t="n">
        <v>42763.3911014468</v>
      </c>
      <c r="B59" s="13" t="s">
        <v>29</v>
      </c>
      <c r="C59" s="14" t="n">
        <v>47</v>
      </c>
      <c r="D59" s="13" t="s">
        <v>24</v>
      </c>
      <c r="E59" s="13" t="s">
        <v>7</v>
      </c>
      <c r="F59" s="13" t="s">
        <v>77</v>
      </c>
    </row>
    <row r="60" customFormat="false" ht="15.75" hidden="false" customHeight="false" outlineLevel="0" collapsed="false">
      <c r="A60" s="12" t="n">
        <v>42763.415627037</v>
      </c>
      <c r="B60" s="13" t="s">
        <v>29</v>
      </c>
      <c r="C60" s="14" t="n">
        <v>29</v>
      </c>
      <c r="D60" s="13" t="s">
        <v>6</v>
      </c>
      <c r="E60" s="13" t="s">
        <v>9</v>
      </c>
      <c r="F60" s="13" t="s">
        <v>78</v>
      </c>
    </row>
    <row r="61" customFormat="false" ht="15.75" hidden="false" customHeight="false" outlineLevel="0" collapsed="false">
      <c r="A61" s="12" t="n">
        <v>42764</v>
      </c>
      <c r="B61" s="13" t="s">
        <v>23</v>
      </c>
      <c r="C61" s="14" t="n">
        <v>13</v>
      </c>
      <c r="D61" s="13" t="s">
        <v>6</v>
      </c>
      <c r="E61" s="15" t="s">
        <v>12</v>
      </c>
      <c r="F61" s="13" t="s">
        <v>52</v>
      </c>
    </row>
    <row r="62" customFormat="false" ht="15.75" hidden="false" customHeight="false" outlineLevel="0" collapsed="false">
      <c r="A62" s="12" t="n">
        <v>42765</v>
      </c>
      <c r="B62" s="13" t="s">
        <v>23</v>
      </c>
      <c r="C62" s="14" t="n">
        <v>28</v>
      </c>
      <c r="D62" s="13" t="s">
        <v>6</v>
      </c>
      <c r="E62" s="15" t="s">
        <v>12</v>
      </c>
      <c r="F62" s="13" t="s">
        <v>70</v>
      </c>
    </row>
    <row r="63" customFormat="false" ht="15.75" hidden="false" customHeight="false" outlineLevel="0" collapsed="false">
      <c r="A63" s="12" t="n">
        <v>42765.5736327315</v>
      </c>
      <c r="B63" s="13" t="s">
        <v>29</v>
      </c>
      <c r="C63" s="14" t="n">
        <v>23</v>
      </c>
      <c r="D63" s="13" t="s">
        <v>6</v>
      </c>
      <c r="E63" s="13" t="s">
        <v>9</v>
      </c>
      <c r="F63" s="13" t="s">
        <v>66</v>
      </c>
    </row>
    <row r="64" customFormat="false" ht="15.75" hidden="false" customHeight="false" outlineLevel="0" collapsed="false">
      <c r="A64" s="12" t="n">
        <v>42766</v>
      </c>
      <c r="B64" s="13" t="s">
        <v>29</v>
      </c>
      <c r="C64" s="14" t="n">
        <v>422</v>
      </c>
      <c r="D64" s="13" t="s">
        <v>79</v>
      </c>
      <c r="E64" s="15"/>
    </row>
    <row r="65" customFormat="false" ht="15.75" hidden="false" customHeight="false" outlineLevel="0" collapsed="false">
      <c r="A65" s="12" t="n">
        <v>42770.5245700116</v>
      </c>
      <c r="B65" s="13" t="s">
        <v>29</v>
      </c>
      <c r="C65" s="14" t="n">
        <v>32</v>
      </c>
      <c r="D65" s="13" t="s">
        <v>6</v>
      </c>
      <c r="E65" s="13" t="s">
        <v>10</v>
      </c>
      <c r="F65" s="13" t="s">
        <v>80</v>
      </c>
    </row>
    <row r="66" customFormat="false" ht="15.75" hidden="false" customHeight="false" outlineLevel="0" collapsed="false">
      <c r="A66" s="12" t="n">
        <v>42770.5250314005</v>
      </c>
      <c r="B66" s="13" t="s">
        <v>29</v>
      </c>
      <c r="C66" s="14" t="n">
        <v>63</v>
      </c>
      <c r="D66" s="13" t="s">
        <v>6</v>
      </c>
      <c r="E66" s="13" t="s">
        <v>7</v>
      </c>
      <c r="F66" s="13" t="s">
        <v>81</v>
      </c>
    </row>
    <row r="67" customFormat="false" ht="15.75" hidden="false" customHeight="false" outlineLevel="0" collapsed="false">
      <c r="A67" s="12" t="n">
        <v>42771.8660037731</v>
      </c>
      <c r="B67" s="13" t="s">
        <v>23</v>
      </c>
      <c r="C67" s="14" t="n">
        <v>117</v>
      </c>
      <c r="D67" s="13" t="s">
        <v>6</v>
      </c>
      <c r="E67" s="13" t="s">
        <v>12</v>
      </c>
      <c r="F67" s="13" t="s">
        <v>34</v>
      </c>
    </row>
    <row r="68" customFormat="false" ht="15.75" hidden="false" customHeight="false" outlineLevel="0" collapsed="false">
      <c r="A68" s="12" t="n">
        <v>42773.2512016898</v>
      </c>
      <c r="B68" s="13" t="s">
        <v>23</v>
      </c>
      <c r="C68" s="14" t="n">
        <v>19</v>
      </c>
      <c r="D68" s="13" t="s">
        <v>6</v>
      </c>
      <c r="E68" s="13" t="s">
        <v>12</v>
      </c>
      <c r="F68" s="13" t="s">
        <v>82</v>
      </c>
    </row>
    <row r="69" customFormat="false" ht="15.75" hidden="false" customHeight="false" outlineLevel="0" collapsed="false">
      <c r="A69" s="12" t="n">
        <v>42773.2744599306</v>
      </c>
      <c r="B69" s="13" t="s">
        <v>29</v>
      </c>
      <c r="C69" s="14" t="n">
        <v>12</v>
      </c>
      <c r="D69" s="13" t="s">
        <v>6</v>
      </c>
      <c r="E69" s="13" t="s">
        <v>50</v>
      </c>
      <c r="F69" s="13" t="s">
        <v>83</v>
      </c>
    </row>
    <row r="70" customFormat="false" ht="15.75" hidden="false" customHeight="false" outlineLevel="0" collapsed="false">
      <c r="A70" s="12" t="n">
        <v>42773.9655976273</v>
      </c>
      <c r="B70" s="13" t="s">
        <v>23</v>
      </c>
      <c r="C70" s="14" t="n">
        <v>28</v>
      </c>
      <c r="D70" s="13" t="s">
        <v>24</v>
      </c>
      <c r="E70" s="13" t="s">
        <v>7</v>
      </c>
      <c r="F70" s="13" t="s">
        <v>84</v>
      </c>
    </row>
    <row r="71" customFormat="false" ht="15.75" hidden="false" customHeight="false" outlineLevel="0" collapsed="false">
      <c r="A71" s="12" t="n">
        <v>42775</v>
      </c>
      <c r="B71" s="13" t="s">
        <v>23</v>
      </c>
      <c r="C71" s="14" t="n">
        <v>67</v>
      </c>
      <c r="D71" s="13" t="s">
        <v>6</v>
      </c>
      <c r="E71" s="15" t="s">
        <v>50</v>
      </c>
      <c r="F71" s="13" t="s">
        <v>85</v>
      </c>
    </row>
    <row r="72" customFormat="false" ht="15.75" hidden="false" customHeight="false" outlineLevel="0" collapsed="false">
      <c r="A72" s="12" t="n">
        <v>42775</v>
      </c>
      <c r="B72" s="13" t="s">
        <v>23</v>
      </c>
      <c r="C72" s="14" t="n">
        <v>4</v>
      </c>
      <c r="D72" s="13" t="s">
        <v>6</v>
      </c>
      <c r="E72" s="15" t="s">
        <v>39</v>
      </c>
      <c r="F72" s="13" t="s">
        <v>86</v>
      </c>
    </row>
    <row r="73" customFormat="false" ht="15.75" hidden="false" customHeight="false" outlineLevel="0" collapsed="false">
      <c r="A73" s="12" t="n">
        <v>42775.7277307523</v>
      </c>
      <c r="B73" s="13" t="s">
        <v>29</v>
      </c>
      <c r="C73" s="14" t="n">
        <v>17</v>
      </c>
      <c r="D73" s="13" t="s">
        <v>6</v>
      </c>
      <c r="E73" s="13" t="s">
        <v>39</v>
      </c>
      <c r="F73" s="13" t="s">
        <v>87</v>
      </c>
    </row>
    <row r="74" customFormat="false" ht="15.75" hidden="false" customHeight="false" outlineLevel="0" collapsed="false">
      <c r="A74" s="12" t="n">
        <v>42775.7284917824</v>
      </c>
      <c r="B74" s="13" t="s">
        <v>29</v>
      </c>
      <c r="C74" s="14" t="n">
        <v>118</v>
      </c>
      <c r="D74" s="13" t="s">
        <v>6</v>
      </c>
      <c r="E74" s="13" t="s">
        <v>10</v>
      </c>
      <c r="F74" s="13" t="s">
        <v>43</v>
      </c>
    </row>
    <row r="75" customFormat="false" ht="15.75" hidden="false" customHeight="false" outlineLevel="0" collapsed="false">
      <c r="A75" s="12" t="n">
        <v>42776.8463501505</v>
      </c>
      <c r="B75" s="13" t="s">
        <v>29</v>
      </c>
      <c r="C75" s="14" t="n">
        <v>10</v>
      </c>
      <c r="D75" s="13" t="s">
        <v>6</v>
      </c>
      <c r="E75" s="13" t="s">
        <v>12</v>
      </c>
      <c r="F75" s="13" t="s">
        <v>88</v>
      </c>
    </row>
    <row r="76" customFormat="false" ht="15.75" hidden="false" customHeight="false" outlineLevel="0" collapsed="false">
      <c r="A76" s="12" t="n">
        <v>42777.616884838</v>
      </c>
      <c r="B76" s="13" t="s">
        <v>29</v>
      </c>
      <c r="C76" s="14" t="n">
        <v>17</v>
      </c>
      <c r="D76" s="13" t="s">
        <v>24</v>
      </c>
      <c r="E76" s="13" t="s">
        <v>9</v>
      </c>
      <c r="F76" s="13" t="s">
        <v>89</v>
      </c>
    </row>
    <row r="77" customFormat="false" ht="15.75" hidden="false" customHeight="false" outlineLevel="0" collapsed="false">
      <c r="A77" s="12" t="n">
        <v>42777.8351959144</v>
      </c>
      <c r="B77" s="13" t="s">
        <v>29</v>
      </c>
      <c r="C77" s="14" t="n">
        <v>117</v>
      </c>
      <c r="D77" s="13" t="s">
        <v>6</v>
      </c>
      <c r="E77" s="13" t="s">
        <v>7</v>
      </c>
    </row>
    <row r="78" customFormat="false" ht="15.75" hidden="false" customHeight="false" outlineLevel="0" collapsed="false">
      <c r="A78" s="12" t="n">
        <v>42778.3551062616</v>
      </c>
      <c r="B78" s="13" t="s">
        <v>23</v>
      </c>
      <c r="C78" s="14" t="n">
        <v>15</v>
      </c>
      <c r="D78" s="13" t="s">
        <v>6</v>
      </c>
      <c r="E78" s="13" t="s">
        <v>12</v>
      </c>
    </row>
    <row r="79" customFormat="false" ht="15.75" hidden="false" customHeight="false" outlineLevel="0" collapsed="false">
      <c r="A79" s="12" t="n">
        <v>42778.7001296181</v>
      </c>
      <c r="B79" s="13" t="s">
        <v>23</v>
      </c>
      <c r="C79" s="14" t="n">
        <v>12</v>
      </c>
      <c r="D79" s="13" t="s">
        <v>6</v>
      </c>
      <c r="E79" s="13" t="s">
        <v>12</v>
      </c>
    </row>
    <row r="80" customFormat="false" ht="15.75" hidden="false" customHeight="false" outlineLevel="0" collapsed="false">
      <c r="A80" s="12" t="n">
        <v>42779.2352005093</v>
      </c>
      <c r="B80" s="13" t="s">
        <v>29</v>
      </c>
      <c r="C80" s="14" t="n">
        <v>92</v>
      </c>
      <c r="D80" s="13" t="s">
        <v>6</v>
      </c>
      <c r="E80" s="13" t="s">
        <v>50</v>
      </c>
      <c r="F80" s="13" t="s">
        <v>90</v>
      </c>
    </row>
    <row r="81" customFormat="false" ht="15.75" hidden="false" customHeight="false" outlineLevel="0" collapsed="false">
      <c r="A81" s="12" t="n">
        <v>42784.5410168634</v>
      </c>
      <c r="B81" s="13" t="s">
        <v>23</v>
      </c>
      <c r="C81" s="14" t="n">
        <v>293</v>
      </c>
      <c r="D81" s="13" t="s">
        <v>6</v>
      </c>
      <c r="E81" s="13" t="s">
        <v>50</v>
      </c>
      <c r="F81" s="13"/>
    </row>
    <row r="82" customFormat="false" ht="15.75" hidden="false" customHeight="false" outlineLevel="0" collapsed="false">
      <c r="A82" s="12" t="n">
        <v>42784.6848761111</v>
      </c>
      <c r="B82" s="13" t="s">
        <v>23</v>
      </c>
      <c r="C82" s="14" t="n">
        <v>52</v>
      </c>
      <c r="D82" s="13" t="s">
        <v>6</v>
      </c>
      <c r="E82" s="13" t="s">
        <v>50</v>
      </c>
    </row>
    <row r="83" customFormat="false" ht="15.75" hidden="false" customHeight="false" outlineLevel="0" collapsed="false">
      <c r="A83" s="12" t="n">
        <v>42793</v>
      </c>
      <c r="B83" s="13" t="s">
        <v>23</v>
      </c>
      <c r="C83" s="14" t="n">
        <v>22</v>
      </c>
      <c r="D83" s="13" t="s">
        <v>6</v>
      </c>
      <c r="E83" s="15" t="s">
        <v>12</v>
      </c>
      <c r="F83" s="13" t="s">
        <v>52</v>
      </c>
    </row>
    <row r="84" customFormat="false" ht="15.75" hidden="false" customHeight="false" outlineLevel="0" collapsed="false">
      <c r="A84" s="12" t="n">
        <v>42793</v>
      </c>
      <c r="B84" s="13" t="s">
        <v>23</v>
      </c>
      <c r="C84" s="14" t="n">
        <v>31</v>
      </c>
      <c r="D84" s="13" t="s">
        <v>6</v>
      </c>
      <c r="E84" s="15" t="s">
        <v>12</v>
      </c>
    </row>
    <row r="85" customFormat="false" ht="15.75" hidden="false" customHeight="false" outlineLevel="0" collapsed="false">
      <c r="A85" s="12" t="n">
        <v>42793.712853206</v>
      </c>
      <c r="B85" s="13" t="s">
        <v>23</v>
      </c>
      <c r="C85" s="14" t="n">
        <v>32</v>
      </c>
      <c r="D85" s="13" t="s">
        <v>6</v>
      </c>
      <c r="E85" s="13" t="s">
        <v>12</v>
      </c>
    </row>
    <row r="86" customFormat="false" ht="15.75" hidden="false" customHeight="false" outlineLevel="0" collapsed="false">
      <c r="A86" s="12" t="n">
        <v>42794</v>
      </c>
      <c r="B86" s="13" t="s">
        <v>23</v>
      </c>
      <c r="C86" s="14" t="n">
        <v>12</v>
      </c>
      <c r="D86" s="13" t="s">
        <v>6</v>
      </c>
      <c r="E86" s="15" t="s">
        <v>12</v>
      </c>
    </row>
    <row r="87" customFormat="false" ht="15.75" hidden="false" customHeight="false" outlineLevel="0" collapsed="false">
      <c r="A87" s="12" t="n">
        <v>42794</v>
      </c>
      <c r="B87" s="13" t="s">
        <v>29</v>
      </c>
      <c r="C87" s="14" t="n">
        <v>46</v>
      </c>
      <c r="D87" s="13" t="s">
        <v>6</v>
      </c>
      <c r="E87" s="15" t="s">
        <v>50</v>
      </c>
      <c r="F87" s="13" t="s">
        <v>90</v>
      </c>
    </row>
    <row r="88" customFormat="false" ht="15.75" hidden="false" customHeight="false" outlineLevel="0" collapsed="false">
      <c r="A88" s="12" t="n">
        <v>42796</v>
      </c>
      <c r="B88" s="13" t="s">
        <v>29</v>
      </c>
      <c r="C88" s="14" t="n">
        <v>118</v>
      </c>
      <c r="D88" s="13" t="s">
        <v>79</v>
      </c>
      <c r="E88" s="15"/>
    </row>
    <row r="89" customFormat="false" ht="15.75" hidden="false" customHeight="false" outlineLevel="0" collapsed="false">
      <c r="A89" s="12" t="n">
        <v>42796</v>
      </c>
      <c r="B89" s="13" t="s">
        <v>23</v>
      </c>
      <c r="C89" s="14" t="n">
        <v>12</v>
      </c>
      <c r="D89" s="13" t="s">
        <v>6</v>
      </c>
      <c r="E89" s="15" t="s">
        <v>9</v>
      </c>
      <c r="F89" s="13" t="s">
        <v>91</v>
      </c>
    </row>
    <row r="90" customFormat="false" ht="15.75" hidden="false" customHeight="false" outlineLevel="0" collapsed="false">
      <c r="A90" s="12" t="n">
        <v>42796.5455966204</v>
      </c>
      <c r="B90" s="13" t="s">
        <v>29</v>
      </c>
      <c r="C90" s="14" t="n">
        <v>62</v>
      </c>
      <c r="D90" s="13" t="s">
        <v>6</v>
      </c>
      <c r="E90" s="13" t="s">
        <v>10</v>
      </c>
      <c r="F90" s="13" t="s">
        <v>80</v>
      </c>
    </row>
    <row r="91" customFormat="false" ht="15.75" hidden="false" customHeight="false" outlineLevel="0" collapsed="false">
      <c r="A91" s="12" t="n">
        <v>42798.5092119445</v>
      </c>
      <c r="B91" s="13" t="s">
        <v>23</v>
      </c>
      <c r="C91" s="14" t="n">
        <v>14</v>
      </c>
      <c r="D91" s="13" t="s">
        <v>6</v>
      </c>
      <c r="E91" s="13" t="s">
        <v>12</v>
      </c>
    </row>
    <row r="92" customFormat="false" ht="15.75" hidden="false" customHeight="false" outlineLevel="0" collapsed="false">
      <c r="A92" s="12" t="n">
        <v>42798.7612002662</v>
      </c>
      <c r="B92" s="13" t="s">
        <v>29</v>
      </c>
      <c r="C92" s="14" t="n">
        <v>10</v>
      </c>
      <c r="D92" s="13" t="s">
        <v>6</v>
      </c>
      <c r="E92" s="13" t="s">
        <v>7</v>
      </c>
      <c r="F92" s="13" t="s">
        <v>87</v>
      </c>
    </row>
    <row r="93" customFormat="false" ht="15.75" hidden="false" customHeight="false" outlineLevel="0" collapsed="false">
      <c r="A93" s="12" t="n">
        <v>42798.8004398843</v>
      </c>
      <c r="B93" s="13" t="s">
        <v>23</v>
      </c>
      <c r="C93" s="14" t="n">
        <v>19</v>
      </c>
      <c r="D93" s="13" t="s">
        <v>6</v>
      </c>
      <c r="E93" s="13" t="s">
        <v>7</v>
      </c>
    </row>
    <row r="94" customFormat="false" ht="15.75" hidden="false" customHeight="false" outlineLevel="0" collapsed="false">
      <c r="A94" s="12" t="n">
        <v>42798.9396084028</v>
      </c>
      <c r="B94" s="13" t="s">
        <v>29</v>
      </c>
      <c r="C94" s="14" t="n">
        <v>8</v>
      </c>
      <c r="D94" s="13" t="s">
        <v>6</v>
      </c>
      <c r="E94" s="13" t="s">
        <v>7</v>
      </c>
      <c r="F94" s="13" t="s">
        <v>92</v>
      </c>
    </row>
    <row r="95" customFormat="false" ht="15.75" hidden="false" customHeight="false" outlineLevel="0" collapsed="false">
      <c r="A95" s="12" t="n">
        <v>42799.4824344676</v>
      </c>
      <c r="B95" s="13" t="s">
        <v>29</v>
      </c>
      <c r="C95" s="14" t="n">
        <v>35</v>
      </c>
      <c r="D95" s="13" t="s">
        <v>6</v>
      </c>
      <c r="E95" s="13" t="s">
        <v>12</v>
      </c>
      <c r="F95" s="13" t="s">
        <v>93</v>
      </c>
    </row>
    <row r="96" customFormat="false" ht="15.75" hidden="false" customHeight="false" outlineLevel="0" collapsed="false">
      <c r="A96" s="12" t="n">
        <v>42799.4867422454</v>
      </c>
      <c r="B96" s="13" t="s">
        <v>23</v>
      </c>
      <c r="C96" s="14" t="n">
        <v>71</v>
      </c>
      <c r="D96" s="13" t="s">
        <v>6</v>
      </c>
      <c r="E96" s="13" t="s">
        <v>12</v>
      </c>
      <c r="F96" s="13" t="s">
        <v>94</v>
      </c>
    </row>
    <row r="97" customFormat="false" ht="15.75" hidden="false" customHeight="false" outlineLevel="0" collapsed="false">
      <c r="A97" s="12" t="n">
        <v>42799.5117818982</v>
      </c>
      <c r="B97" s="13" t="s">
        <v>23</v>
      </c>
      <c r="C97" s="14" t="n">
        <v>28</v>
      </c>
      <c r="D97" s="13" t="s">
        <v>6</v>
      </c>
      <c r="E97" s="13" t="s">
        <v>12</v>
      </c>
      <c r="F97" s="13" t="s">
        <v>82</v>
      </c>
    </row>
    <row r="98" customFormat="false" ht="15.75" hidden="false" customHeight="false" outlineLevel="0" collapsed="false">
      <c r="A98" s="12" t="n">
        <v>42801</v>
      </c>
      <c r="B98" s="13" t="s">
        <v>23</v>
      </c>
      <c r="C98" s="14" t="n">
        <v>19</v>
      </c>
      <c r="D98" s="13" t="s">
        <v>6</v>
      </c>
      <c r="E98" s="15" t="s">
        <v>12</v>
      </c>
      <c r="F98" s="13" t="s">
        <v>34</v>
      </c>
    </row>
    <row r="99" customFormat="false" ht="15.75" hidden="false" customHeight="false" outlineLevel="0" collapsed="false">
      <c r="A99" s="12" t="n">
        <v>42801</v>
      </c>
      <c r="B99" s="13" t="s">
        <v>23</v>
      </c>
      <c r="C99" s="14" t="n">
        <v>50</v>
      </c>
      <c r="D99" s="13" t="s">
        <v>6</v>
      </c>
      <c r="E99" s="15" t="s">
        <v>12</v>
      </c>
      <c r="F99" s="13" t="s">
        <v>95</v>
      </c>
    </row>
    <row r="100" customFormat="false" ht="15.75" hidden="false" customHeight="false" outlineLevel="0" collapsed="false">
      <c r="A100" s="12" t="n">
        <v>42801.7507491783</v>
      </c>
      <c r="B100" s="13" t="s">
        <v>29</v>
      </c>
      <c r="C100" s="14" t="n">
        <v>30</v>
      </c>
      <c r="D100" s="13" t="s">
        <v>6</v>
      </c>
      <c r="E100" s="13" t="s">
        <v>7</v>
      </c>
      <c r="F100" s="13" t="s">
        <v>72</v>
      </c>
    </row>
    <row r="101" customFormat="false" ht="15.75" hidden="false" customHeight="false" outlineLevel="0" collapsed="false">
      <c r="A101" s="12" t="n">
        <v>42802</v>
      </c>
      <c r="B101" s="13" t="s">
        <v>23</v>
      </c>
      <c r="C101" s="14" t="n">
        <v>17</v>
      </c>
      <c r="D101" s="13" t="s">
        <v>6</v>
      </c>
      <c r="E101" s="15" t="s">
        <v>39</v>
      </c>
      <c r="F101" s="13" t="s">
        <v>96</v>
      </c>
    </row>
    <row r="102" customFormat="false" ht="15.75" hidden="false" customHeight="false" outlineLevel="0" collapsed="false">
      <c r="A102" s="12" t="n">
        <v>42802</v>
      </c>
      <c r="B102" s="13" t="s">
        <v>23</v>
      </c>
      <c r="C102" s="14" t="n">
        <v>12</v>
      </c>
      <c r="D102" s="13" t="s">
        <v>6</v>
      </c>
      <c r="E102" s="15" t="s">
        <v>12</v>
      </c>
      <c r="F102" s="13" t="s">
        <v>97</v>
      </c>
    </row>
    <row r="103" customFormat="false" ht="15.75" hidden="false" customHeight="false" outlineLevel="0" collapsed="false">
      <c r="A103" s="12" t="n">
        <v>42803</v>
      </c>
      <c r="B103" s="13" t="s">
        <v>23</v>
      </c>
      <c r="C103" s="14" t="n">
        <v>21</v>
      </c>
      <c r="D103" s="13" t="s">
        <v>6</v>
      </c>
      <c r="E103" s="15" t="s">
        <v>12</v>
      </c>
      <c r="F103" s="13" t="s">
        <v>98</v>
      </c>
    </row>
    <row r="104" customFormat="false" ht="15.75" hidden="false" customHeight="false" outlineLevel="0" collapsed="false">
      <c r="A104" s="12" t="n">
        <v>42803</v>
      </c>
      <c r="B104" s="13" t="s">
        <v>23</v>
      </c>
      <c r="C104" s="14" t="n">
        <v>30</v>
      </c>
      <c r="D104" s="13" t="s">
        <v>6</v>
      </c>
      <c r="E104" s="15" t="s">
        <v>9</v>
      </c>
      <c r="F104" s="13" t="s">
        <v>99</v>
      </c>
    </row>
    <row r="105" customFormat="false" ht="15.75" hidden="false" customHeight="false" outlineLevel="0" collapsed="false">
      <c r="A105" s="12" t="n">
        <v>42803.2741395833</v>
      </c>
      <c r="B105" s="13" t="s">
        <v>29</v>
      </c>
      <c r="C105" s="14" t="n">
        <v>69</v>
      </c>
      <c r="D105" s="13" t="s">
        <v>6</v>
      </c>
      <c r="E105" s="13" t="s">
        <v>10</v>
      </c>
      <c r="F105" s="13" t="s">
        <v>43</v>
      </c>
    </row>
    <row r="106" customFormat="false" ht="15.75" hidden="false" customHeight="false" outlineLevel="0" collapsed="false">
      <c r="A106" s="12" t="n">
        <v>42803.7435709028</v>
      </c>
      <c r="B106" s="13" t="s">
        <v>29</v>
      </c>
      <c r="C106" s="14" t="n">
        <v>16</v>
      </c>
      <c r="D106" s="13" t="s">
        <v>6</v>
      </c>
      <c r="E106" s="13" t="s">
        <v>12</v>
      </c>
      <c r="F106" s="13" t="s">
        <v>100</v>
      </c>
    </row>
    <row r="107" customFormat="false" ht="15.75" hidden="false" customHeight="false" outlineLevel="0" collapsed="false">
      <c r="A107" s="12" t="n">
        <v>42804</v>
      </c>
      <c r="B107" s="13" t="s">
        <v>23</v>
      </c>
      <c r="C107" s="14" t="n">
        <v>57</v>
      </c>
      <c r="D107" s="13" t="s">
        <v>6</v>
      </c>
      <c r="E107" s="15" t="s">
        <v>7</v>
      </c>
      <c r="F107" s="13" t="s">
        <v>101</v>
      </c>
    </row>
    <row r="108" customFormat="false" ht="15.75" hidden="false" customHeight="false" outlineLevel="0" collapsed="false">
      <c r="A108" s="12" t="n">
        <v>42804.8080962037</v>
      </c>
      <c r="B108" s="13" t="s">
        <v>29</v>
      </c>
      <c r="C108" s="14" t="n">
        <v>65</v>
      </c>
      <c r="D108" s="13" t="s">
        <v>6</v>
      </c>
      <c r="E108" s="13" t="s">
        <v>10</v>
      </c>
      <c r="F108" s="13" t="s">
        <v>80</v>
      </c>
    </row>
    <row r="109" customFormat="false" ht="15.75" hidden="false" customHeight="false" outlineLevel="0" collapsed="false">
      <c r="A109" s="12" t="n">
        <v>42806.5794302893</v>
      </c>
      <c r="B109" s="13" t="s">
        <v>29</v>
      </c>
      <c r="C109" s="14" t="n">
        <v>37</v>
      </c>
      <c r="D109" s="13" t="s">
        <v>6</v>
      </c>
      <c r="E109" s="13" t="s">
        <v>10</v>
      </c>
      <c r="F109" s="13" t="s">
        <v>102</v>
      </c>
    </row>
    <row r="110" customFormat="false" ht="15.75" hidden="false" customHeight="false" outlineLevel="0" collapsed="false">
      <c r="A110" s="12" t="n">
        <v>42810.6977490857</v>
      </c>
      <c r="B110" s="13" t="s">
        <v>29</v>
      </c>
      <c r="C110" s="14" t="n">
        <v>17</v>
      </c>
      <c r="D110" s="13" t="s">
        <v>6</v>
      </c>
      <c r="E110" s="13" t="s">
        <v>50</v>
      </c>
      <c r="F110" s="13" t="s">
        <v>103</v>
      </c>
    </row>
    <row r="111" customFormat="false" ht="15.75" hidden="false" customHeight="false" outlineLevel="0" collapsed="false">
      <c r="A111" s="12" t="n">
        <v>42810.6978775231</v>
      </c>
      <c r="B111" s="13" t="s">
        <v>29</v>
      </c>
      <c r="C111" s="14" t="n">
        <v>45</v>
      </c>
      <c r="D111" s="13" t="s">
        <v>6</v>
      </c>
      <c r="E111" s="13" t="s">
        <v>50</v>
      </c>
      <c r="F111" s="13" t="s">
        <v>104</v>
      </c>
    </row>
    <row r="112" customFormat="false" ht="15.75" hidden="false" customHeight="false" outlineLevel="0" collapsed="false">
      <c r="A112" s="12" t="n">
        <v>42812.3095199653</v>
      </c>
      <c r="B112" s="13" t="s">
        <v>23</v>
      </c>
      <c r="C112" s="14" t="n">
        <v>46</v>
      </c>
      <c r="D112" s="13" t="s">
        <v>6</v>
      </c>
      <c r="E112" s="13" t="s">
        <v>12</v>
      </c>
    </row>
    <row r="113" customFormat="false" ht="15.75" hidden="false" customHeight="false" outlineLevel="0" collapsed="false">
      <c r="A113" s="12" t="n">
        <v>42813.6276367477</v>
      </c>
      <c r="B113" s="13" t="s">
        <v>23</v>
      </c>
      <c r="C113" s="14" t="n">
        <v>73</v>
      </c>
      <c r="D113" s="13" t="s">
        <v>6</v>
      </c>
      <c r="E113" s="13" t="s">
        <v>12</v>
      </c>
      <c r="F113" s="13" t="s">
        <v>105</v>
      </c>
    </row>
    <row r="114" customFormat="false" ht="15.75" hidden="false" customHeight="false" outlineLevel="0" collapsed="false">
      <c r="A114" s="12" t="n">
        <v>42813.678633125</v>
      </c>
      <c r="B114" s="13" t="s">
        <v>29</v>
      </c>
      <c r="C114" s="14" t="n">
        <v>40</v>
      </c>
      <c r="D114" s="13" t="s">
        <v>6</v>
      </c>
      <c r="E114" s="13" t="s">
        <v>7</v>
      </c>
      <c r="F114" s="13" t="s">
        <v>106</v>
      </c>
    </row>
    <row r="115" customFormat="false" ht="15.75" hidden="false" customHeight="false" outlineLevel="0" collapsed="false">
      <c r="A115" s="12" t="n">
        <v>42813.8368077546</v>
      </c>
      <c r="B115" s="13" t="s">
        <v>29</v>
      </c>
      <c r="C115" s="14" t="n">
        <v>75</v>
      </c>
      <c r="D115" s="13" t="s">
        <v>6</v>
      </c>
      <c r="E115" s="13" t="s">
        <v>39</v>
      </c>
      <c r="F115" s="13" t="s">
        <v>107</v>
      </c>
    </row>
    <row r="116" customFormat="false" ht="15.75" hidden="false" customHeight="false" outlineLevel="0" collapsed="false">
      <c r="A116" s="12" t="n">
        <v>42815.4379370718</v>
      </c>
      <c r="B116" s="13" t="s">
        <v>23</v>
      </c>
      <c r="C116" s="14" t="n">
        <v>313</v>
      </c>
      <c r="D116" s="13" t="s">
        <v>6</v>
      </c>
      <c r="E116" s="13" t="s">
        <v>7</v>
      </c>
      <c r="F116" s="13" t="s">
        <v>108</v>
      </c>
    </row>
    <row r="117" customFormat="false" ht="15.75" hidden="false" customHeight="false" outlineLevel="0" collapsed="false">
      <c r="A117" s="12" t="n">
        <v>42815.7722935417</v>
      </c>
      <c r="B117" s="13" t="s">
        <v>29</v>
      </c>
      <c r="C117" s="14" t="n">
        <v>21</v>
      </c>
      <c r="D117" s="13" t="s">
        <v>6</v>
      </c>
      <c r="E117" s="13" t="s">
        <v>7</v>
      </c>
      <c r="F117" s="13" t="s">
        <v>73</v>
      </c>
    </row>
    <row r="118" customFormat="false" ht="15.75" hidden="false" customHeight="false" outlineLevel="0" collapsed="false">
      <c r="A118" s="12" t="n">
        <v>42816</v>
      </c>
      <c r="B118" s="13" t="s">
        <v>23</v>
      </c>
      <c r="C118" s="14" t="n">
        <v>12</v>
      </c>
      <c r="D118" s="13" t="s">
        <v>6</v>
      </c>
      <c r="E118" s="15" t="s">
        <v>12</v>
      </c>
    </row>
    <row r="119" customFormat="false" ht="15.75" hidden="false" customHeight="false" outlineLevel="0" collapsed="false">
      <c r="A119" s="12" t="n">
        <v>42816</v>
      </c>
      <c r="B119" s="13" t="s">
        <v>23</v>
      </c>
      <c r="C119" s="14" t="n">
        <v>43</v>
      </c>
      <c r="D119" s="13" t="s">
        <v>6</v>
      </c>
      <c r="E119" s="15" t="s">
        <v>7</v>
      </c>
      <c r="F119" s="13" t="s">
        <v>109</v>
      </c>
    </row>
    <row r="120" customFormat="false" ht="15.75" hidden="false" customHeight="false" outlineLevel="0" collapsed="false">
      <c r="A120" s="12" t="n">
        <v>42816.6137869907</v>
      </c>
      <c r="B120" s="13" t="s">
        <v>23</v>
      </c>
      <c r="C120" s="14" t="n">
        <v>28</v>
      </c>
      <c r="D120" s="13" t="s">
        <v>6</v>
      </c>
      <c r="E120" s="13" t="s">
        <v>7</v>
      </c>
      <c r="F120" s="13" t="s">
        <v>110</v>
      </c>
    </row>
    <row r="121" customFormat="false" ht="15.75" hidden="false" customHeight="false" outlineLevel="0" collapsed="false">
      <c r="A121" s="12" t="n">
        <v>42816.6139950347</v>
      </c>
      <c r="B121" s="13" t="s">
        <v>23</v>
      </c>
      <c r="C121" s="14" t="n">
        <v>6</v>
      </c>
      <c r="D121" s="13" t="s">
        <v>6</v>
      </c>
      <c r="E121" s="13" t="s">
        <v>12</v>
      </c>
      <c r="F121" s="13" t="s">
        <v>111</v>
      </c>
    </row>
    <row r="122" customFormat="false" ht="15.75" hidden="false" customHeight="false" outlineLevel="0" collapsed="false">
      <c r="A122" s="12" t="n">
        <v>42817.7847581019</v>
      </c>
      <c r="B122" s="13" t="s">
        <v>29</v>
      </c>
      <c r="C122" s="14" t="n">
        <v>70</v>
      </c>
      <c r="D122" s="13" t="s">
        <v>6</v>
      </c>
      <c r="E122" s="13" t="s">
        <v>39</v>
      </c>
      <c r="F122" s="13" t="s">
        <v>112</v>
      </c>
    </row>
    <row r="123" customFormat="false" ht="15.75" hidden="false" customHeight="false" outlineLevel="0" collapsed="false">
      <c r="A123" s="12" t="n">
        <v>42817.7888077546</v>
      </c>
      <c r="B123" s="13" t="s">
        <v>29</v>
      </c>
      <c r="C123" s="14" t="n">
        <v>10</v>
      </c>
      <c r="D123" s="13" t="s">
        <v>6</v>
      </c>
      <c r="E123" s="13" t="s">
        <v>39</v>
      </c>
      <c r="F123" s="13" t="s">
        <v>113</v>
      </c>
    </row>
    <row r="124" customFormat="false" ht="15.75" hidden="false" customHeight="false" outlineLevel="0" collapsed="false">
      <c r="A124" s="12" t="n">
        <v>42819.3927146528</v>
      </c>
      <c r="B124" s="13" t="s">
        <v>29</v>
      </c>
      <c r="C124" s="14" t="n">
        <v>44</v>
      </c>
      <c r="D124" s="13" t="s">
        <v>6</v>
      </c>
      <c r="E124" s="13" t="s">
        <v>12</v>
      </c>
      <c r="F124" s="13" t="s">
        <v>59</v>
      </c>
    </row>
    <row r="125" customFormat="false" ht="15.75" hidden="false" customHeight="false" outlineLevel="0" collapsed="false">
      <c r="A125" s="12" t="n">
        <v>42820</v>
      </c>
      <c r="B125" s="13" t="s">
        <v>23</v>
      </c>
      <c r="C125" s="14" t="n">
        <v>8</v>
      </c>
      <c r="D125" s="13" t="s">
        <v>6</v>
      </c>
      <c r="E125" s="15" t="s">
        <v>7</v>
      </c>
      <c r="F125" s="13" t="s">
        <v>114</v>
      </c>
    </row>
    <row r="126" customFormat="false" ht="15.75" hidden="false" customHeight="false" outlineLevel="0" collapsed="false">
      <c r="A126" s="12" t="n">
        <v>42822.935037338</v>
      </c>
      <c r="B126" s="13" t="s">
        <v>29</v>
      </c>
      <c r="C126" s="14" t="n">
        <v>69</v>
      </c>
      <c r="D126" s="13" t="s">
        <v>6</v>
      </c>
      <c r="E126" s="13" t="s">
        <v>50</v>
      </c>
      <c r="F126" s="13" t="s">
        <v>115</v>
      </c>
    </row>
    <row r="127" customFormat="false" ht="15.75" hidden="false" customHeight="false" outlineLevel="0" collapsed="false">
      <c r="A127" s="12" t="n">
        <v>42823.8879641667</v>
      </c>
      <c r="B127" s="13" t="s">
        <v>23</v>
      </c>
      <c r="C127" s="14" t="n">
        <v>120</v>
      </c>
      <c r="D127" s="13" t="s">
        <v>6</v>
      </c>
      <c r="E127" s="13" t="s">
        <v>50</v>
      </c>
      <c r="F127" s="13" t="s">
        <v>116</v>
      </c>
    </row>
    <row r="128" customFormat="false" ht="15.75" hidden="false" customHeight="false" outlineLevel="0" collapsed="false">
      <c r="A128" s="12" t="n">
        <v>42824.6858812732</v>
      </c>
      <c r="B128" s="13" t="s">
        <v>23</v>
      </c>
      <c r="C128" s="14" t="n">
        <v>36</v>
      </c>
      <c r="D128" s="13" t="s">
        <v>6</v>
      </c>
      <c r="E128" s="13" t="s">
        <v>12</v>
      </c>
      <c r="F128" s="13" t="s">
        <v>34</v>
      </c>
    </row>
    <row r="129" customFormat="false" ht="15.75" hidden="false" customHeight="false" outlineLevel="0" collapsed="false">
      <c r="A129" s="12" t="n">
        <v>42824.6862285185</v>
      </c>
      <c r="B129" s="13" t="s">
        <v>23</v>
      </c>
      <c r="C129" s="14" t="n">
        <v>28</v>
      </c>
      <c r="D129" s="13" t="s">
        <v>6</v>
      </c>
      <c r="E129" s="13" t="s">
        <v>7</v>
      </c>
      <c r="F129" s="13" t="s">
        <v>117</v>
      </c>
    </row>
    <row r="130" customFormat="false" ht="15.75" hidden="false" customHeight="false" outlineLevel="0" collapsed="false">
      <c r="A130" s="12" t="n">
        <v>42825.7455881366</v>
      </c>
      <c r="B130" s="13" t="s">
        <v>23</v>
      </c>
      <c r="C130" s="14" t="n">
        <v>22</v>
      </c>
      <c r="D130" s="13" t="s">
        <v>6</v>
      </c>
      <c r="E130" s="13" t="s">
        <v>10</v>
      </c>
      <c r="F130" s="13" t="s">
        <v>118</v>
      </c>
    </row>
    <row r="131" customFormat="false" ht="15.75" hidden="false" customHeight="false" outlineLevel="0" collapsed="false">
      <c r="A131" s="12" t="n">
        <v>42826.2286579514</v>
      </c>
      <c r="B131" s="13" t="s">
        <v>29</v>
      </c>
      <c r="C131" s="14" t="n">
        <v>40</v>
      </c>
      <c r="D131" s="13" t="s">
        <v>6</v>
      </c>
      <c r="E131" s="13" t="s">
        <v>10</v>
      </c>
      <c r="F131" s="13" t="s">
        <v>80</v>
      </c>
    </row>
    <row r="132" customFormat="false" ht="15.75" hidden="false" customHeight="false" outlineLevel="0" collapsed="false">
      <c r="A132" s="12" t="n">
        <v>42826.2320903357</v>
      </c>
      <c r="B132" s="13" t="s">
        <v>29</v>
      </c>
      <c r="C132" s="14" t="n">
        <v>115</v>
      </c>
      <c r="D132" s="13" t="s">
        <v>6</v>
      </c>
      <c r="E132" s="13" t="s">
        <v>50</v>
      </c>
      <c r="F132" s="13" t="s">
        <v>119</v>
      </c>
    </row>
    <row r="133" customFormat="false" ht="15.75" hidden="false" customHeight="false" outlineLevel="0" collapsed="false">
      <c r="A133" s="12" t="n">
        <v>42826.3878017361</v>
      </c>
      <c r="B133" s="13" t="s">
        <v>23</v>
      </c>
      <c r="C133" s="14" t="n">
        <v>509</v>
      </c>
      <c r="D133" s="13" t="s">
        <v>6</v>
      </c>
      <c r="E133" s="13" t="s">
        <v>39</v>
      </c>
      <c r="F133" s="13" t="s">
        <v>39</v>
      </c>
    </row>
    <row r="134" customFormat="false" ht="15.75" hidden="false" customHeight="false" outlineLevel="0" collapsed="false">
      <c r="A134" s="12" t="n">
        <v>42827</v>
      </c>
      <c r="B134" s="13" t="s">
        <v>23</v>
      </c>
      <c r="C134" s="14" t="n">
        <v>21</v>
      </c>
      <c r="D134" s="13" t="s">
        <v>6</v>
      </c>
      <c r="E134" s="15" t="s">
        <v>7</v>
      </c>
      <c r="F134" s="13" t="s">
        <v>70</v>
      </c>
    </row>
    <row r="135" customFormat="false" ht="15.75" hidden="false" customHeight="false" outlineLevel="0" collapsed="false">
      <c r="A135" s="12" t="n">
        <v>42828</v>
      </c>
      <c r="B135" s="13" t="s">
        <v>23</v>
      </c>
      <c r="C135" s="14" t="n">
        <v>37</v>
      </c>
      <c r="D135" s="13" t="s">
        <v>6</v>
      </c>
      <c r="E135" s="15" t="s">
        <v>12</v>
      </c>
      <c r="F135" s="13" t="s">
        <v>34</v>
      </c>
    </row>
    <row r="136" customFormat="false" ht="15.75" hidden="false" customHeight="false" outlineLevel="0" collapsed="false">
      <c r="A136" s="12" t="n">
        <v>42828</v>
      </c>
      <c r="B136" s="13" t="s">
        <v>23</v>
      </c>
      <c r="C136" s="14" t="n">
        <v>22</v>
      </c>
      <c r="D136" s="13" t="s">
        <v>6</v>
      </c>
      <c r="E136" s="15" t="s">
        <v>12</v>
      </c>
      <c r="F136" s="13" t="s">
        <v>120</v>
      </c>
    </row>
    <row r="137" customFormat="false" ht="15.75" hidden="false" customHeight="false" outlineLevel="0" collapsed="false">
      <c r="A137" s="12" t="n">
        <v>42829.7247355208</v>
      </c>
      <c r="B137" s="13" t="s">
        <v>29</v>
      </c>
      <c r="C137" s="14" t="n">
        <v>37</v>
      </c>
      <c r="D137" s="13" t="s">
        <v>6</v>
      </c>
      <c r="E137" s="13" t="s">
        <v>7</v>
      </c>
      <c r="F137" s="13" t="s">
        <v>121</v>
      </c>
    </row>
    <row r="138" customFormat="false" ht="15.75" hidden="false" customHeight="false" outlineLevel="0" collapsed="false">
      <c r="A138" s="12" t="n">
        <v>42831</v>
      </c>
      <c r="B138" s="13" t="s">
        <v>23</v>
      </c>
      <c r="C138" s="14" t="n">
        <v>30</v>
      </c>
      <c r="D138" s="13" t="s">
        <v>24</v>
      </c>
      <c r="E138" s="15" t="s">
        <v>10</v>
      </c>
      <c r="F138" s="13" t="s">
        <v>122</v>
      </c>
    </row>
    <row r="139" customFormat="false" ht="15.75" hidden="false" customHeight="false" outlineLevel="0" collapsed="false">
      <c r="A139" s="12" t="n">
        <v>42831.2996663773</v>
      </c>
      <c r="B139" s="13" t="s">
        <v>23</v>
      </c>
      <c r="C139" s="14" t="n">
        <v>25</v>
      </c>
      <c r="D139" s="13" t="s">
        <v>6</v>
      </c>
      <c r="E139" s="13" t="s">
        <v>9</v>
      </c>
      <c r="F139" s="13" t="s">
        <v>87</v>
      </c>
    </row>
    <row r="140" customFormat="false" ht="15.75" hidden="false" customHeight="false" outlineLevel="0" collapsed="false">
      <c r="A140" s="12" t="n">
        <v>42832</v>
      </c>
      <c r="B140" s="13" t="s">
        <v>23</v>
      </c>
      <c r="C140" s="14" t="n">
        <v>40</v>
      </c>
      <c r="D140" s="13" t="s">
        <v>6</v>
      </c>
      <c r="E140" s="15" t="s">
        <v>12</v>
      </c>
      <c r="F140" s="13" t="s">
        <v>123</v>
      </c>
    </row>
    <row r="141" customFormat="false" ht="15.75" hidden="false" customHeight="false" outlineLevel="0" collapsed="false">
      <c r="A141" s="12" t="n">
        <v>42832.6088708565</v>
      </c>
      <c r="B141" s="13" t="s">
        <v>29</v>
      </c>
      <c r="C141" s="14" t="n">
        <v>25</v>
      </c>
      <c r="D141" s="13" t="s">
        <v>6</v>
      </c>
      <c r="E141" s="13" t="s">
        <v>39</v>
      </c>
      <c r="F141" s="13" t="s">
        <v>124</v>
      </c>
    </row>
    <row r="142" customFormat="false" ht="15.75" hidden="false" customHeight="false" outlineLevel="0" collapsed="false">
      <c r="A142" s="12" t="n">
        <v>42834</v>
      </c>
      <c r="B142" s="13" t="s">
        <v>23</v>
      </c>
      <c r="C142" s="14" t="n">
        <v>15</v>
      </c>
      <c r="D142" s="13" t="s">
        <v>6</v>
      </c>
      <c r="E142" s="15" t="s">
        <v>12</v>
      </c>
      <c r="F142" s="13" t="s">
        <v>52</v>
      </c>
    </row>
    <row r="143" customFormat="false" ht="15.75" hidden="false" customHeight="false" outlineLevel="0" collapsed="false">
      <c r="A143" s="12" t="n">
        <v>42834.2761934954</v>
      </c>
      <c r="B143" s="13" t="s">
        <v>29</v>
      </c>
      <c r="C143" s="14" t="n">
        <v>97</v>
      </c>
      <c r="D143" s="13" t="s">
        <v>6</v>
      </c>
      <c r="E143" s="13" t="s">
        <v>10</v>
      </c>
      <c r="F143" s="13" t="s">
        <v>43</v>
      </c>
    </row>
    <row r="144" customFormat="false" ht="15.75" hidden="false" customHeight="false" outlineLevel="0" collapsed="false">
      <c r="A144" s="12" t="n">
        <v>42834.4928440972</v>
      </c>
      <c r="B144" s="13" t="s">
        <v>29</v>
      </c>
      <c r="C144" s="14" t="n">
        <v>121</v>
      </c>
      <c r="D144" s="13" t="s">
        <v>6</v>
      </c>
      <c r="E144" s="13" t="s">
        <v>12</v>
      </c>
      <c r="F144" s="13" t="s">
        <v>34</v>
      </c>
    </row>
    <row r="145" customFormat="false" ht="15.75" hidden="false" customHeight="false" outlineLevel="0" collapsed="false">
      <c r="A145" s="12" t="n">
        <v>42834.6733723958</v>
      </c>
      <c r="B145" s="13" t="s">
        <v>23</v>
      </c>
      <c r="C145" s="14" t="n">
        <v>35</v>
      </c>
      <c r="D145" s="13" t="s">
        <v>6</v>
      </c>
      <c r="E145" s="13" t="s">
        <v>12</v>
      </c>
    </row>
    <row r="146" customFormat="false" ht="15.75" hidden="false" customHeight="false" outlineLevel="0" collapsed="false">
      <c r="A146" s="12" t="n">
        <v>42835</v>
      </c>
      <c r="B146" s="13" t="s">
        <v>23</v>
      </c>
      <c r="C146" s="14" t="n">
        <v>14</v>
      </c>
      <c r="D146" s="13" t="s">
        <v>6</v>
      </c>
      <c r="E146" s="15" t="s">
        <v>12</v>
      </c>
      <c r="F146" s="13" t="s">
        <v>38</v>
      </c>
    </row>
    <row r="147" customFormat="false" ht="15.75" hidden="false" customHeight="false" outlineLevel="0" collapsed="false">
      <c r="A147" s="12" t="n">
        <v>42837.7198176736</v>
      </c>
      <c r="B147" s="13" t="s">
        <v>29</v>
      </c>
      <c r="C147" s="14" t="n">
        <v>38</v>
      </c>
      <c r="D147" s="13" t="s">
        <v>6</v>
      </c>
      <c r="E147" s="13" t="s">
        <v>12</v>
      </c>
      <c r="F147" s="13" t="s">
        <v>125</v>
      </c>
    </row>
    <row r="148" customFormat="false" ht="15.75" hidden="false" customHeight="false" outlineLevel="0" collapsed="false">
      <c r="A148" s="12" t="n">
        <v>42839.6723827431</v>
      </c>
      <c r="B148" s="13" t="s">
        <v>23</v>
      </c>
      <c r="C148" s="14" t="n">
        <v>34</v>
      </c>
      <c r="D148" s="13" t="s">
        <v>6</v>
      </c>
      <c r="E148" s="13" t="s">
        <v>7</v>
      </c>
      <c r="F148" s="13" t="s">
        <v>117</v>
      </c>
    </row>
    <row r="149" customFormat="false" ht="15.75" hidden="false" customHeight="false" outlineLevel="0" collapsed="false">
      <c r="A149" s="12" t="n">
        <v>42840.4659606944</v>
      </c>
      <c r="B149" s="13" t="s">
        <v>29</v>
      </c>
      <c r="C149" s="14" t="n">
        <v>14</v>
      </c>
      <c r="D149" s="13" t="s">
        <v>6</v>
      </c>
      <c r="E149" s="13" t="s">
        <v>12</v>
      </c>
      <c r="F149" s="13" t="s">
        <v>46</v>
      </c>
    </row>
    <row r="150" customFormat="false" ht="15.75" hidden="false" customHeight="false" outlineLevel="0" collapsed="false">
      <c r="A150" s="12" t="n">
        <v>42840.4831613542</v>
      </c>
      <c r="B150" s="13" t="s">
        <v>23</v>
      </c>
      <c r="C150" s="14" t="n">
        <v>80</v>
      </c>
      <c r="D150" s="13" t="s">
        <v>6</v>
      </c>
      <c r="E150" s="13" t="s">
        <v>50</v>
      </c>
      <c r="F150" s="13" t="s">
        <v>104</v>
      </c>
    </row>
    <row r="151" customFormat="false" ht="15.75" hidden="false" customHeight="false" outlineLevel="0" collapsed="false">
      <c r="A151" s="12" t="n">
        <v>42840.5596298148</v>
      </c>
      <c r="B151" s="13" t="s">
        <v>29</v>
      </c>
      <c r="C151" s="14" t="n">
        <v>39</v>
      </c>
      <c r="D151" s="13" t="s">
        <v>6</v>
      </c>
      <c r="E151" s="13" t="s">
        <v>50</v>
      </c>
      <c r="F151" s="13" t="s">
        <v>103</v>
      </c>
    </row>
    <row r="152" customFormat="false" ht="15.75" hidden="false" customHeight="false" outlineLevel="0" collapsed="false">
      <c r="A152" s="12" t="n">
        <v>42840.6218842593</v>
      </c>
      <c r="B152" s="13" t="s">
        <v>23</v>
      </c>
      <c r="C152" s="14" t="n">
        <v>100</v>
      </c>
      <c r="D152" s="13" t="s">
        <v>6</v>
      </c>
      <c r="E152" s="13" t="s">
        <v>12</v>
      </c>
      <c r="F152" s="13" t="s">
        <v>38</v>
      </c>
    </row>
    <row r="153" customFormat="false" ht="15.75" hidden="false" customHeight="false" outlineLevel="0" collapsed="false">
      <c r="A153" s="12" t="n">
        <v>42840.6223625347</v>
      </c>
      <c r="B153" s="13" t="s">
        <v>23</v>
      </c>
      <c r="C153" s="14" t="n">
        <v>22</v>
      </c>
      <c r="D153" s="13" t="s">
        <v>6</v>
      </c>
      <c r="E153" s="13" t="s">
        <v>12</v>
      </c>
      <c r="F153" s="13" t="s">
        <v>126</v>
      </c>
    </row>
    <row r="154" customFormat="false" ht="15.75" hidden="false" customHeight="false" outlineLevel="0" collapsed="false">
      <c r="A154" s="12" t="n">
        <v>42840.6811302083</v>
      </c>
      <c r="B154" s="13" t="s">
        <v>23</v>
      </c>
      <c r="C154" s="14" t="n">
        <v>6</v>
      </c>
      <c r="D154" s="13" t="s">
        <v>6</v>
      </c>
      <c r="E154" s="13" t="s">
        <v>39</v>
      </c>
      <c r="F154" s="13" t="s">
        <v>127</v>
      </c>
    </row>
    <row r="155" customFormat="false" ht="15.75" hidden="false" customHeight="false" outlineLevel="0" collapsed="false">
      <c r="A155" s="12" t="n">
        <v>42841.7232947917</v>
      </c>
      <c r="B155" s="13" t="s">
        <v>23</v>
      </c>
      <c r="C155" s="14" t="n">
        <v>77</v>
      </c>
      <c r="D155" s="13" t="s">
        <v>6</v>
      </c>
      <c r="E155" s="13" t="s">
        <v>39</v>
      </c>
      <c r="F155" s="13" t="s">
        <v>128</v>
      </c>
    </row>
    <row r="156" customFormat="false" ht="15.75" hidden="false" customHeight="false" outlineLevel="0" collapsed="false">
      <c r="A156" s="12" t="n">
        <v>42841.7446889699</v>
      </c>
      <c r="B156" s="13" t="s">
        <v>29</v>
      </c>
      <c r="C156" s="14" t="n">
        <v>200</v>
      </c>
      <c r="D156" s="13" t="s">
        <v>6</v>
      </c>
      <c r="E156" s="13" t="s">
        <v>39</v>
      </c>
      <c r="F156" s="13" t="s">
        <v>129</v>
      </c>
    </row>
    <row r="157" customFormat="false" ht="15.75" hidden="false" customHeight="false" outlineLevel="0" collapsed="false">
      <c r="A157" s="12" t="n">
        <v>42841.7736822801</v>
      </c>
      <c r="B157" s="13" t="s">
        <v>23</v>
      </c>
      <c r="C157" s="14" t="n">
        <v>100</v>
      </c>
      <c r="D157" s="13" t="s">
        <v>6</v>
      </c>
      <c r="E157" s="13" t="s">
        <v>39</v>
      </c>
      <c r="F157" s="13" t="s">
        <v>130</v>
      </c>
    </row>
    <row r="158" customFormat="false" ht="15.75" hidden="false" customHeight="false" outlineLevel="0" collapsed="false">
      <c r="A158" s="12" t="n">
        <v>42842</v>
      </c>
      <c r="B158" s="13" t="s">
        <v>23</v>
      </c>
      <c r="C158" s="14" t="n">
        <v>77</v>
      </c>
      <c r="D158" s="13" t="s">
        <v>6</v>
      </c>
      <c r="E158" s="15" t="s">
        <v>7</v>
      </c>
      <c r="F158" s="13" t="s">
        <v>131</v>
      </c>
    </row>
    <row r="159" customFormat="false" ht="15.75" hidden="false" customHeight="false" outlineLevel="0" collapsed="false">
      <c r="A159" s="12" t="n">
        <v>42842.4741372454</v>
      </c>
      <c r="B159" s="13" t="s">
        <v>29</v>
      </c>
      <c r="C159" s="14" t="n">
        <v>110</v>
      </c>
      <c r="D159" s="13" t="s">
        <v>6</v>
      </c>
      <c r="E159" s="13" t="s">
        <v>10</v>
      </c>
      <c r="F159" s="13" t="s">
        <v>132</v>
      </c>
    </row>
    <row r="160" customFormat="false" ht="15.75" hidden="false" customHeight="false" outlineLevel="0" collapsed="false">
      <c r="A160" s="12" t="n">
        <v>42842.7324074306</v>
      </c>
      <c r="B160" s="13" t="s">
        <v>23</v>
      </c>
      <c r="C160" s="14" t="n">
        <v>13</v>
      </c>
      <c r="D160" s="13" t="s">
        <v>6</v>
      </c>
      <c r="E160" s="13" t="s">
        <v>39</v>
      </c>
      <c r="F160" s="13" t="s">
        <v>87</v>
      </c>
    </row>
    <row r="161" customFormat="false" ht="15.75" hidden="false" customHeight="false" outlineLevel="0" collapsed="false">
      <c r="A161" s="12" t="n">
        <v>42843</v>
      </c>
      <c r="B161" s="13" t="s">
        <v>23</v>
      </c>
      <c r="C161" s="14" t="n">
        <v>7</v>
      </c>
      <c r="D161" s="13" t="s">
        <v>6</v>
      </c>
      <c r="E161" s="15" t="s">
        <v>7</v>
      </c>
      <c r="F161" s="13" t="s">
        <v>133</v>
      </c>
    </row>
    <row r="162" customFormat="false" ht="15.75" hidden="false" customHeight="false" outlineLevel="0" collapsed="false">
      <c r="A162" s="12" t="n">
        <v>42843</v>
      </c>
      <c r="B162" s="13" t="s">
        <v>23</v>
      </c>
      <c r="C162" s="14" t="n">
        <v>15</v>
      </c>
      <c r="D162" s="13" t="s">
        <v>6</v>
      </c>
      <c r="E162" s="15" t="s">
        <v>39</v>
      </c>
      <c r="F162" s="13" t="s">
        <v>134</v>
      </c>
    </row>
    <row r="163" customFormat="false" ht="15.75" hidden="false" customHeight="false" outlineLevel="0" collapsed="false">
      <c r="A163" s="12" t="n">
        <v>42843.3272122222</v>
      </c>
      <c r="B163" s="13" t="s">
        <v>29</v>
      </c>
      <c r="C163" s="14" t="n">
        <v>69</v>
      </c>
      <c r="D163" s="13" t="s">
        <v>6</v>
      </c>
      <c r="E163" s="13" t="s">
        <v>12</v>
      </c>
      <c r="F163" s="13" t="s">
        <v>135</v>
      </c>
    </row>
    <row r="164" customFormat="false" ht="15.75" hidden="false" customHeight="false" outlineLevel="0" collapsed="false">
      <c r="A164" s="12" t="n">
        <v>42844.3708042014</v>
      </c>
      <c r="B164" s="13" t="s">
        <v>23</v>
      </c>
      <c r="C164" s="14" t="n">
        <v>11</v>
      </c>
      <c r="D164" s="13" t="s">
        <v>6</v>
      </c>
      <c r="E164" s="13" t="s">
        <v>9</v>
      </c>
      <c r="F164" s="13" t="s">
        <v>136</v>
      </c>
    </row>
    <row r="165" customFormat="false" ht="15.75" hidden="false" customHeight="false" outlineLevel="0" collapsed="false">
      <c r="A165" s="12" t="n">
        <v>42844.4837491088</v>
      </c>
      <c r="B165" s="13" t="s">
        <v>29</v>
      </c>
      <c r="C165" s="14" t="n">
        <v>45</v>
      </c>
      <c r="D165" s="13" t="s">
        <v>6</v>
      </c>
      <c r="E165" s="13" t="s">
        <v>39</v>
      </c>
      <c r="F165" s="13" t="s">
        <v>137</v>
      </c>
    </row>
    <row r="166" customFormat="false" ht="15.75" hidden="false" customHeight="false" outlineLevel="0" collapsed="false">
      <c r="A166" s="12" t="n">
        <v>42844.5088838542</v>
      </c>
      <c r="B166" s="13" t="s">
        <v>23</v>
      </c>
      <c r="C166" s="14" t="n">
        <v>34</v>
      </c>
      <c r="D166" s="13" t="s">
        <v>6</v>
      </c>
      <c r="E166" s="13" t="s">
        <v>7</v>
      </c>
      <c r="F166" s="13" t="s">
        <v>138</v>
      </c>
    </row>
    <row r="167" customFormat="false" ht="15.75" hidden="false" customHeight="false" outlineLevel="0" collapsed="false">
      <c r="A167" s="12" t="n">
        <v>42844.5218541667</v>
      </c>
      <c r="B167" s="13" t="s">
        <v>29</v>
      </c>
      <c r="C167" s="14" t="n">
        <v>11</v>
      </c>
      <c r="D167" s="13" t="s">
        <v>6</v>
      </c>
      <c r="E167" s="13" t="s">
        <v>39</v>
      </c>
      <c r="F167" s="13" t="s">
        <v>139</v>
      </c>
    </row>
    <row r="168" customFormat="false" ht="15.75" hidden="false" customHeight="false" outlineLevel="0" collapsed="false">
      <c r="A168" s="12" t="n">
        <v>42845</v>
      </c>
      <c r="B168" s="13" t="s">
        <v>23</v>
      </c>
      <c r="C168" s="14" t="n">
        <v>21</v>
      </c>
      <c r="D168" s="13" t="s">
        <v>6</v>
      </c>
      <c r="E168" s="15" t="s">
        <v>12</v>
      </c>
      <c r="F168" s="13" t="s">
        <v>140</v>
      </c>
    </row>
    <row r="169" customFormat="false" ht="15.75" hidden="false" customHeight="false" outlineLevel="0" collapsed="false">
      <c r="A169" s="12" t="n">
        <v>42845</v>
      </c>
      <c r="B169" s="13" t="s">
        <v>23</v>
      </c>
      <c r="C169" s="14" t="n">
        <v>11</v>
      </c>
      <c r="D169" s="13" t="s">
        <v>6</v>
      </c>
      <c r="E169" s="15" t="s">
        <v>39</v>
      </c>
      <c r="F169" s="13" t="s">
        <v>141</v>
      </c>
    </row>
    <row r="170" customFormat="false" ht="15.75" hidden="false" customHeight="false" outlineLevel="0" collapsed="false">
      <c r="A170" s="12" t="n">
        <v>42845</v>
      </c>
      <c r="B170" s="13" t="s">
        <v>23</v>
      </c>
      <c r="C170" s="14" t="n">
        <v>13</v>
      </c>
      <c r="D170" s="13" t="s">
        <v>6</v>
      </c>
      <c r="E170" s="15" t="s">
        <v>39</v>
      </c>
      <c r="F170" s="13" t="s">
        <v>142</v>
      </c>
    </row>
    <row r="171" customFormat="false" ht="15.75" hidden="false" customHeight="false" outlineLevel="0" collapsed="false">
      <c r="A171" s="12" t="n">
        <v>42845.5553468056</v>
      </c>
      <c r="B171" s="13" t="s">
        <v>23</v>
      </c>
      <c r="C171" s="14" t="n">
        <v>45</v>
      </c>
      <c r="D171" s="13" t="s">
        <v>6</v>
      </c>
      <c r="E171" s="13" t="s">
        <v>12</v>
      </c>
      <c r="F171" s="13" t="s">
        <v>140</v>
      </c>
    </row>
    <row r="172" customFormat="false" ht="15.75" hidden="false" customHeight="false" outlineLevel="0" collapsed="false">
      <c r="A172" s="12" t="n">
        <v>42845.5671898727</v>
      </c>
      <c r="B172" s="13" t="s">
        <v>29</v>
      </c>
      <c r="C172" s="14" t="n">
        <v>40</v>
      </c>
      <c r="D172" s="13" t="s">
        <v>24</v>
      </c>
      <c r="E172" s="13" t="s">
        <v>10</v>
      </c>
      <c r="F172" s="13" t="s">
        <v>80</v>
      </c>
    </row>
    <row r="173" customFormat="false" ht="15.75" hidden="false" customHeight="false" outlineLevel="0" collapsed="false">
      <c r="A173" s="12" t="n">
        <v>42845.6115548032</v>
      </c>
      <c r="B173" s="13" t="s">
        <v>29</v>
      </c>
      <c r="C173" s="14" t="n">
        <v>1000</v>
      </c>
      <c r="D173" s="13" t="s">
        <v>6</v>
      </c>
      <c r="E173" s="13" t="s">
        <v>39</v>
      </c>
      <c r="F173" s="13" t="s">
        <v>143</v>
      </c>
    </row>
    <row r="174" customFormat="false" ht="15.75" hidden="false" customHeight="false" outlineLevel="0" collapsed="false">
      <c r="A174" s="12" t="n">
        <v>42846</v>
      </c>
      <c r="B174" s="13" t="s">
        <v>23</v>
      </c>
      <c r="C174" s="14" t="n">
        <v>50</v>
      </c>
      <c r="D174" s="13" t="s">
        <v>24</v>
      </c>
      <c r="E174" s="15" t="s">
        <v>9</v>
      </c>
    </row>
    <row r="175" customFormat="false" ht="15.75" hidden="false" customHeight="false" outlineLevel="0" collapsed="false">
      <c r="A175" s="12" t="n">
        <v>42846</v>
      </c>
      <c r="B175" s="13" t="s">
        <v>23</v>
      </c>
      <c r="C175" s="14" t="n">
        <v>11</v>
      </c>
      <c r="D175" s="13" t="s">
        <v>6</v>
      </c>
      <c r="E175" s="15" t="s">
        <v>7</v>
      </c>
      <c r="F175" s="13" t="s">
        <v>144</v>
      </c>
    </row>
    <row r="176" customFormat="false" ht="15.75" hidden="false" customHeight="false" outlineLevel="0" collapsed="false">
      <c r="A176" s="12" t="n">
        <v>42846</v>
      </c>
      <c r="B176" s="13" t="s">
        <v>23</v>
      </c>
      <c r="C176" s="14" t="n">
        <v>10</v>
      </c>
      <c r="D176" s="13" t="s">
        <v>6</v>
      </c>
      <c r="E176" s="15" t="s">
        <v>39</v>
      </c>
      <c r="F176" s="13" t="s">
        <v>145</v>
      </c>
    </row>
    <row r="177" customFormat="false" ht="15.75" hidden="false" customHeight="false" outlineLevel="0" collapsed="false">
      <c r="A177" s="12" t="n">
        <v>42846.2810803357</v>
      </c>
      <c r="B177" s="13" t="s">
        <v>29</v>
      </c>
      <c r="C177" s="14" t="n">
        <v>12</v>
      </c>
      <c r="D177" s="13" t="s">
        <v>6</v>
      </c>
      <c r="E177" s="13" t="s">
        <v>39</v>
      </c>
      <c r="F177" s="13" t="s">
        <v>146</v>
      </c>
    </row>
    <row r="178" customFormat="false" ht="15.75" hidden="false" customHeight="false" outlineLevel="0" collapsed="false">
      <c r="A178" s="12" t="n">
        <v>42846.471081088</v>
      </c>
      <c r="B178" s="13" t="s">
        <v>29</v>
      </c>
      <c r="C178" s="14" t="n">
        <v>8</v>
      </c>
      <c r="D178" s="13" t="s">
        <v>6</v>
      </c>
      <c r="E178" s="13" t="s">
        <v>39</v>
      </c>
      <c r="F178" s="13" t="s">
        <v>87</v>
      </c>
    </row>
    <row r="179" customFormat="false" ht="15.75" hidden="false" customHeight="false" outlineLevel="0" collapsed="false">
      <c r="A179" s="12" t="n">
        <v>42846.6230638889</v>
      </c>
      <c r="B179" s="13" t="s">
        <v>29</v>
      </c>
      <c r="C179" s="14" t="n">
        <v>8</v>
      </c>
      <c r="D179" s="13" t="s">
        <v>6</v>
      </c>
      <c r="E179" s="13" t="s">
        <v>39</v>
      </c>
      <c r="F179" s="13" t="s">
        <v>147</v>
      </c>
    </row>
    <row r="180" customFormat="false" ht="15.75" hidden="false" customHeight="false" outlineLevel="0" collapsed="false">
      <c r="A180" s="12" t="n">
        <v>42848.5813803935</v>
      </c>
      <c r="B180" s="13" t="s">
        <v>29</v>
      </c>
      <c r="C180" s="14" t="n">
        <v>12</v>
      </c>
      <c r="D180" s="13" t="s">
        <v>6</v>
      </c>
      <c r="E180" s="13" t="s">
        <v>39</v>
      </c>
      <c r="F180" s="13" t="s">
        <v>87</v>
      </c>
    </row>
    <row r="181" customFormat="false" ht="15.75" hidden="false" customHeight="false" outlineLevel="0" collapsed="false">
      <c r="A181" s="12" t="n">
        <v>42848.8152833912</v>
      </c>
      <c r="B181" s="13" t="s">
        <v>29</v>
      </c>
      <c r="C181" s="14" t="n">
        <v>192</v>
      </c>
      <c r="D181" s="13" t="s">
        <v>6</v>
      </c>
      <c r="E181" s="13" t="s">
        <v>39</v>
      </c>
      <c r="F181" s="13" t="s">
        <v>148</v>
      </c>
    </row>
    <row r="182" customFormat="false" ht="15.75" hidden="false" customHeight="false" outlineLevel="0" collapsed="false">
      <c r="A182" s="12" t="n">
        <v>42849.404595382</v>
      </c>
      <c r="B182" s="13" t="s">
        <v>29</v>
      </c>
      <c r="C182" s="14" t="n">
        <v>11</v>
      </c>
      <c r="D182" s="13" t="s">
        <v>6</v>
      </c>
      <c r="E182" s="13" t="s">
        <v>39</v>
      </c>
      <c r="F182" s="13" t="s">
        <v>149</v>
      </c>
    </row>
    <row r="183" customFormat="false" ht="15.75" hidden="false" customHeight="false" outlineLevel="0" collapsed="false">
      <c r="A183" s="12" t="n">
        <v>42849.5008578009</v>
      </c>
      <c r="B183" s="13" t="s">
        <v>29</v>
      </c>
      <c r="C183" s="14" t="n">
        <v>44</v>
      </c>
      <c r="D183" s="13" t="s">
        <v>6</v>
      </c>
      <c r="E183" s="13" t="s">
        <v>39</v>
      </c>
      <c r="F183" s="13" t="s">
        <v>150</v>
      </c>
    </row>
    <row r="184" customFormat="false" ht="15.75" hidden="false" customHeight="false" outlineLevel="0" collapsed="false">
      <c r="A184" s="12" t="n">
        <v>42849.7121759259</v>
      </c>
      <c r="B184" s="13" t="s">
        <v>29</v>
      </c>
      <c r="C184" s="14" t="n">
        <v>25</v>
      </c>
      <c r="D184" s="13" t="s">
        <v>6</v>
      </c>
      <c r="E184" s="13" t="s">
        <v>39</v>
      </c>
      <c r="F184" s="13" t="s">
        <v>151</v>
      </c>
    </row>
    <row r="185" customFormat="false" ht="15.75" hidden="false" customHeight="false" outlineLevel="0" collapsed="false">
      <c r="A185" s="12" t="n">
        <v>42850</v>
      </c>
      <c r="B185" s="13" t="s">
        <v>29</v>
      </c>
      <c r="C185" s="14" t="n">
        <v>386</v>
      </c>
      <c r="D185" s="13" t="s">
        <v>6</v>
      </c>
      <c r="E185" s="15" t="s">
        <v>39</v>
      </c>
      <c r="F185" s="13" t="s">
        <v>152</v>
      </c>
    </row>
    <row r="186" customFormat="false" ht="15.75" hidden="false" customHeight="false" outlineLevel="0" collapsed="false">
      <c r="A186" s="12" t="n">
        <v>42850.3161879282</v>
      </c>
      <c r="B186" s="13" t="s">
        <v>29</v>
      </c>
      <c r="C186" s="14" t="n">
        <v>41</v>
      </c>
      <c r="D186" s="13" t="s">
        <v>6</v>
      </c>
      <c r="E186" s="13" t="s">
        <v>39</v>
      </c>
      <c r="F186" s="13" t="s">
        <v>153</v>
      </c>
    </row>
    <row r="187" customFormat="false" ht="15.75" hidden="false" customHeight="false" outlineLevel="0" collapsed="false">
      <c r="A187" s="12" t="n">
        <v>42850.3829194792</v>
      </c>
      <c r="B187" s="13" t="s">
        <v>29</v>
      </c>
      <c r="C187" s="14" t="n">
        <v>16</v>
      </c>
      <c r="D187" s="13" t="s">
        <v>6</v>
      </c>
      <c r="E187" s="13" t="s">
        <v>39</v>
      </c>
      <c r="F187" s="13" t="s">
        <v>154</v>
      </c>
    </row>
    <row r="188" customFormat="false" ht="15.75" hidden="false" customHeight="false" outlineLevel="0" collapsed="false">
      <c r="A188" s="12" t="n">
        <v>42850.4240165625</v>
      </c>
      <c r="B188" s="13" t="s">
        <v>29</v>
      </c>
      <c r="C188" s="14" t="n">
        <v>19</v>
      </c>
      <c r="D188" s="13" t="s">
        <v>6</v>
      </c>
      <c r="E188" s="13" t="s">
        <v>39</v>
      </c>
      <c r="F188" s="13" t="s">
        <v>155</v>
      </c>
    </row>
    <row r="189" customFormat="false" ht="15.75" hidden="false" customHeight="false" outlineLevel="0" collapsed="false">
      <c r="A189" s="12" t="n">
        <v>42850.5341903588</v>
      </c>
      <c r="B189" s="13" t="s">
        <v>29</v>
      </c>
      <c r="C189" s="14" t="n">
        <v>14</v>
      </c>
      <c r="D189" s="13" t="s">
        <v>6</v>
      </c>
      <c r="E189" s="13" t="s">
        <v>39</v>
      </c>
      <c r="F189" s="13" t="s">
        <v>156</v>
      </c>
    </row>
    <row r="190" customFormat="false" ht="15.75" hidden="false" customHeight="false" outlineLevel="0" collapsed="false">
      <c r="A190" s="12" t="n">
        <v>42850.5893339236</v>
      </c>
      <c r="B190" s="13" t="s">
        <v>29</v>
      </c>
      <c r="C190" s="14" t="n">
        <v>150</v>
      </c>
      <c r="D190" s="13" t="s">
        <v>6</v>
      </c>
      <c r="E190" s="13" t="s">
        <v>39</v>
      </c>
      <c r="F190" s="13" t="s">
        <v>157</v>
      </c>
    </row>
    <row r="191" customFormat="false" ht="15.75" hidden="false" customHeight="false" outlineLevel="0" collapsed="false">
      <c r="A191" s="12" t="n">
        <v>42851</v>
      </c>
      <c r="B191" s="13" t="s">
        <v>23</v>
      </c>
      <c r="C191" s="14" t="n">
        <v>8</v>
      </c>
      <c r="D191" s="13" t="s">
        <v>6</v>
      </c>
      <c r="E191" s="15" t="s">
        <v>39</v>
      </c>
      <c r="F191" s="13" t="s">
        <v>158</v>
      </c>
    </row>
    <row r="192" customFormat="false" ht="15.75" hidden="false" customHeight="false" outlineLevel="0" collapsed="false">
      <c r="A192" s="12" t="n">
        <v>42851.6532192245</v>
      </c>
      <c r="B192" s="13" t="s">
        <v>29</v>
      </c>
      <c r="C192" s="14" t="n">
        <v>51</v>
      </c>
      <c r="D192" s="13" t="s">
        <v>6</v>
      </c>
      <c r="E192" s="13" t="s">
        <v>39</v>
      </c>
      <c r="F192" s="13" t="s">
        <v>159</v>
      </c>
    </row>
    <row r="193" customFormat="false" ht="15.75" hidden="false" customHeight="false" outlineLevel="0" collapsed="false">
      <c r="A193" s="12" t="n">
        <v>42851.653487662</v>
      </c>
      <c r="B193" s="13" t="s">
        <v>29</v>
      </c>
      <c r="C193" s="14" t="n">
        <v>27</v>
      </c>
      <c r="D193" s="13" t="s">
        <v>6</v>
      </c>
      <c r="E193" s="13" t="s">
        <v>39</v>
      </c>
      <c r="F193" s="13" t="s">
        <v>160</v>
      </c>
    </row>
    <row r="194" customFormat="false" ht="15.75" hidden="false" customHeight="false" outlineLevel="0" collapsed="false">
      <c r="A194" s="12" t="n">
        <v>42852</v>
      </c>
      <c r="B194" s="13" t="s">
        <v>23</v>
      </c>
      <c r="C194" s="14" t="n">
        <v>25</v>
      </c>
      <c r="D194" s="13" t="s">
        <v>6</v>
      </c>
      <c r="E194" s="15" t="s">
        <v>39</v>
      </c>
      <c r="F194" s="13" t="s">
        <v>161</v>
      </c>
    </row>
    <row r="195" customFormat="false" ht="15.75" hidden="false" customHeight="false" outlineLevel="0" collapsed="false">
      <c r="A195" s="12" t="n">
        <v>42852.3985972685</v>
      </c>
      <c r="B195" s="13" t="s">
        <v>29</v>
      </c>
      <c r="C195" s="14" t="n">
        <v>55</v>
      </c>
      <c r="D195" s="13" t="s">
        <v>6</v>
      </c>
      <c r="E195" s="13" t="s">
        <v>39</v>
      </c>
      <c r="F195" s="13" t="s">
        <v>162</v>
      </c>
    </row>
    <row r="196" customFormat="false" ht="15.75" hidden="false" customHeight="false" outlineLevel="0" collapsed="false">
      <c r="A196" s="12" t="n">
        <v>42852.4363781134</v>
      </c>
      <c r="B196" s="13" t="s">
        <v>23</v>
      </c>
      <c r="C196" s="14" t="n">
        <v>72</v>
      </c>
      <c r="D196" s="13" t="s">
        <v>6</v>
      </c>
      <c r="E196" s="13" t="s">
        <v>7</v>
      </c>
      <c r="F196" s="13" t="s">
        <v>163</v>
      </c>
    </row>
    <row r="197" customFormat="false" ht="15.75" hidden="false" customHeight="false" outlineLevel="0" collapsed="false">
      <c r="A197" s="12" t="n">
        <v>42852.4885484838</v>
      </c>
      <c r="B197" s="13" t="s">
        <v>29</v>
      </c>
      <c r="C197" s="14" t="n">
        <v>38</v>
      </c>
      <c r="D197" s="13" t="s">
        <v>6</v>
      </c>
      <c r="E197" s="13" t="s">
        <v>39</v>
      </c>
      <c r="F197" s="13" t="s">
        <v>164</v>
      </c>
    </row>
    <row r="198" customFormat="false" ht="15.75" hidden="false" customHeight="false" outlineLevel="0" collapsed="false">
      <c r="A198" s="12" t="n">
        <v>42852.5503420602</v>
      </c>
      <c r="B198" s="13" t="s">
        <v>29</v>
      </c>
      <c r="C198" s="14" t="n">
        <v>7</v>
      </c>
      <c r="D198" s="13" t="s">
        <v>6</v>
      </c>
      <c r="E198" s="13" t="s">
        <v>7</v>
      </c>
      <c r="F198" s="13" t="s">
        <v>165</v>
      </c>
    </row>
    <row r="199" customFormat="false" ht="15.75" hidden="false" customHeight="false" outlineLevel="0" collapsed="false">
      <c r="A199" s="12" t="n">
        <v>42852.5509023611</v>
      </c>
      <c r="B199" s="13" t="s">
        <v>29</v>
      </c>
      <c r="C199" s="14" t="n">
        <v>213</v>
      </c>
      <c r="D199" s="13" t="s">
        <v>6</v>
      </c>
      <c r="E199" s="13" t="s">
        <v>39</v>
      </c>
      <c r="F199" s="13" t="s">
        <v>166</v>
      </c>
    </row>
    <row r="200" customFormat="false" ht="15.75" hidden="false" customHeight="false" outlineLevel="0" collapsed="false">
      <c r="A200" s="12" t="n">
        <v>42852.7502118866</v>
      </c>
      <c r="B200" s="13" t="s">
        <v>23</v>
      </c>
      <c r="C200" s="14" t="n">
        <v>42</v>
      </c>
      <c r="D200" s="13" t="s">
        <v>6</v>
      </c>
      <c r="E200" s="13" t="s">
        <v>12</v>
      </c>
      <c r="F200" s="13" t="s">
        <v>82</v>
      </c>
    </row>
    <row r="201" customFormat="false" ht="15.75" hidden="false" customHeight="false" outlineLevel="0" collapsed="false">
      <c r="A201" s="12" t="n">
        <v>42853.6788412847</v>
      </c>
      <c r="B201" s="13" t="s">
        <v>23</v>
      </c>
      <c r="C201" s="14" t="n">
        <v>32</v>
      </c>
      <c r="D201" s="13" t="s">
        <v>6</v>
      </c>
      <c r="E201" s="13" t="s">
        <v>7</v>
      </c>
      <c r="F201" s="13" t="s">
        <v>72</v>
      </c>
    </row>
    <row r="202" customFormat="false" ht="15.75" hidden="false" customHeight="false" outlineLevel="0" collapsed="false">
      <c r="A202" s="12" t="n">
        <v>42854</v>
      </c>
      <c r="B202" s="13" t="s">
        <v>23</v>
      </c>
      <c r="C202" s="14" t="n">
        <v>56</v>
      </c>
      <c r="D202" s="13" t="s">
        <v>6</v>
      </c>
      <c r="E202" s="15" t="s">
        <v>7</v>
      </c>
      <c r="F202" s="13" t="s">
        <v>167</v>
      </c>
    </row>
    <row r="203" customFormat="false" ht="15.75" hidden="false" customHeight="false" outlineLevel="0" collapsed="false">
      <c r="A203" s="12" t="n">
        <v>42854</v>
      </c>
      <c r="B203" s="13" t="s">
        <v>23</v>
      </c>
      <c r="C203" s="14" t="n">
        <v>6</v>
      </c>
      <c r="D203" s="13" t="s">
        <v>6</v>
      </c>
      <c r="E203" s="15" t="s">
        <v>12</v>
      </c>
      <c r="F203" s="13" t="s">
        <v>168</v>
      </c>
    </row>
    <row r="204" customFormat="false" ht="15.75" hidden="false" customHeight="false" outlineLevel="0" collapsed="false">
      <c r="A204" s="12" t="n">
        <v>42854</v>
      </c>
      <c r="B204" s="13" t="s">
        <v>23</v>
      </c>
      <c r="C204" s="14" t="n">
        <v>5</v>
      </c>
      <c r="D204" s="13" t="s">
        <v>6</v>
      </c>
      <c r="E204" s="15" t="s">
        <v>7</v>
      </c>
      <c r="F204" s="13" t="s">
        <v>169</v>
      </c>
    </row>
    <row r="205" customFormat="false" ht="15.75" hidden="false" customHeight="false" outlineLevel="0" collapsed="false">
      <c r="A205" s="12" t="n">
        <v>42854.2934910185</v>
      </c>
      <c r="B205" s="13" t="s">
        <v>23</v>
      </c>
      <c r="C205" s="14" t="n">
        <v>44</v>
      </c>
      <c r="D205" s="13" t="s">
        <v>6</v>
      </c>
      <c r="E205" s="13" t="s">
        <v>12</v>
      </c>
      <c r="F205" s="13" t="s">
        <v>170</v>
      </c>
    </row>
    <row r="206" customFormat="false" ht="15.75" hidden="false" customHeight="false" outlineLevel="0" collapsed="false">
      <c r="A206" s="12" t="n">
        <v>42854.5733508449</v>
      </c>
      <c r="B206" s="13" t="s">
        <v>29</v>
      </c>
      <c r="C206" s="14" t="n">
        <v>69</v>
      </c>
      <c r="D206" s="13" t="s">
        <v>6</v>
      </c>
      <c r="E206" s="13" t="s">
        <v>7</v>
      </c>
      <c r="F206" s="13" t="s">
        <v>81</v>
      </c>
    </row>
    <row r="207" customFormat="false" ht="15.75" hidden="false" customHeight="false" outlineLevel="0" collapsed="false">
      <c r="A207" s="12" t="n">
        <v>42855</v>
      </c>
      <c r="B207" s="13" t="s">
        <v>23</v>
      </c>
      <c r="C207" s="14" t="n">
        <v>10</v>
      </c>
      <c r="D207" s="13" t="s">
        <v>6</v>
      </c>
      <c r="E207" s="15" t="s">
        <v>10</v>
      </c>
      <c r="F207" s="13" t="s">
        <v>171</v>
      </c>
    </row>
    <row r="208" customFormat="false" ht="15.75" hidden="false" customHeight="false" outlineLevel="0" collapsed="false">
      <c r="A208" s="12" t="n">
        <v>42855</v>
      </c>
      <c r="B208" s="13" t="s">
        <v>23</v>
      </c>
      <c r="C208" s="14" t="n">
        <v>317</v>
      </c>
      <c r="D208" s="13" t="s">
        <v>79</v>
      </c>
      <c r="E208" s="15"/>
      <c r="F208" s="13" t="s">
        <v>172</v>
      </c>
    </row>
    <row r="209" customFormat="false" ht="15.75" hidden="false" customHeight="false" outlineLevel="0" collapsed="false">
      <c r="A209" s="12" t="n">
        <v>42855.4204084375</v>
      </c>
      <c r="B209" s="13" t="s">
        <v>23</v>
      </c>
      <c r="C209" s="14" t="n">
        <v>78</v>
      </c>
      <c r="D209" s="13" t="s">
        <v>6</v>
      </c>
      <c r="E209" s="13" t="s">
        <v>12</v>
      </c>
    </row>
    <row r="210" customFormat="false" ht="15.75" hidden="false" customHeight="false" outlineLevel="0" collapsed="false">
      <c r="A210" s="12" t="n">
        <v>42855.5000073032</v>
      </c>
      <c r="B210" s="13" t="s">
        <v>23</v>
      </c>
      <c r="C210" s="14" t="n">
        <v>32</v>
      </c>
      <c r="D210" s="13" t="s">
        <v>6</v>
      </c>
      <c r="E210" s="13" t="s">
        <v>10</v>
      </c>
      <c r="F210" s="13" t="s">
        <v>173</v>
      </c>
    </row>
    <row r="211" customFormat="false" ht="15.75" hidden="false" customHeight="false" outlineLevel="0" collapsed="false">
      <c r="A211" s="12" t="n">
        <v>42855.6014704398</v>
      </c>
      <c r="B211" s="13" t="s">
        <v>23</v>
      </c>
      <c r="C211" s="14" t="n">
        <v>51</v>
      </c>
      <c r="D211" s="13" t="s">
        <v>6</v>
      </c>
      <c r="E211" s="13" t="s">
        <v>9</v>
      </c>
      <c r="F211" s="13" t="s">
        <v>174</v>
      </c>
    </row>
    <row r="212" customFormat="false" ht="15.75" hidden="false" customHeight="false" outlineLevel="0" collapsed="false">
      <c r="A212" s="12" t="n">
        <v>42855.6150481713</v>
      </c>
      <c r="B212" s="13" t="s">
        <v>23</v>
      </c>
      <c r="C212" s="14" t="n">
        <v>13</v>
      </c>
      <c r="D212" s="13" t="s">
        <v>6</v>
      </c>
      <c r="E212" s="13" t="s">
        <v>9</v>
      </c>
      <c r="F212" s="13" t="s">
        <v>175</v>
      </c>
    </row>
    <row r="213" customFormat="false" ht="15.75" hidden="false" customHeight="false" outlineLevel="0" collapsed="false">
      <c r="A213" s="16" t="n">
        <v>42856.5149827894</v>
      </c>
      <c r="B213" s="13" t="s">
        <v>29</v>
      </c>
      <c r="C213" s="14" t="n">
        <v>76</v>
      </c>
      <c r="D213" s="13" t="s">
        <v>6</v>
      </c>
      <c r="E213" s="13" t="s">
        <v>7</v>
      </c>
      <c r="F213" s="13" t="s">
        <v>176</v>
      </c>
    </row>
    <row r="214" customFormat="false" ht="15.75" hidden="false" customHeight="false" outlineLevel="0" collapsed="false">
      <c r="A214" s="16" t="n">
        <v>42856.697708507</v>
      </c>
      <c r="B214" s="13" t="s">
        <v>23</v>
      </c>
      <c r="C214" s="14" t="n">
        <v>15</v>
      </c>
      <c r="D214" s="13" t="s">
        <v>6</v>
      </c>
      <c r="E214" s="13" t="s">
        <v>12</v>
      </c>
      <c r="F214" s="13" t="s">
        <v>177</v>
      </c>
    </row>
    <row r="215" customFormat="false" ht="15.75" hidden="false" customHeight="false" outlineLevel="0" collapsed="false">
      <c r="A215" s="16" t="n">
        <v>42856.6987014005</v>
      </c>
      <c r="B215" s="13" t="s">
        <v>23</v>
      </c>
      <c r="C215" s="14" t="n">
        <v>19</v>
      </c>
      <c r="D215" s="13" t="s">
        <v>6</v>
      </c>
      <c r="E215" s="13" t="s">
        <v>12</v>
      </c>
      <c r="F215" s="13" t="s">
        <v>80</v>
      </c>
    </row>
    <row r="216" customFormat="false" ht="15.75" hidden="false" customHeight="false" outlineLevel="0" collapsed="false">
      <c r="A216" s="16" t="n">
        <v>42861.3895677778</v>
      </c>
      <c r="B216" s="13" t="s">
        <v>23</v>
      </c>
      <c r="C216" s="14" t="n">
        <v>40</v>
      </c>
      <c r="D216" s="13" t="s">
        <v>6</v>
      </c>
      <c r="E216" s="13" t="s">
        <v>12</v>
      </c>
      <c r="F216" s="13" t="s">
        <v>178</v>
      </c>
    </row>
    <row r="217" customFormat="false" ht="15.75" hidden="false" customHeight="false" outlineLevel="0" collapsed="false">
      <c r="A217" s="16" t="n">
        <v>42862.3146447917</v>
      </c>
      <c r="B217" s="13" t="s">
        <v>29</v>
      </c>
      <c r="C217" s="14" t="n">
        <v>62</v>
      </c>
      <c r="D217" s="13" t="s">
        <v>6</v>
      </c>
      <c r="E217" s="13" t="s">
        <v>10</v>
      </c>
      <c r="F217" s="13" t="s">
        <v>43</v>
      </c>
    </row>
    <row r="218" customFormat="false" ht="15.75" hidden="false" customHeight="false" outlineLevel="0" collapsed="false">
      <c r="A218" s="16" t="n">
        <v>42862.4494558681</v>
      </c>
      <c r="B218" s="13" t="s">
        <v>29</v>
      </c>
      <c r="C218" s="14" t="n">
        <v>66</v>
      </c>
      <c r="D218" s="13" t="s">
        <v>6</v>
      </c>
      <c r="E218" s="13" t="s">
        <v>12</v>
      </c>
      <c r="F218" s="13" t="s">
        <v>179</v>
      </c>
    </row>
    <row r="219" customFormat="false" ht="15.75" hidden="false" customHeight="false" outlineLevel="0" collapsed="false">
      <c r="A219" s="12" t="n">
        <v>42863</v>
      </c>
      <c r="B219" s="13" t="s">
        <v>23</v>
      </c>
      <c r="C219" s="14" t="n">
        <v>18</v>
      </c>
      <c r="D219" s="13" t="s">
        <v>6</v>
      </c>
      <c r="E219" s="15" t="s">
        <v>12</v>
      </c>
      <c r="F219" s="13" t="s">
        <v>80</v>
      </c>
    </row>
    <row r="220" customFormat="false" ht="15.75" hidden="false" customHeight="false" outlineLevel="0" collapsed="false">
      <c r="A220" s="16" t="n">
        <v>42863.3158456829</v>
      </c>
      <c r="B220" s="13" t="s">
        <v>29</v>
      </c>
      <c r="C220" s="14" t="n">
        <v>48</v>
      </c>
      <c r="D220" s="13" t="s">
        <v>6</v>
      </c>
      <c r="E220" s="13" t="s">
        <v>50</v>
      </c>
      <c r="F220" s="13" t="s">
        <v>180</v>
      </c>
    </row>
    <row r="221" customFormat="false" ht="15.75" hidden="false" customHeight="false" outlineLevel="0" collapsed="false">
      <c r="A221" s="16" t="n">
        <v>42863.5971681829</v>
      </c>
      <c r="B221" s="13" t="s">
        <v>23</v>
      </c>
      <c r="C221" s="14" t="n">
        <v>19</v>
      </c>
      <c r="D221" s="13" t="s">
        <v>6</v>
      </c>
      <c r="E221" s="13" t="s">
        <v>39</v>
      </c>
      <c r="F221" s="13" t="s">
        <v>181</v>
      </c>
    </row>
    <row r="222" customFormat="false" ht="15.75" hidden="false" customHeight="false" outlineLevel="0" collapsed="false">
      <c r="A222" s="16" t="n">
        <v>42863.6655400347</v>
      </c>
      <c r="B222" s="13" t="s">
        <v>23</v>
      </c>
      <c r="C222" s="14" t="n">
        <v>37</v>
      </c>
      <c r="D222" s="13" t="s">
        <v>6</v>
      </c>
      <c r="E222" s="13" t="s">
        <v>12</v>
      </c>
      <c r="F222" s="13" t="s">
        <v>140</v>
      </c>
    </row>
    <row r="223" customFormat="false" ht="15.75" hidden="false" customHeight="false" outlineLevel="0" collapsed="false">
      <c r="A223" s="12" t="n">
        <v>42864</v>
      </c>
      <c r="B223" s="13" t="s">
        <v>23</v>
      </c>
      <c r="C223" s="14" t="n">
        <v>25</v>
      </c>
      <c r="D223" s="13" t="s">
        <v>6</v>
      </c>
      <c r="E223" s="15" t="s">
        <v>12</v>
      </c>
      <c r="F223" s="13" t="s">
        <v>52</v>
      </c>
    </row>
    <row r="224" customFormat="false" ht="15.75" hidden="false" customHeight="false" outlineLevel="0" collapsed="false">
      <c r="A224" s="16" t="n">
        <v>42864.760795787</v>
      </c>
      <c r="B224" s="13" t="s">
        <v>29</v>
      </c>
      <c r="C224" s="14" t="n">
        <v>110</v>
      </c>
      <c r="D224" s="13" t="s">
        <v>6</v>
      </c>
      <c r="E224" s="13" t="s">
        <v>10</v>
      </c>
      <c r="F224" s="13" t="s">
        <v>182</v>
      </c>
    </row>
    <row r="225" customFormat="false" ht="15.75" hidden="false" customHeight="false" outlineLevel="0" collapsed="false">
      <c r="A225" s="17" t="n">
        <v>42869</v>
      </c>
      <c r="B225" s="13" t="s">
        <v>23</v>
      </c>
      <c r="C225" s="14" t="n">
        <v>67</v>
      </c>
      <c r="D225" s="13" t="s">
        <v>6</v>
      </c>
      <c r="E225" s="15" t="s">
        <v>50</v>
      </c>
      <c r="F225" s="13" t="s">
        <v>183</v>
      </c>
    </row>
    <row r="226" customFormat="false" ht="15.75" hidden="false" customHeight="false" outlineLevel="0" collapsed="false">
      <c r="A226" s="16" t="n">
        <v>42869.5908213889</v>
      </c>
      <c r="B226" s="13" t="s">
        <v>29</v>
      </c>
      <c r="C226" s="14" t="n">
        <v>68</v>
      </c>
      <c r="D226" s="13" t="s">
        <v>6</v>
      </c>
      <c r="E226" s="13" t="s">
        <v>10</v>
      </c>
      <c r="F226" s="13" t="s">
        <v>80</v>
      </c>
    </row>
    <row r="227" customFormat="false" ht="15.75" hidden="false" customHeight="false" outlineLevel="0" collapsed="false">
      <c r="A227" s="16" t="n">
        <v>42869.6106644444</v>
      </c>
      <c r="B227" s="13" t="s">
        <v>29</v>
      </c>
      <c r="C227" s="14" t="n">
        <v>20</v>
      </c>
      <c r="D227" s="13" t="s">
        <v>6</v>
      </c>
      <c r="E227" s="13" t="s">
        <v>12</v>
      </c>
      <c r="F227" s="13" t="s">
        <v>184</v>
      </c>
    </row>
    <row r="228" customFormat="false" ht="15.75" hidden="false" customHeight="false" outlineLevel="0" collapsed="false">
      <c r="A228" s="16" t="n">
        <v>42869.6112048843</v>
      </c>
      <c r="B228" s="13" t="s">
        <v>29</v>
      </c>
      <c r="C228" s="14" t="n">
        <v>20</v>
      </c>
      <c r="D228" s="13" t="s">
        <v>6</v>
      </c>
      <c r="E228" s="13" t="s">
        <v>12</v>
      </c>
      <c r="F228" s="13" t="s">
        <v>38</v>
      </c>
    </row>
    <row r="229" customFormat="false" ht="15.75" hidden="false" customHeight="false" outlineLevel="0" collapsed="false">
      <c r="A229" s="16" t="n">
        <v>42869.6168308796</v>
      </c>
      <c r="B229" s="13" t="s">
        <v>29</v>
      </c>
      <c r="C229" s="14" t="n">
        <v>22</v>
      </c>
      <c r="D229" s="13" t="s">
        <v>6</v>
      </c>
      <c r="E229" s="13" t="s">
        <v>12</v>
      </c>
      <c r="F229" s="13" t="s">
        <v>126</v>
      </c>
    </row>
    <row r="230" customFormat="false" ht="15.75" hidden="false" customHeight="false" outlineLevel="0" collapsed="false">
      <c r="A230" s="16" t="n">
        <v>42870.2349199306</v>
      </c>
      <c r="B230" s="13" t="s">
        <v>29</v>
      </c>
      <c r="C230" s="14" t="n">
        <v>48</v>
      </c>
      <c r="D230" s="13" t="s">
        <v>6</v>
      </c>
      <c r="E230" s="13" t="s">
        <v>50</v>
      </c>
      <c r="F230" s="13" t="s">
        <v>185</v>
      </c>
    </row>
    <row r="231" customFormat="false" ht="15.75" hidden="false" customHeight="false" outlineLevel="0" collapsed="false">
      <c r="A231" s="12" t="n">
        <v>42873</v>
      </c>
      <c r="B231" s="13" t="s">
        <v>23</v>
      </c>
      <c r="C231" s="14" t="n">
        <v>33</v>
      </c>
      <c r="D231" s="13" t="s">
        <v>6</v>
      </c>
      <c r="E231" s="15" t="s">
        <v>12</v>
      </c>
      <c r="F231" s="13" t="s">
        <v>186</v>
      </c>
    </row>
    <row r="232" customFormat="false" ht="15.75" hidden="false" customHeight="false" outlineLevel="0" collapsed="false">
      <c r="A232" s="12" t="n">
        <v>42873</v>
      </c>
      <c r="B232" s="13" t="s">
        <v>23</v>
      </c>
      <c r="C232" s="14" t="n">
        <v>20</v>
      </c>
      <c r="D232" s="13" t="s">
        <v>6</v>
      </c>
      <c r="E232" s="15" t="s">
        <v>12</v>
      </c>
      <c r="F232" s="13" t="s">
        <v>187</v>
      </c>
    </row>
    <row r="233" customFormat="false" ht="15.75" hidden="false" customHeight="false" outlineLevel="0" collapsed="false">
      <c r="A233" s="12" t="n">
        <v>42873</v>
      </c>
      <c r="B233" s="13" t="s">
        <v>23</v>
      </c>
      <c r="C233" s="14" t="n">
        <v>12</v>
      </c>
      <c r="D233" s="13" t="s">
        <v>6</v>
      </c>
      <c r="E233" s="15" t="s">
        <v>12</v>
      </c>
      <c r="F233" s="13" t="s">
        <v>97</v>
      </c>
    </row>
    <row r="234" customFormat="false" ht="15.75" hidden="false" customHeight="false" outlineLevel="0" collapsed="false">
      <c r="A234" s="16" t="n">
        <v>42873.6848683796</v>
      </c>
      <c r="B234" s="13" t="s">
        <v>23</v>
      </c>
      <c r="C234" s="14" t="n">
        <v>12</v>
      </c>
      <c r="D234" s="13" t="s">
        <v>6</v>
      </c>
      <c r="E234" s="13" t="s">
        <v>12</v>
      </c>
      <c r="F234" s="13" t="s">
        <v>41</v>
      </c>
    </row>
    <row r="235" customFormat="false" ht="15.75" hidden="false" customHeight="false" outlineLevel="0" collapsed="false">
      <c r="A235" s="16" t="n">
        <v>42874.628050625</v>
      </c>
      <c r="B235" s="13" t="s">
        <v>29</v>
      </c>
      <c r="C235" s="14" t="n">
        <v>68</v>
      </c>
      <c r="D235" s="13" t="s">
        <v>6</v>
      </c>
      <c r="E235" s="13" t="s">
        <v>12</v>
      </c>
      <c r="F235" s="13" t="s">
        <v>28</v>
      </c>
    </row>
    <row r="236" customFormat="false" ht="15.75" hidden="false" customHeight="false" outlineLevel="0" collapsed="false">
      <c r="A236" s="16" t="n">
        <v>42875.6659441435</v>
      </c>
      <c r="B236" s="13" t="s">
        <v>29</v>
      </c>
      <c r="C236" s="14" t="n">
        <v>23</v>
      </c>
      <c r="D236" s="13" t="s">
        <v>6</v>
      </c>
      <c r="E236" s="13" t="s">
        <v>7</v>
      </c>
      <c r="F236" s="13" t="s">
        <v>188</v>
      </c>
    </row>
    <row r="237" customFormat="false" ht="15.75" hidden="false" customHeight="false" outlineLevel="0" collapsed="false">
      <c r="A237" s="16" t="n">
        <v>42875.6957403704</v>
      </c>
      <c r="B237" s="13" t="s">
        <v>29</v>
      </c>
      <c r="C237" s="14" t="n">
        <v>26</v>
      </c>
      <c r="D237" s="13" t="s">
        <v>6</v>
      </c>
      <c r="E237" s="13" t="s">
        <v>12</v>
      </c>
      <c r="F237" s="13" t="s">
        <v>59</v>
      </c>
    </row>
    <row r="238" customFormat="false" ht="15.75" hidden="false" customHeight="false" outlineLevel="0" collapsed="false">
      <c r="A238" s="12" t="n">
        <v>42876</v>
      </c>
      <c r="B238" s="13" t="s">
        <v>23</v>
      </c>
      <c r="C238" s="14" t="n">
        <v>25</v>
      </c>
      <c r="D238" s="13" t="s">
        <v>6</v>
      </c>
      <c r="E238" s="15" t="s">
        <v>7</v>
      </c>
      <c r="F238" s="13" t="s">
        <v>81</v>
      </c>
    </row>
    <row r="239" customFormat="false" ht="15.75" hidden="false" customHeight="false" outlineLevel="0" collapsed="false">
      <c r="A239" s="12" t="n">
        <v>42876</v>
      </c>
      <c r="B239" s="13" t="s">
        <v>23</v>
      </c>
      <c r="C239" s="14" t="n">
        <v>21</v>
      </c>
      <c r="D239" s="13" t="s">
        <v>6</v>
      </c>
      <c r="E239" s="15" t="s">
        <v>10</v>
      </c>
      <c r="F239" s="13" t="s">
        <v>189</v>
      </c>
    </row>
    <row r="240" customFormat="false" ht="15.75" hidden="false" customHeight="false" outlineLevel="0" collapsed="false">
      <c r="A240" s="12" t="n">
        <v>42876</v>
      </c>
      <c r="B240" s="13" t="s">
        <v>23</v>
      </c>
      <c r="C240" s="14" t="n">
        <v>402</v>
      </c>
      <c r="D240" s="13" t="s">
        <v>79</v>
      </c>
      <c r="E240" s="15"/>
    </row>
    <row r="241" customFormat="false" ht="15.75" hidden="false" customHeight="false" outlineLevel="0" collapsed="false">
      <c r="A241" s="16" t="n">
        <v>42876.3582510648</v>
      </c>
      <c r="B241" s="13" t="s">
        <v>23</v>
      </c>
      <c r="C241" s="14" t="n">
        <v>5</v>
      </c>
      <c r="D241" s="13" t="s">
        <v>6</v>
      </c>
      <c r="E241" s="13" t="s">
        <v>12</v>
      </c>
      <c r="F241" s="13" t="s">
        <v>190</v>
      </c>
    </row>
    <row r="242" customFormat="false" ht="15.75" hidden="false" customHeight="false" outlineLevel="0" collapsed="false">
      <c r="A242" s="16" t="n">
        <v>42876.5067929398</v>
      </c>
      <c r="B242" s="13" t="s">
        <v>23</v>
      </c>
      <c r="C242" s="14" t="n">
        <v>30</v>
      </c>
      <c r="D242" s="13" t="s">
        <v>6</v>
      </c>
      <c r="E242" s="13" t="s">
        <v>12</v>
      </c>
      <c r="F242" s="13" t="s">
        <v>34</v>
      </c>
    </row>
    <row r="243" customFormat="false" ht="15.75" hidden="false" customHeight="false" outlineLevel="0" collapsed="false">
      <c r="A243" s="16" t="n">
        <v>42876.5577960995</v>
      </c>
      <c r="B243" s="13" t="s">
        <v>29</v>
      </c>
      <c r="C243" s="14" t="n">
        <v>23</v>
      </c>
      <c r="D243" s="13" t="s">
        <v>6</v>
      </c>
      <c r="E243" s="13" t="s">
        <v>10</v>
      </c>
      <c r="F243" s="13" t="s">
        <v>191</v>
      </c>
    </row>
    <row r="244" customFormat="false" ht="15.75" hidden="false" customHeight="false" outlineLevel="0" collapsed="false">
      <c r="A244" s="16" t="n">
        <v>42877.2352164815</v>
      </c>
      <c r="B244" s="13" t="s">
        <v>29</v>
      </c>
      <c r="C244" s="14" t="n">
        <v>48</v>
      </c>
      <c r="D244" s="13" t="s">
        <v>6</v>
      </c>
      <c r="E244" s="13" t="s">
        <v>50</v>
      </c>
      <c r="F244" s="13" t="s">
        <v>192</v>
      </c>
    </row>
    <row r="245" customFormat="false" ht="15.75" hidden="false" customHeight="false" outlineLevel="0" collapsed="false">
      <c r="A245" s="12" t="n">
        <v>42878</v>
      </c>
      <c r="B245" s="13" t="s">
        <v>23</v>
      </c>
      <c r="C245" s="14" t="n">
        <v>23</v>
      </c>
      <c r="D245" s="13" t="s">
        <v>6</v>
      </c>
      <c r="E245" s="15" t="s">
        <v>12</v>
      </c>
      <c r="F245" s="13" t="s">
        <v>140</v>
      </c>
    </row>
    <row r="246" customFormat="false" ht="15.75" hidden="false" customHeight="false" outlineLevel="0" collapsed="false">
      <c r="A246" s="16" t="n">
        <v>42880.8029577893</v>
      </c>
      <c r="B246" s="13" t="s">
        <v>29</v>
      </c>
      <c r="C246" s="14" t="n">
        <v>14</v>
      </c>
      <c r="D246" s="13" t="s">
        <v>6</v>
      </c>
      <c r="E246" s="13" t="s">
        <v>12</v>
      </c>
      <c r="F246" s="13" t="s">
        <v>41</v>
      </c>
    </row>
    <row r="247" customFormat="false" ht="15.75" hidden="false" customHeight="false" outlineLevel="0" collapsed="false">
      <c r="A247" s="12" t="n">
        <v>42881</v>
      </c>
      <c r="B247" s="13" t="s">
        <v>23</v>
      </c>
      <c r="C247" s="14" t="n">
        <v>24</v>
      </c>
      <c r="D247" s="13" t="s">
        <v>6</v>
      </c>
      <c r="E247" s="15" t="s">
        <v>12</v>
      </c>
      <c r="F247" s="13" t="s">
        <v>193</v>
      </c>
    </row>
    <row r="248" customFormat="false" ht="15.75" hidden="false" customHeight="false" outlineLevel="0" collapsed="false">
      <c r="A248" s="12" t="n">
        <v>42882</v>
      </c>
      <c r="B248" s="13" t="s">
        <v>23</v>
      </c>
      <c r="C248" s="14" t="n">
        <v>27</v>
      </c>
      <c r="D248" s="13" t="s">
        <v>6</v>
      </c>
      <c r="E248" s="15" t="s">
        <v>12</v>
      </c>
      <c r="F248" s="13" t="s">
        <v>194</v>
      </c>
    </row>
    <row r="249" customFormat="false" ht="15.75" hidden="false" customHeight="false" outlineLevel="0" collapsed="false">
      <c r="A249" s="12" t="n">
        <v>42882</v>
      </c>
      <c r="B249" s="13" t="s">
        <v>23</v>
      </c>
      <c r="C249" s="14" t="n">
        <v>64</v>
      </c>
      <c r="D249" s="13" t="s">
        <v>6</v>
      </c>
      <c r="E249" s="15" t="s">
        <v>7</v>
      </c>
      <c r="F249" s="13" t="s">
        <v>164</v>
      </c>
    </row>
    <row r="250" customFormat="false" ht="15.75" hidden="false" customHeight="false" outlineLevel="0" collapsed="false">
      <c r="A250" s="16" t="n">
        <v>42882.4337971528</v>
      </c>
      <c r="B250" s="13" t="s">
        <v>29</v>
      </c>
      <c r="C250" s="14" t="n">
        <v>20</v>
      </c>
      <c r="D250" s="13" t="s">
        <v>6</v>
      </c>
      <c r="E250" s="13" t="s">
        <v>12</v>
      </c>
      <c r="F250" s="13" t="s">
        <v>195</v>
      </c>
    </row>
    <row r="251" customFormat="false" ht="15.75" hidden="false" customHeight="false" outlineLevel="0" collapsed="false">
      <c r="A251" s="12" t="n">
        <v>42883</v>
      </c>
      <c r="B251" s="13" t="s">
        <v>23</v>
      </c>
      <c r="C251" s="14" t="n">
        <f aca="false">34-7</f>
        <v>27</v>
      </c>
      <c r="D251" s="13" t="s">
        <v>6</v>
      </c>
      <c r="E251" s="15" t="s">
        <v>10</v>
      </c>
      <c r="F251" s="13" t="s">
        <v>196</v>
      </c>
    </row>
    <row r="252" customFormat="false" ht="15.75" hidden="false" customHeight="false" outlineLevel="0" collapsed="false">
      <c r="A252" s="12" t="n">
        <v>42883</v>
      </c>
      <c r="B252" s="13" t="s">
        <v>23</v>
      </c>
      <c r="C252" s="14" t="n">
        <v>47</v>
      </c>
      <c r="D252" s="13" t="s">
        <v>6</v>
      </c>
      <c r="E252" s="15" t="s">
        <v>12</v>
      </c>
      <c r="F252" s="13" t="s">
        <v>197</v>
      </c>
    </row>
    <row r="253" customFormat="false" ht="15.75" hidden="false" customHeight="false" outlineLevel="0" collapsed="false">
      <c r="A253" s="12" t="n">
        <v>42883</v>
      </c>
      <c r="B253" s="13" t="s">
        <v>23</v>
      </c>
      <c r="C253" s="14" t="n">
        <v>20</v>
      </c>
      <c r="D253" s="13" t="s">
        <v>6</v>
      </c>
      <c r="E253" s="15" t="s">
        <v>10</v>
      </c>
      <c r="F253" s="13" t="s">
        <v>198</v>
      </c>
    </row>
    <row r="254" customFormat="false" ht="15.75" hidden="false" customHeight="false" outlineLevel="0" collapsed="false">
      <c r="A254" s="16" t="n">
        <v>42883.4610597454</v>
      </c>
      <c r="B254" s="13" t="s">
        <v>29</v>
      </c>
      <c r="C254" s="14" t="n">
        <v>21</v>
      </c>
      <c r="D254" s="13" t="s">
        <v>6</v>
      </c>
      <c r="E254" s="13" t="s">
        <v>12</v>
      </c>
      <c r="F254" s="13" t="s">
        <v>73</v>
      </c>
    </row>
    <row r="255" customFormat="false" ht="15.75" hidden="false" customHeight="false" outlineLevel="0" collapsed="false">
      <c r="A255" s="16" t="n">
        <v>42883.462189213</v>
      </c>
      <c r="B255" s="13" t="s">
        <v>29</v>
      </c>
      <c r="C255" s="14" t="n">
        <v>64</v>
      </c>
      <c r="D255" s="13" t="s">
        <v>6</v>
      </c>
      <c r="E255" s="13" t="s">
        <v>10</v>
      </c>
      <c r="F255" s="13" t="s">
        <v>80</v>
      </c>
    </row>
    <row r="256" customFormat="false" ht="15.75" hidden="false" customHeight="false" outlineLevel="0" collapsed="false">
      <c r="A256" s="12" t="n">
        <v>42884</v>
      </c>
      <c r="B256" s="13" t="s">
        <v>23</v>
      </c>
      <c r="C256" s="14" t="n">
        <v>26.04</v>
      </c>
      <c r="D256" s="13" t="s">
        <v>6</v>
      </c>
      <c r="E256" s="15" t="s">
        <v>10</v>
      </c>
      <c r="F256" s="13" t="s">
        <v>199</v>
      </c>
    </row>
    <row r="257" customFormat="false" ht="15.75" hidden="false" customHeight="false" outlineLevel="0" collapsed="false">
      <c r="A257" s="16" t="n">
        <v>42884.3493544907</v>
      </c>
      <c r="B257" s="13" t="s">
        <v>29</v>
      </c>
      <c r="C257" s="14" t="n">
        <v>72</v>
      </c>
      <c r="D257" s="13" t="s">
        <v>6</v>
      </c>
      <c r="E257" s="13" t="s">
        <v>12</v>
      </c>
      <c r="F257" s="13" t="s">
        <v>38</v>
      </c>
    </row>
    <row r="258" customFormat="false" ht="15.75" hidden="false" customHeight="false" outlineLevel="0" collapsed="false">
      <c r="A258" s="16" t="n">
        <v>42884.4657246644</v>
      </c>
      <c r="B258" s="13" t="s">
        <v>29</v>
      </c>
      <c r="C258" s="14" t="n">
        <v>200</v>
      </c>
      <c r="D258" s="13" t="s">
        <v>6</v>
      </c>
      <c r="E258" s="13" t="s">
        <v>10</v>
      </c>
      <c r="F258" s="13" t="s">
        <v>200</v>
      </c>
    </row>
    <row r="259" customFormat="false" ht="15.75" hidden="false" customHeight="false" outlineLevel="0" collapsed="false">
      <c r="A259" s="16" t="n">
        <v>42885.7989060648</v>
      </c>
      <c r="B259" s="13" t="s">
        <v>29</v>
      </c>
      <c r="C259" s="14" t="n">
        <v>431</v>
      </c>
      <c r="D259" s="13" t="s">
        <v>6</v>
      </c>
      <c r="E259" s="13" t="s">
        <v>9</v>
      </c>
      <c r="F259" s="13" t="s">
        <v>201</v>
      </c>
    </row>
    <row r="260" customFormat="false" ht="15.75" hidden="false" customHeight="false" outlineLevel="0" collapsed="false">
      <c r="A260" s="12" t="n">
        <v>42886</v>
      </c>
      <c r="B260" s="13" t="s">
        <v>23</v>
      </c>
      <c r="C260" s="14" t="n">
        <v>51</v>
      </c>
      <c r="D260" s="13" t="s">
        <v>6</v>
      </c>
      <c r="E260" s="15" t="s">
        <v>50</v>
      </c>
      <c r="F260" s="13" t="s">
        <v>202</v>
      </c>
    </row>
    <row r="261" customFormat="false" ht="15.75" hidden="false" customHeight="false" outlineLevel="0" collapsed="false">
      <c r="A261" s="16" t="n">
        <v>42886.4282819213</v>
      </c>
      <c r="B261" s="13" t="s">
        <v>29</v>
      </c>
      <c r="C261" s="14" t="n">
        <v>25</v>
      </c>
      <c r="D261" s="13" t="s">
        <v>6</v>
      </c>
      <c r="E261" s="13" t="s">
        <v>10</v>
      </c>
      <c r="F261" s="13" t="s">
        <v>203</v>
      </c>
    </row>
    <row r="262" customFormat="false" ht="15.75" hidden="false" customHeight="false" outlineLevel="0" collapsed="false">
      <c r="A262" s="16" t="n">
        <v>42886.7153069676</v>
      </c>
      <c r="B262" s="13" t="s">
        <v>29</v>
      </c>
      <c r="C262" s="14" t="n">
        <v>329</v>
      </c>
      <c r="D262" s="13" t="s">
        <v>6</v>
      </c>
      <c r="E262" s="13" t="s">
        <v>9</v>
      </c>
      <c r="F262" s="13" t="s">
        <v>204</v>
      </c>
    </row>
    <row r="263" customFormat="false" ht="15.75" hidden="false" customHeight="false" outlineLevel="0" collapsed="false">
      <c r="A263" s="12" t="n">
        <v>42887</v>
      </c>
      <c r="B263" s="13" t="s">
        <v>23</v>
      </c>
      <c r="C263" s="14" t="n">
        <v>12</v>
      </c>
      <c r="D263" s="13" t="s">
        <v>6</v>
      </c>
      <c r="E263" s="15" t="s">
        <v>12</v>
      </c>
      <c r="F263" s="13" t="s">
        <v>97</v>
      </c>
    </row>
    <row r="264" customFormat="false" ht="15.75" hidden="false" customHeight="false" outlineLevel="0" collapsed="false">
      <c r="A264" s="12" t="n">
        <v>42887</v>
      </c>
      <c r="B264" s="13" t="s">
        <v>23</v>
      </c>
      <c r="C264" s="14" t="n">
        <v>20</v>
      </c>
      <c r="D264" s="13" t="s">
        <v>6</v>
      </c>
      <c r="E264" s="15" t="s">
        <v>10</v>
      </c>
      <c r="F264" s="13" t="s">
        <v>205</v>
      </c>
    </row>
    <row r="265" customFormat="false" ht="15.75" hidden="false" customHeight="false" outlineLevel="0" collapsed="false">
      <c r="A265" s="12" t="n">
        <v>42887</v>
      </c>
      <c r="B265" s="13" t="s">
        <v>23</v>
      </c>
      <c r="C265" s="14" t="n">
        <v>26</v>
      </c>
      <c r="D265" s="13" t="s">
        <v>6</v>
      </c>
      <c r="E265" s="15" t="s">
        <v>12</v>
      </c>
      <c r="F265" s="13" t="s">
        <v>206</v>
      </c>
    </row>
    <row r="266" customFormat="false" ht="15.75" hidden="false" customHeight="false" outlineLevel="0" collapsed="false">
      <c r="A266" s="12" t="n">
        <v>42887</v>
      </c>
      <c r="B266" s="13" t="s">
        <v>23</v>
      </c>
      <c r="C266" s="14" t="n">
        <v>20</v>
      </c>
      <c r="D266" s="13" t="s">
        <v>6</v>
      </c>
      <c r="E266" s="15" t="s">
        <v>10</v>
      </c>
      <c r="F266" s="13" t="s">
        <v>198</v>
      </c>
    </row>
    <row r="267" customFormat="false" ht="15.75" hidden="false" customHeight="false" outlineLevel="0" collapsed="false">
      <c r="A267" s="12" t="n">
        <v>42888</v>
      </c>
      <c r="B267" s="13" t="s">
        <v>23</v>
      </c>
      <c r="C267" s="14" t="n">
        <v>50</v>
      </c>
      <c r="D267" s="13" t="s">
        <v>6</v>
      </c>
      <c r="E267" s="15" t="s">
        <v>12</v>
      </c>
      <c r="F267" s="13" t="s">
        <v>140</v>
      </c>
    </row>
    <row r="268" customFormat="false" ht="15.75" hidden="false" customHeight="false" outlineLevel="0" collapsed="false">
      <c r="A268" s="12" t="n">
        <v>42888</v>
      </c>
      <c r="B268" s="13" t="s">
        <v>23</v>
      </c>
      <c r="C268" s="14" t="n">
        <v>57</v>
      </c>
      <c r="D268" s="13" t="s">
        <v>6</v>
      </c>
      <c r="E268" s="15" t="s">
        <v>7</v>
      </c>
      <c r="F268" s="13" t="s">
        <v>207</v>
      </c>
    </row>
    <row r="269" customFormat="false" ht="15.75" hidden="false" customHeight="false" outlineLevel="0" collapsed="false">
      <c r="A269" s="16" t="n">
        <v>42888.3134981019</v>
      </c>
      <c r="B269" s="13" t="s">
        <v>29</v>
      </c>
      <c r="C269" s="14" t="n">
        <v>19</v>
      </c>
      <c r="D269" s="13" t="s">
        <v>6</v>
      </c>
      <c r="E269" s="13" t="s">
        <v>10</v>
      </c>
      <c r="F269" s="13" t="s">
        <v>208</v>
      </c>
    </row>
    <row r="270" customFormat="false" ht="15.75" hidden="false" customHeight="false" outlineLevel="0" collapsed="false">
      <c r="A270" s="12" t="n">
        <v>42889</v>
      </c>
      <c r="B270" s="13" t="s">
        <v>23</v>
      </c>
      <c r="C270" s="14" t="n">
        <v>25</v>
      </c>
      <c r="D270" s="13" t="s">
        <v>6</v>
      </c>
      <c r="E270" s="15" t="s">
        <v>7</v>
      </c>
      <c r="F270" s="13" t="s">
        <v>209</v>
      </c>
    </row>
    <row r="271" customFormat="false" ht="15.75" hidden="false" customHeight="false" outlineLevel="0" collapsed="false">
      <c r="A271" s="16" t="n">
        <v>42889.496420463</v>
      </c>
      <c r="B271" s="13" t="s">
        <v>29</v>
      </c>
      <c r="C271" s="14" t="n">
        <v>497</v>
      </c>
      <c r="D271" s="13" t="s">
        <v>6</v>
      </c>
      <c r="E271" s="13" t="s">
        <v>50</v>
      </c>
      <c r="F271" s="13" t="s">
        <v>210</v>
      </c>
    </row>
    <row r="272" customFormat="false" ht="15.75" hidden="false" customHeight="false" outlineLevel="0" collapsed="false">
      <c r="A272" s="12" t="n">
        <v>42890</v>
      </c>
      <c r="B272" s="13" t="s">
        <v>23</v>
      </c>
      <c r="C272" s="14" t="n">
        <v>68</v>
      </c>
      <c r="D272" s="13" t="s">
        <v>6</v>
      </c>
      <c r="E272" s="15" t="s">
        <v>12</v>
      </c>
      <c r="F272" s="13" t="s">
        <v>211</v>
      </c>
    </row>
    <row r="273" customFormat="false" ht="15.75" hidden="false" customHeight="false" outlineLevel="0" collapsed="false">
      <c r="A273" s="16" t="n">
        <v>42890.6790122338</v>
      </c>
      <c r="B273" s="13" t="s">
        <v>29</v>
      </c>
      <c r="C273" s="14" t="n">
        <v>22</v>
      </c>
      <c r="D273" s="13" t="s">
        <v>6</v>
      </c>
      <c r="E273" s="13" t="s">
        <v>10</v>
      </c>
      <c r="F273" s="13" t="s">
        <v>212</v>
      </c>
    </row>
    <row r="274" customFormat="false" ht="15.75" hidden="false" customHeight="false" outlineLevel="0" collapsed="false">
      <c r="A274" s="12" t="n">
        <v>42891</v>
      </c>
      <c r="B274" s="13" t="s">
        <v>23</v>
      </c>
      <c r="C274" s="14" t="n">
        <v>6</v>
      </c>
      <c r="D274" s="13" t="s">
        <v>6</v>
      </c>
      <c r="E274" s="15" t="s">
        <v>7</v>
      </c>
      <c r="F274" s="13" t="s">
        <v>213</v>
      </c>
    </row>
    <row r="275" customFormat="false" ht="15.75" hidden="false" customHeight="false" outlineLevel="0" collapsed="false">
      <c r="A275" s="12" t="n">
        <v>42892</v>
      </c>
      <c r="B275" s="13" t="s">
        <v>23</v>
      </c>
      <c r="C275" s="14" t="n">
        <v>13</v>
      </c>
      <c r="D275" s="13" t="s">
        <v>6</v>
      </c>
      <c r="E275" s="15" t="s">
        <v>12</v>
      </c>
      <c r="F275" s="13" t="s">
        <v>52</v>
      </c>
    </row>
    <row r="276" customFormat="false" ht="15.75" hidden="false" customHeight="false" outlineLevel="0" collapsed="false">
      <c r="A276" s="16" t="n">
        <v>42892.6889235648</v>
      </c>
      <c r="B276" s="13" t="s">
        <v>29</v>
      </c>
      <c r="C276" s="14" t="n">
        <v>36</v>
      </c>
      <c r="D276" s="13" t="s">
        <v>6</v>
      </c>
      <c r="E276" s="13" t="s">
        <v>12</v>
      </c>
      <c r="F276" s="13" t="s">
        <v>38</v>
      </c>
    </row>
    <row r="277" customFormat="false" ht="15.75" hidden="false" customHeight="false" outlineLevel="0" collapsed="false">
      <c r="A277" s="16" t="n">
        <v>42892.6964720602</v>
      </c>
      <c r="B277" s="13" t="s">
        <v>29</v>
      </c>
      <c r="C277" s="14" t="n">
        <v>7</v>
      </c>
      <c r="D277" s="13" t="s">
        <v>6</v>
      </c>
      <c r="E277" s="13" t="s">
        <v>12</v>
      </c>
      <c r="F277" s="13" t="s">
        <v>59</v>
      </c>
    </row>
    <row r="278" customFormat="false" ht="15.75" hidden="false" customHeight="false" outlineLevel="0" collapsed="false">
      <c r="A278" s="12" t="n">
        <v>42893</v>
      </c>
      <c r="B278" s="13" t="s">
        <v>23</v>
      </c>
      <c r="C278" s="14" t="n">
        <f aca="false">65/2</f>
        <v>32.5</v>
      </c>
      <c r="D278" s="13" t="s">
        <v>6</v>
      </c>
      <c r="E278" s="15" t="s">
        <v>7</v>
      </c>
      <c r="F278" s="13" t="s">
        <v>214</v>
      </c>
    </row>
    <row r="279" customFormat="false" ht="15.75" hidden="false" customHeight="false" outlineLevel="0" collapsed="false">
      <c r="A279" s="12" t="n">
        <v>42894</v>
      </c>
      <c r="B279" s="13" t="s">
        <v>23</v>
      </c>
      <c r="C279" s="14" t="n">
        <v>600</v>
      </c>
      <c r="D279" s="13" t="s">
        <v>79</v>
      </c>
      <c r="E279" s="15"/>
    </row>
    <row r="280" customFormat="false" ht="15.75" hidden="false" customHeight="false" outlineLevel="0" collapsed="false">
      <c r="A280" s="12" t="n">
        <v>42894</v>
      </c>
      <c r="B280" s="13" t="s">
        <v>23</v>
      </c>
      <c r="C280" s="14" t="n">
        <v>20</v>
      </c>
      <c r="D280" s="13" t="s">
        <v>79</v>
      </c>
      <c r="E280" s="15"/>
    </row>
    <row r="281" customFormat="false" ht="15.75" hidden="false" customHeight="false" outlineLevel="0" collapsed="false">
      <c r="A281" s="16" t="n">
        <v>42894.7903068634</v>
      </c>
      <c r="B281" s="13" t="s">
        <v>29</v>
      </c>
      <c r="C281" s="14" t="n">
        <v>80</v>
      </c>
      <c r="D281" s="13" t="s">
        <v>6</v>
      </c>
      <c r="E281" s="13" t="s">
        <v>10</v>
      </c>
      <c r="F281" s="13" t="s">
        <v>43</v>
      </c>
    </row>
    <row r="282" customFormat="false" ht="15.75" hidden="false" customHeight="false" outlineLevel="0" collapsed="false">
      <c r="A282" s="12" t="n">
        <v>42896</v>
      </c>
      <c r="B282" s="13" t="s">
        <v>23</v>
      </c>
      <c r="C282" s="14" t="n">
        <v>46</v>
      </c>
      <c r="D282" s="13" t="s">
        <v>6</v>
      </c>
      <c r="E282" s="15" t="s">
        <v>7</v>
      </c>
      <c r="F282" s="13" t="s">
        <v>215</v>
      </c>
    </row>
    <row r="283" customFormat="false" ht="15.75" hidden="false" customHeight="false" outlineLevel="0" collapsed="false">
      <c r="A283" s="16" t="n">
        <v>42896.2968157407</v>
      </c>
      <c r="B283" s="13" t="s">
        <v>29</v>
      </c>
      <c r="C283" s="14" t="n">
        <v>31</v>
      </c>
      <c r="D283" s="13" t="s">
        <v>6</v>
      </c>
      <c r="E283" s="13" t="s">
        <v>12</v>
      </c>
      <c r="F283" s="13" t="s">
        <v>216</v>
      </c>
    </row>
    <row r="284" customFormat="false" ht="15.75" hidden="false" customHeight="false" outlineLevel="0" collapsed="false">
      <c r="A284" s="16" t="n">
        <v>42896.6857205208</v>
      </c>
      <c r="B284" s="13" t="s">
        <v>23</v>
      </c>
      <c r="C284" s="14" t="n">
        <v>45</v>
      </c>
      <c r="D284" s="13" t="s">
        <v>6</v>
      </c>
      <c r="E284" s="13" t="s">
        <v>7</v>
      </c>
      <c r="F284" s="13" t="s">
        <v>72</v>
      </c>
    </row>
    <row r="285" customFormat="false" ht="15.75" hidden="false" customHeight="false" outlineLevel="0" collapsed="false">
      <c r="A285" s="12" t="n">
        <v>42897</v>
      </c>
      <c r="B285" s="13" t="s">
        <v>23</v>
      </c>
      <c r="C285" s="14" t="n">
        <v>14</v>
      </c>
      <c r="D285" s="13" t="s">
        <v>6</v>
      </c>
      <c r="E285" s="15" t="s">
        <v>7</v>
      </c>
      <c r="F285" s="13" t="s">
        <v>87</v>
      </c>
    </row>
    <row r="286" customFormat="false" ht="15.75" hidden="false" customHeight="false" outlineLevel="0" collapsed="false">
      <c r="A286" s="16" t="n">
        <v>42897.2888427662</v>
      </c>
      <c r="B286" s="13" t="s">
        <v>29</v>
      </c>
      <c r="C286" s="14" t="n">
        <v>6</v>
      </c>
      <c r="D286" s="13" t="s">
        <v>6</v>
      </c>
      <c r="E286" s="13" t="s">
        <v>12</v>
      </c>
      <c r="F286" s="13" t="s">
        <v>217</v>
      </c>
    </row>
    <row r="287" customFormat="false" ht="15.75" hidden="false" customHeight="false" outlineLevel="0" collapsed="false">
      <c r="A287" s="16" t="n">
        <v>42897.6973706366</v>
      </c>
      <c r="B287" s="13" t="s">
        <v>29</v>
      </c>
      <c r="C287" s="14" t="n">
        <v>93</v>
      </c>
      <c r="D287" s="13" t="s">
        <v>6</v>
      </c>
      <c r="E287" s="13" t="s">
        <v>7</v>
      </c>
      <c r="F287" s="13" t="s">
        <v>218</v>
      </c>
    </row>
    <row r="288" customFormat="false" ht="15.75" hidden="false" customHeight="false" outlineLevel="0" collapsed="false">
      <c r="A288" s="16" t="n">
        <v>42897.6975027431</v>
      </c>
      <c r="B288" s="13" t="s">
        <v>29</v>
      </c>
      <c r="C288" s="14" t="n">
        <v>2</v>
      </c>
      <c r="D288" s="13" t="s">
        <v>6</v>
      </c>
      <c r="E288" s="13" t="s">
        <v>7</v>
      </c>
      <c r="F288" s="13" t="s">
        <v>219</v>
      </c>
    </row>
    <row r="289" customFormat="false" ht="15.75" hidden="false" customHeight="false" outlineLevel="0" collapsed="false">
      <c r="A289" s="16" t="n">
        <v>42897.7093293056</v>
      </c>
      <c r="B289" s="13" t="s">
        <v>29</v>
      </c>
      <c r="C289" s="14" t="n">
        <v>17</v>
      </c>
      <c r="D289" s="13" t="s">
        <v>6</v>
      </c>
      <c r="E289" s="13" t="s">
        <v>7</v>
      </c>
      <c r="F289" s="13" t="s">
        <v>220</v>
      </c>
    </row>
    <row r="290" customFormat="false" ht="15.75" hidden="false" customHeight="false" outlineLevel="0" collapsed="false">
      <c r="A290" s="16" t="n">
        <v>42897.7099866898</v>
      </c>
      <c r="B290" s="13" t="s">
        <v>29</v>
      </c>
      <c r="C290" s="14" t="n">
        <v>11</v>
      </c>
      <c r="D290" s="13" t="s">
        <v>6</v>
      </c>
      <c r="E290" s="13" t="s">
        <v>7</v>
      </c>
      <c r="F290" s="13" t="s">
        <v>221</v>
      </c>
    </row>
    <row r="291" customFormat="false" ht="15.75" hidden="false" customHeight="false" outlineLevel="0" collapsed="false">
      <c r="A291" s="16" t="n">
        <v>42897.7749848958</v>
      </c>
      <c r="B291" s="13" t="s">
        <v>23</v>
      </c>
      <c r="C291" s="14" t="n">
        <v>20</v>
      </c>
      <c r="D291" s="13" t="s">
        <v>6</v>
      </c>
      <c r="E291" s="13" t="s">
        <v>7</v>
      </c>
      <c r="F291" s="13" t="s">
        <v>222</v>
      </c>
    </row>
    <row r="292" customFormat="false" ht="15.75" hidden="false" customHeight="false" outlineLevel="0" collapsed="false">
      <c r="A292" s="16" t="n">
        <v>42897.783614757</v>
      </c>
      <c r="B292" s="13" t="s">
        <v>29</v>
      </c>
      <c r="C292" s="14" t="n">
        <v>12</v>
      </c>
      <c r="D292" s="13" t="s">
        <v>6</v>
      </c>
      <c r="E292" s="13" t="s">
        <v>7</v>
      </c>
      <c r="F292" s="13" t="s">
        <v>223</v>
      </c>
    </row>
    <row r="293" customFormat="false" ht="15.75" hidden="false" customHeight="false" outlineLevel="0" collapsed="false">
      <c r="A293" s="16" t="n">
        <v>42898.3465867708</v>
      </c>
      <c r="B293" s="13" t="s">
        <v>29</v>
      </c>
      <c r="C293" s="14" t="n">
        <v>10</v>
      </c>
      <c r="D293" s="13" t="s">
        <v>6</v>
      </c>
      <c r="E293" s="13" t="s">
        <v>39</v>
      </c>
      <c r="F293" s="13" t="s">
        <v>224</v>
      </c>
    </row>
    <row r="294" customFormat="false" ht="15.75" hidden="false" customHeight="false" outlineLevel="0" collapsed="false">
      <c r="A294" s="16" t="n">
        <v>42898.6983745718</v>
      </c>
      <c r="B294" s="13" t="s">
        <v>29</v>
      </c>
      <c r="C294" s="14" t="n">
        <v>56</v>
      </c>
      <c r="D294" s="13" t="s">
        <v>6</v>
      </c>
      <c r="E294" s="13" t="s">
        <v>12</v>
      </c>
      <c r="F294" s="13" t="s">
        <v>34</v>
      </c>
    </row>
    <row r="295" customFormat="false" ht="15.75" hidden="false" customHeight="false" outlineLevel="0" collapsed="false">
      <c r="A295" s="16" t="n">
        <v>42900.8090390509</v>
      </c>
      <c r="B295" s="13" t="s">
        <v>23</v>
      </c>
      <c r="C295" s="14" t="n">
        <v>29</v>
      </c>
      <c r="D295" s="13" t="s">
        <v>6</v>
      </c>
      <c r="E295" s="13" t="s">
        <v>12</v>
      </c>
    </row>
    <row r="296" customFormat="false" ht="15.75" hidden="false" customHeight="false" outlineLevel="0" collapsed="false">
      <c r="A296" s="16" t="n">
        <v>42901.8400843866</v>
      </c>
      <c r="B296" s="13" t="s">
        <v>29</v>
      </c>
      <c r="C296" s="14" t="n">
        <v>218</v>
      </c>
      <c r="D296" s="13" t="s">
        <v>6</v>
      </c>
      <c r="E296" s="13" t="s">
        <v>50</v>
      </c>
      <c r="F296" s="13" t="s">
        <v>225</v>
      </c>
    </row>
    <row r="297" customFormat="false" ht="15.75" hidden="false" customHeight="false" outlineLevel="0" collapsed="false">
      <c r="A297" s="16" t="n">
        <v>42902.2115053472</v>
      </c>
      <c r="B297" s="13" t="s">
        <v>29</v>
      </c>
      <c r="C297" s="14" t="n">
        <v>256</v>
      </c>
      <c r="D297" s="13" t="s">
        <v>6</v>
      </c>
      <c r="E297" s="13" t="s">
        <v>9</v>
      </c>
      <c r="F297" s="13" t="s">
        <v>226</v>
      </c>
    </row>
    <row r="298" customFormat="false" ht="15.75" hidden="false" customHeight="false" outlineLevel="0" collapsed="false">
      <c r="A298" s="16" t="n">
        <v>42902.297845162</v>
      </c>
      <c r="B298" s="13" t="s">
        <v>29</v>
      </c>
      <c r="C298" s="14" t="n">
        <v>17</v>
      </c>
      <c r="D298" s="13" t="s">
        <v>24</v>
      </c>
      <c r="E298" s="13" t="s">
        <v>9</v>
      </c>
      <c r="F298" s="13" t="s">
        <v>89</v>
      </c>
    </row>
    <row r="299" customFormat="false" ht="15.75" hidden="false" customHeight="false" outlineLevel="0" collapsed="false">
      <c r="A299" s="16" t="n">
        <v>42903.4089481134</v>
      </c>
      <c r="B299" s="13" t="s">
        <v>23</v>
      </c>
      <c r="C299" s="14" t="n">
        <v>88</v>
      </c>
      <c r="D299" s="13" t="s">
        <v>6</v>
      </c>
      <c r="E299" s="13" t="s">
        <v>7</v>
      </c>
      <c r="F299" s="13" t="s">
        <v>227</v>
      </c>
    </row>
    <row r="300" customFormat="false" ht="15.75" hidden="false" customHeight="false" outlineLevel="0" collapsed="false">
      <c r="A300" s="16" t="n">
        <v>42904.3452501968</v>
      </c>
      <c r="B300" s="13" t="s">
        <v>23</v>
      </c>
      <c r="C300" s="14" t="n">
        <v>545</v>
      </c>
      <c r="D300" s="13" t="s">
        <v>6</v>
      </c>
      <c r="E300" s="13" t="s">
        <v>9</v>
      </c>
      <c r="F300" s="13" t="s">
        <v>228</v>
      </c>
    </row>
    <row r="301" customFormat="false" ht="15.75" hidden="false" customHeight="false" outlineLevel="0" collapsed="false">
      <c r="A301" s="16" t="n">
        <v>42904.4699390162</v>
      </c>
      <c r="B301" s="13" t="s">
        <v>23</v>
      </c>
      <c r="C301" s="14" t="n">
        <v>47</v>
      </c>
      <c r="D301" s="13" t="s">
        <v>6</v>
      </c>
      <c r="E301" s="13" t="s">
        <v>50</v>
      </c>
      <c r="F301" s="13" t="s">
        <v>85</v>
      </c>
    </row>
    <row r="302" customFormat="false" ht="15.75" hidden="false" customHeight="false" outlineLevel="0" collapsed="false">
      <c r="A302" s="16" t="n">
        <v>42904.5824768056</v>
      </c>
      <c r="B302" s="13" t="s">
        <v>29</v>
      </c>
      <c r="C302" s="14" t="n">
        <v>62</v>
      </c>
      <c r="D302" s="13" t="s">
        <v>6</v>
      </c>
      <c r="E302" s="13" t="s">
        <v>7</v>
      </c>
      <c r="F302" s="13" t="s">
        <v>229</v>
      </c>
    </row>
    <row r="303" customFormat="false" ht="15.75" hidden="false" customHeight="false" outlineLevel="0" collapsed="false">
      <c r="A303" s="12" t="n">
        <v>42905</v>
      </c>
      <c r="B303" s="13" t="s">
        <v>23</v>
      </c>
      <c r="C303" s="14" t="n">
        <v>21</v>
      </c>
      <c r="D303" s="13" t="s">
        <v>6</v>
      </c>
      <c r="E303" s="15" t="s">
        <v>12</v>
      </c>
      <c r="F303" s="13" t="s">
        <v>230</v>
      </c>
    </row>
    <row r="304" customFormat="false" ht="15.75" hidden="false" customHeight="false" outlineLevel="0" collapsed="false">
      <c r="A304" s="12" t="n">
        <v>42906</v>
      </c>
      <c r="B304" s="13" t="s">
        <v>29</v>
      </c>
      <c r="C304" s="14" t="n">
        <v>45</v>
      </c>
      <c r="D304" s="13" t="s">
        <v>24</v>
      </c>
      <c r="E304" s="15" t="s">
        <v>231</v>
      </c>
      <c r="F304" s="13" t="s">
        <v>232</v>
      </c>
    </row>
    <row r="305" customFormat="false" ht="15.75" hidden="false" customHeight="false" outlineLevel="0" collapsed="false">
      <c r="A305" s="12" t="n">
        <v>42906</v>
      </c>
      <c r="B305" s="13" t="s">
        <v>23</v>
      </c>
      <c r="C305" s="14" t="n">
        <v>70</v>
      </c>
      <c r="D305" s="13" t="s">
        <v>6</v>
      </c>
      <c r="E305" s="15" t="s">
        <v>7</v>
      </c>
      <c r="F305" s="13" t="s">
        <v>233</v>
      </c>
    </row>
    <row r="306" customFormat="false" ht="15.75" hidden="false" customHeight="false" outlineLevel="0" collapsed="false">
      <c r="A306" s="12" t="n">
        <v>42906</v>
      </c>
      <c r="B306" s="13" t="s">
        <v>23</v>
      </c>
      <c r="C306" s="14" t="n">
        <v>24</v>
      </c>
      <c r="D306" s="13" t="s">
        <v>6</v>
      </c>
      <c r="E306" s="15" t="s">
        <v>7</v>
      </c>
      <c r="F306" s="13" t="s">
        <v>234</v>
      </c>
    </row>
    <row r="307" customFormat="false" ht="15.75" hidden="false" customHeight="false" outlineLevel="0" collapsed="false">
      <c r="A307" s="12" t="n">
        <v>42906</v>
      </c>
      <c r="B307" s="13" t="s">
        <v>23</v>
      </c>
      <c r="C307" s="14" t="n">
        <v>52</v>
      </c>
      <c r="D307" s="13" t="s">
        <v>6</v>
      </c>
      <c r="E307" s="15" t="s">
        <v>12</v>
      </c>
      <c r="F307" s="13" t="s">
        <v>235</v>
      </c>
    </row>
    <row r="308" customFormat="false" ht="15.75" hidden="false" customHeight="false" outlineLevel="0" collapsed="false">
      <c r="A308" s="16" t="n">
        <v>42906.7287963889</v>
      </c>
      <c r="B308" s="13" t="s">
        <v>29</v>
      </c>
      <c r="C308" s="14" t="n">
        <v>46</v>
      </c>
      <c r="D308" s="13" t="s">
        <v>6</v>
      </c>
      <c r="E308" s="13" t="s">
        <v>10</v>
      </c>
      <c r="F308" s="13" t="s">
        <v>80</v>
      </c>
    </row>
    <row r="309" customFormat="false" ht="15.75" hidden="false" customHeight="false" outlineLevel="0" collapsed="false">
      <c r="A309" s="12" t="n">
        <v>42908</v>
      </c>
      <c r="B309" s="13" t="s">
        <v>23</v>
      </c>
      <c r="C309" s="14" t="n">
        <v>70</v>
      </c>
      <c r="D309" s="13" t="s">
        <v>6</v>
      </c>
      <c r="E309" s="15" t="s">
        <v>50</v>
      </c>
      <c r="F309" s="13" t="s">
        <v>236</v>
      </c>
    </row>
    <row r="310" customFormat="false" ht="15.75" hidden="false" customHeight="false" outlineLevel="0" collapsed="false">
      <c r="A310" s="12" t="n">
        <v>42909</v>
      </c>
      <c r="B310" s="13" t="s">
        <v>23</v>
      </c>
      <c r="C310" s="14" t="n">
        <v>81</v>
      </c>
      <c r="D310" s="13" t="s">
        <v>6</v>
      </c>
      <c r="E310" s="15" t="s">
        <v>12</v>
      </c>
      <c r="F310" s="13" t="s">
        <v>237</v>
      </c>
    </row>
    <row r="311" customFormat="false" ht="15.75" hidden="false" customHeight="false" outlineLevel="0" collapsed="false">
      <c r="A311" s="16" t="n">
        <v>42909.4515335301</v>
      </c>
      <c r="B311" s="13" t="s">
        <v>29</v>
      </c>
      <c r="C311" s="14" t="n">
        <v>18</v>
      </c>
      <c r="D311" s="13" t="s">
        <v>6</v>
      </c>
      <c r="E311" s="13" t="s">
        <v>10</v>
      </c>
      <c r="F311" s="13" t="s">
        <v>238</v>
      </c>
    </row>
    <row r="312" customFormat="false" ht="15.75" hidden="false" customHeight="false" outlineLevel="0" collapsed="false">
      <c r="A312" s="16" t="n">
        <v>42909.693121794</v>
      </c>
      <c r="B312" s="13" t="s">
        <v>29</v>
      </c>
      <c r="C312" s="14" t="n">
        <v>22</v>
      </c>
      <c r="D312" s="13" t="s">
        <v>6</v>
      </c>
      <c r="E312" s="13" t="s">
        <v>12</v>
      </c>
      <c r="F312" s="13" t="s">
        <v>239</v>
      </c>
    </row>
    <row r="313" customFormat="false" ht="15.75" hidden="false" customHeight="false" outlineLevel="0" collapsed="false">
      <c r="A313" s="16" t="n">
        <v>42909.7578976736</v>
      </c>
      <c r="B313" s="13" t="s">
        <v>29</v>
      </c>
      <c r="C313" s="14" t="n">
        <v>26</v>
      </c>
      <c r="D313" s="13" t="s">
        <v>6</v>
      </c>
      <c r="E313" s="13" t="s">
        <v>50</v>
      </c>
      <c r="F313" s="13" t="s">
        <v>240</v>
      </c>
    </row>
    <row r="314" customFormat="false" ht="15.75" hidden="false" customHeight="false" outlineLevel="0" collapsed="false">
      <c r="A314" s="12" t="n">
        <v>42910</v>
      </c>
      <c r="B314" s="13" t="s">
        <v>23</v>
      </c>
      <c r="C314" s="14" t="n">
        <v>43</v>
      </c>
      <c r="D314" s="13" t="s">
        <v>6</v>
      </c>
      <c r="E314" s="15" t="s">
        <v>12</v>
      </c>
      <c r="F314" s="13" t="s">
        <v>170</v>
      </c>
    </row>
    <row r="315" customFormat="false" ht="15.75" hidden="false" customHeight="false" outlineLevel="0" collapsed="false">
      <c r="A315" s="12" t="n">
        <v>42911</v>
      </c>
      <c r="B315" s="13" t="s">
        <v>23</v>
      </c>
      <c r="C315" s="14" t="n">
        <v>45</v>
      </c>
      <c r="D315" s="13" t="s">
        <v>6</v>
      </c>
      <c r="E315" s="15" t="s">
        <v>12</v>
      </c>
      <c r="F315" s="13" t="s">
        <v>241</v>
      </c>
    </row>
    <row r="316" customFormat="false" ht="15.75" hidden="false" customHeight="false" outlineLevel="0" collapsed="false">
      <c r="A316" s="12" t="n">
        <v>42911</v>
      </c>
      <c r="B316" s="13" t="s">
        <v>23</v>
      </c>
      <c r="C316" s="14" t="n">
        <f aca="false">17*1.2</f>
        <v>20.4</v>
      </c>
      <c r="D316" s="13" t="s">
        <v>24</v>
      </c>
      <c r="E316" s="15" t="s">
        <v>7</v>
      </c>
      <c r="F316" s="13" t="s">
        <v>242</v>
      </c>
    </row>
    <row r="317" customFormat="false" ht="15.75" hidden="false" customHeight="false" outlineLevel="0" collapsed="false">
      <c r="A317" s="16" t="n">
        <v>42911.7622695023</v>
      </c>
      <c r="B317" s="13" t="s">
        <v>29</v>
      </c>
      <c r="C317" s="14" t="n">
        <v>156</v>
      </c>
      <c r="D317" s="13" t="s">
        <v>6</v>
      </c>
      <c r="E317" s="13" t="s">
        <v>7</v>
      </c>
      <c r="F317" s="13" t="s">
        <v>243</v>
      </c>
    </row>
    <row r="318" customFormat="false" ht="15.75" hidden="false" customHeight="false" outlineLevel="0" collapsed="false">
      <c r="A318" s="16" t="n">
        <v>42912.7012222338</v>
      </c>
      <c r="B318" s="13" t="s">
        <v>23</v>
      </c>
      <c r="C318" s="14" t="n">
        <v>36</v>
      </c>
      <c r="D318" s="13" t="s">
        <v>6</v>
      </c>
      <c r="E318" s="13" t="s">
        <v>12</v>
      </c>
      <c r="F318" s="13" t="s">
        <v>12</v>
      </c>
    </row>
    <row r="319" customFormat="false" ht="15.75" hidden="false" customHeight="false" outlineLevel="0" collapsed="false">
      <c r="A319" s="16" t="n">
        <v>42912.7181316088</v>
      </c>
      <c r="B319" s="13" t="s">
        <v>29</v>
      </c>
      <c r="C319" s="14" t="n">
        <v>33</v>
      </c>
      <c r="D319" s="13" t="s">
        <v>6</v>
      </c>
      <c r="E319" s="13" t="s">
        <v>10</v>
      </c>
      <c r="F319" s="13" t="s">
        <v>80</v>
      </c>
    </row>
    <row r="320" customFormat="false" ht="15.75" hidden="false" customHeight="false" outlineLevel="0" collapsed="false">
      <c r="A320" s="16" t="n">
        <v>42912.7653729398</v>
      </c>
      <c r="B320" s="13" t="s">
        <v>29</v>
      </c>
      <c r="C320" s="14" t="n">
        <v>145</v>
      </c>
      <c r="D320" s="13" t="s">
        <v>6</v>
      </c>
      <c r="E320" s="13" t="s">
        <v>9</v>
      </c>
      <c r="F320" s="13" t="s">
        <v>244</v>
      </c>
    </row>
    <row r="321" customFormat="false" ht="15.75" hidden="false" customHeight="false" outlineLevel="0" collapsed="false">
      <c r="A321" s="16" t="n">
        <v>42913.7095529167</v>
      </c>
      <c r="B321" s="13" t="s">
        <v>29</v>
      </c>
      <c r="C321" s="14" t="n">
        <v>8</v>
      </c>
      <c r="D321" s="13" t="s">
        <v>6</v>
      </c>
      <c r="E321" s="13" t="s">
        <v>12</v>
      </c>
      <c r="F321" s="13" t="s">
        <v>59</v>
      </c>
    </row>
    <row r="322" customFormat="false" ht="15.75" hidden="false" customHeight="false" outlineLevel="0" collapsed="false">
      <c r="A322" s="17" t="n">
        <v>42914</v>
      </c>
      <c r="B322" s="13" t="s">
        <v>23</v>
      </c>
      <c r="C322" s="14" t="n">
        <v>19</v>
      </c>
      <c r="D322" s="13" t="s">
        <v>6</v>
      </c>
      <c r="E322" s="15" t="s">
        <v>12</v>
      </c>
      <c r="F322" s="13" t="s">
        <v>70</v>
      </c>
    </row>
    <row r="323" customFormat="false" ht="15.75" hidden="false" customHeight="false" outlineLevel="0" collapsed="false">
      <c r="A323" s="16" t="n">
        <v>42914.2926804398</v>
      </c>
      <c r="B323" s="13" t="s">
        <v>29</v>
      </c>
      <c r="C323" s="14" t="n">
        <v>26</v>
      </c>
      <c r="D323" s="13" t="s">
        <v>6</v>
      </c>
      <c r="E323" s="13" t="s">
        <v>7</v>
      </c>
      <c r="F323" s="13" t="s">
        <v>245</v>
      </c>
    </row>
    <row r="324" customFormat="false" ht="15.75" hidden="false" customHeight="false" outlineLevel="0" collapsed="false">
      <c r="A324" s="12" t="n">
        <v>42915</v>
      </c>
      <c r="B324" s="13" t="s">
        <v>23</v>
      </c>
      <c r="C324" s="14" t="n">
        <v>38</v>
      </c>
      <c r="D324" s="13" t="s">
        <v>6</v>
      </c>
      <c r="E324" s="15" t="s">
        <v>12</v>
      </c>
      <c r="F324" s="13" t="s">
        <v>59</v>
      </c>
    </row>
    <row r="325" customFormat="false" ht="15.75" hidden="false" customHeight="false" outlineLevel="0" collapsed="false">
      <c r="A325" s="12" t="n">
        <v>42915</v>
      </c>
      <c r="B325" s="13" t="s">
        <v>23</v>
      </c>
      <c r="C325" s="14" t="n">
        <v>13</v>
      </c>
      <c r="D325" s="13" t="s">
        <v>6</v>
      </c>
      <c r="E325" s="15" t="s">
        <v>9</v>
      </c>
      <c r="F325" s="13" t="s">
        <v>246</v>
      </c>
    </row>
    <row r="326" customFormat="false" ht="15.75" hidden="false" customHeight="false" outlineLevel="0" collapsed="false">
      <c r="A326" s="12" t="n">
        <v>42916</v>
      </c>
      <c r="B326" s="13" t="s">
        <v>29</v>
      </c>
      <c r="C326" s="14" t="n">
        <v>4</v>
      </c>
      <c r="D326" s="13" t="s">
        <v>79</v>
      </c>
      <c r="E326" s="15"/>
    </row>
    <row r="327" customFormat="false" ht="15.75" hidden="false" customHeight="false" outlineLevel="0" collapsed="false">
      <c r="A327" s="16" t="n">
        <v>42916.7410462963</v>
      </c>
      <c r="B327" s="13" t="s">
        <v>29</v>
      </c>
      <c r="C327" s="14" t="n">
        <v>87</v>
      </c>
      <c r="D327" s="13" t="s">
        <v>6</v>
      </c>
      <c r="E327" s="13" t="s">
        <v>7</v>
      </c>
      <c r="F327" s="13" t="s">
        <v>247</v>
      </c>
    </row>
    <row r="328" customFormat="false" ht="15.75" hidden="false" customHeight="false" outlineLevel="0" collapsed="false">
      <c r="A328" s="16" t="n">
        <v>42916.7453878935</v>
      </c>
      <c r="B328" s="13" t="s">
        <v>29</v>
      </c>
      <c r="C328" s="14" t="n">
        <v>10</v>
      </c>
      <c r="D328" s="13" t="s">
        <v>24</v>
      </c>
      <c r="E328" s="13" t="s">
        <v>7</v>
      </c>
      <c r="F328" s="13" t="s">
        <v>248</v>
      </c>
    </row>
    <row r="329" customFormat="false" ht="15.75" hidden="false" customHeight="false" outlineLevel="0" collapsed="false">
      <c r="A329" s="12" t="n">
        <v>42917</v>
      </c>
      <c r="B329" s="13" t="s">
        <v>23</v>
      </c>
      <c r="C329" s="14" t="n">
        <v>32</v>
      </c>
      <c r="D329" s="13" t="s">
        <v>6</v>
      </c>
      <c r="E329" s="15" t="s">
        <v>7</v>
      </c>
      <c r="F329" s="13" t="s">
        <v>72</v>
      </c>
    </row>
    <row r="330" customFormat="false" ht="15.75" hidden="false" customHeight="false" outlineLevel="0" collapsed="false">
      <c r="A330" s="16" t="n">
        <v>42917.4383355671</v>
      </c>
      <c r="B330" s="13" t="s">
        <v>23</v>
      </c>
      <c r="C330" s="14" t="n">
        <v>32</v>
      </c>
      <c r="D330" s="13" t="s">
        <v>6</v>
      </c>
      <c r="E330" s="13" t="s">
        <v>7</v>
      </c>
      <c r="F330" s="13" t="s">
        <v>72</v>
      </c>
    </row>
    <row r="331" customFormat="false" ht="15.75" hidden="false" customHeight="false" outlineLevel="0" collapsed="false">
      <c r="A331" s="16" t="n">
        <v>42917.4839717245</v>
      </c>
      <c r="B331" s="13" t="s">
        <v>29</v>
      </c>
      <c r="C331" s="14" t="n">
        <v>15</v>
      </c>
      <c r="D331" s="13" t="s">
        <v>6</v>
      </c>
      <c r="E331" s="13" t="s">
        <v>10</v>
      </c>
      <c r="F331" s="13" t="s">
        <v>249</v>
      </c>
    </row>
    <row r="332" customFormat="false" ht="15.75" hidden="false" customHeight="false" outlineLevel="0" collapsed="false">
      <c r="A332" s="16" t="n">
        <v>42917.6911433218</v>
      </c>
      <c r="B332" s="13" t="s">
        <v>23</v>
      </c>
      <c r="C332" s="14" t="n">
        <v>15</v>
      </c>
      <c r="D332" s="13" t="s">
        <v>6</v>
      </c>
      <c r="E332" s="13" t="s">
        <v>12</v>
      </c>
      <c r="F332" s="13" t="s">
        <v>82</v>
      </c>
    </row>
    <row r="333" customFormat="false" ht="15.75" hidden="false" customHeight="false" outlineLevel="0" collapsed="false">
      <c r="A333" s="16" t="n">
        <v>42918.7893220602</v>
      </c>
      <c r="B333" s="13" t="s">
        <v>29</v>
      </c>
      <c r="C333" s="14" t="n">
        <v>177</v>
      </c>
      <c r="D333" s="13" t="s">
        <v>6</v>
      </c>
      <c r="E333" s="13" t="s">
        <v>7</v>
      </c>
      <c r="F333" s="13" t="s">
        <v>250</v>
      </c>
    </row>
    <row r="334" customFormat="false" ht="15.75" hidden="false" customHeight="false" outlineLevel="0" collapsed="false">
      <c r="A334" s="12" t="n">
        <v>42919</v>
      </c>
      <c r="B334" s="13" t="s">
        <v>23</v>
      </c>
      <c r="C334" s="14" t="n">
        <v>30</v>
      </c>
      <c r="D334" s="13" t="s">
        <v>6</v>
      </c>
      <c r="E334" s="15" t="s">
        <v>12</v>
      </c>
      <c r="F334" s="13" t="s">
        <v>251</v>
      </c>
    </row>
    <row r="335" customFormat="false" ht="15.75" hidden="false" customHeight="false" outlineLevel="0" collapsed="false">
      <c r="A335" s="12" t="n">
        <v>42919</v>
      </c>
      <c r="B335" s="13" t="s">
        <v>23</v>
      </c>
      <c r="C335" s="14" t="n">
        <v>83</v>
      </c>
      <c r="D335" s="13" t="s">
        <v>6</v>
      </c>
      <c r="E335" s="15" t="s">
        <v>7</v>
      </c>
      <c r="F335" s="13" t="s">
        <v>252</v>
      </c>
    </row>
    <row r="336" customFormat="false" ht="15.75" hidden="false" customHeight="false" outlineLevel="0" collapsed="false">
      <c r="A336" s="12" t="n">
        <v>42919</v>
      </c>
      <c r="B336" s="13" t="s">
        <v>23</v>
      </c>
      <c r="C336" s="14" t="n">
        <v>29</v>
      </c>
      <c r="D336" s="13" t="s">
        <v>6</v>
      </c>
      <c r="E336" s="15" t="s">
        <v>7</v>
      </c>
      <c r="F336" s="13" t="s">
        <v>253</v>
      </c>
    </row>
    <row r="337" customFormat="false" ht="15.75" hidden="false" customHeight="false" outlineLevel="0" collapsed="false">
      <c r="A337" s="16" t="n">
        <v>42919.6266758102</v>
      </c>
      <c r="B337" s="13" t="s">
        <v>29</v>
      </c>
      <c r="C337" s="14" t="n">
        <v>9</v>
      </c>
      <c r="D337" s="13" t="s">
        <v>6</v>
      </c>
      <c r="E337" s="13" t="s">
        <v>7</v>
      </c>
      <c r="F337" s="13" t="s">
        <v>87</v>
      </c>
    </row>
    <row r="338" customFormat="false" ht="15.75" hidden="false" customHeight="false" outlineLevel="0" collapsed="false">
      <c r="A338" s="16" t="n">
        <v>42919.6575936343</v>
      </c>
      <c r="B338" s="13" t="s">
        <v>23</v>
      </c>
      <c r="C338" s="14" t="n">
        <v>29</v>
      </c>
      <c r="D338" s="13" t="s">
        <v>6</v>
      </c>
      <c r="E338" s="13" t="s">
        <v>7</v>
      </c>
    </row>
    <row r="339" customFormat="false" ht="15.75" hidden="false" customHeight="false" outlineLevel="0" collapsed="false">
      <c r="A339" s="16" t="n">
        <v>42920.3708269445</v>
      </c>
      <c r="B339" s="13" t="s">
        <v>29</v>
      </c>
      <c r="C339" s="14" t="n">
        <v>50</v>
      </c>
      <c r="D339" s="13" t="s">
        <v>6</v>
      </c>
      <c r="E339" s="13" t="s">
        <v>12</v>
      </c>
      <c r="F339" s="13" t="s">
        <v>38</v>
      </c>
    </row>
    <row r="340" customFormat="false" ht="15.75" hidden="false" customHeight="false" outlineLevel="0" collapsed="false">
      <c r="A340" s="12" t="n">
        <v>42921</v>
      </c>
      <c r="B340" s="13" t="s">
        <v>23</v>
      </c>
      <c r="C340" s="14" t="n">
        <v>37</v>
      </c>
      <c r="D340" s="13" t="s">
        <v>6</v>
      </c>
      <c r="E340" s="15" t="s">
        <v>12</v>
      </c>
      <c r="F340" s="13" t="s">
        <v>254</v>
      </c>
    </row>
    <row r="341" customFormat="false" ht="15.75" hidden="false" customHeight="false" outlineLevel="0" collapsed="false">
      <c r="A341" s="16" t="n">
        <v>42921.8084909259</v>
      </c>
      <c r="B341" s="13" t="s">
        <v>29</v>
      </c>
      <c r="C341" s="14" t="n">
        <v>13</v>
      </c>
      <c r="D341" s="13" t="s">
        <v>6</v>
      </c>
      <c r="E341" s="13" t="s">
        <v>12</v>
      </c>
      <c r="F341" s="13" t="s">
        <v>255</v>
      </c>
    </row>
    <row r="342" customFormat="false" ht="15.75" hidden="false" customHeight="false" outlineLevel="0" collapsed="false">
      <c r="A342" s="12" t="n">
        <v>42922</v>
      </c>
      <c r="B342" s="13" t="s">
        <v>23</v>
      </c>
      <c r="C342" s="14" t="n">
        <v>16</v>
      </c>
      <c r="D342" s="13" t="s">
        <v>6</v>
      </c>
      <c r="E342" s="15" t="s">
        <v>12</v>
      </c>
      <c r="F342" s="13" t="s">
        <v>256</v>
      </c>
    </row>
    <row r="343" customFormat="false" ht="15.75" hidden="false" customHeight="false" outlineLevel="0" collapsed="false">
      <c r="A343" s="12" t="n">
        <v>42922</v>
      </c>
      <c r="B343" s="13" t="s">
        <v>23</v>
      </c>
      <c r="C343" s="14" t="n">
        <v>50</v>
      </c>
      <c r="D343" s="13" t="s">
        <v>6</v>
      </c>
      <c r="E343" s="15" t="s">
        <v>50</v>
      </c>
      <c r="F343" s="13" t="s">
        <v>257</v>
      </c>
    </row>
    <row r="344" customFormat="false" ht="15.75" hidden="false" customHeight="false" outlineLevel="0" collapsed="false">
      <c r="A344" s="12" t="n">
        <v>42922</v>
      </c>
      <c r="B344" s="13" t="s">
        <v>23</v>
      </c>
      <c r="C344" s="14" t="n">
        <v>27</v>
      </c>
      <c r="D344" s="13" t="s">
        <v>6</v>
      </c>
      <c r="E344" s="15" t="s">
        <v>10</v>
      </c>
      <c r="F344" s="13" t="s">
        <v>189</v>
      </c>
    </row>
    <row r="345" customFormat="false" ht="15.75" hidden="false" customHeight="false" outlineLevel="0" collapsed="false">
      <c r="A345" s="16" t="n">
        <v>42922.8272640046</v>
      </c>
      <c r="B345" s="13" t="s">
        <v>29</v>
      </c>
      <c r="C345" s="14" t="n">
        <v>11</v>
      </c>
      <c r="D345" s="13" t="s">
        <v>6</v>
      </c>
      <c r="E345" s="13" t="s">
        <v>7</v>
      </c>
      <c r="F345" s="13" t="s">
        <v>87</v>
      </c>
    </row>
    <row r="346" customFormat="false" ht="15.75" hidden="false" customHeight="false" outlineLevel="0" collapsed="false">
      <c r="A346" s="12" t="n">
        <v>42923</v>
      </c>
      <c r="B346" s="13" t="s">
        <v>23</v>
      </c>
      <c r="C346" s="14" t="n">
        <v>26</v>
      </c>
      <c r="D346" s="13" t="s">
        <v>6</v>
      </c>
      <c r="E346" s="15" t="s">
        <v>12</v>
      </c>
      <c r="F346" s="13" t="s">
        <v>254</v>
      </c>
    </row>
    <row r="347" customFormat="false" ht="15.75" hidden="false" customHeight="false" outlineLevel="0" collapsed="false">
      <c r="A347" s="12" t="n">
        <v>42924</v>
      </c>
      <c r="B347" s="13" t="s">
        <v>23</v>
      </c>
      <c r="C347" s="14" t="n">
        <v>40</v>
      </c>
      <c r="D347" s="13" t="s">
        <v>6</v>
      </c>
      <c r="E347" s="15" t="s">
        <v>12</v>
      </c>
      <c r="F347" s="13" t="s">
        <v>254</v>
      </c>
    </row>
    <row r="348" customFormat="false" ht="15.75" hidden="false" customHeight="false" outlineLevel="0" collapsed="false">
      <c r="A348" s="12" t="n">
        <v>42924</v>
      </c>
      <c r="B348" s="13" t="s">
        <v>23</v>
      </c>
      <c r="C348" s="14" t="n">
        <v>172</v>
      </c>
      <c r="D348" s="13" t="s">
        <v>6</v>
      </c>
      <c r="E348" s="15" t="s">
        <v>7</v>
      </c>
      <c r="F348" s="13" t="s">
        <v>258</v>
      </c>
    </row>
    <row r="349" customFormat="false" ht="15.75" hidden="false" customHeight="false" outlineLevel="0" collapsed="false">
      <c r="A349" s="16" t="n">
        <v>42924.3929259143</v>
      </c>
      <c r="B349" s="13" t="s">
        <v>29</v>
      </c>
      <c r="C349" s="14" t="n">
        <v>45</v>
      </c>
      <c r="D349" s="13" t="s">
        <v>6</v>
      </c>
      <c r="E349" s="13" t="s">
        <v>12</v>
      </c>
      <c r="F349" s="13" t="s">
        <v>184</v>
      </c>
    </row>
    <row r="350" customFormat="false" ht="15.75" hidden="false" customHeight="false" outlineLevel="0" collapsed="false">
      <c r="A350" s="16" t="n">
        <v>42924.4330156944</v>
      </c>
      <c r="B350" s="13" t="s">
        <v>29</v>
      </c>
      <c r="C350" s="14" t="n">
        <v>40</v>
      </c>
      <c r="D350" s="13" t="s">
        <v>6</v>
      </c>
      <c r="E350" s="13" t="s">
        <v>9</v>
      </c>
      <c r="F350" s="13" t="s">
        <v>259</v>
      </c>
    </row>
    <row r="351" customFormat="false" ht="15.75" hidden="false" customHeight="false" outlineLevel="0" collapsed="false">
      <c r="A351" s="16" t="n">
        <v>42924.6780576042</v>
      </c>
      <c r="B351" s="13" t="s">
        <v>29</v>
      </c>
      <c r="C351" s="14" t="n">
        <v>82</v>
      </c>
      <c r="D351" s="13" t="s">
        <v>6</v>
      </c>
      <c r="E351" s="13" t="s">
        <v>10</v>
      </c>
      <c r="F351" s="13" t="s">
        <v>80</v>
      </c>
    </row>
    <row r="352" customFormat="false" ht="15.75" hidden="false" customHeight="false" outlineLevel="0" collapsed="false">
      <c r="A352" s="12" t="n">
        <v>42925</v>
      </c>
      <c r="B352" s="13" t="s">
        <v>23</v>
      </c>
      <c r="C352" s="14" t="n">
        <v>16</v>
      </c>
      <c r="D352" s="13" t="s">
        <v>6</v>
      </c>
      <c r="E352" s="15" t="s">
        <v>12</v>
      </c>
      <c r="F352" s="13" t="s">
        <v>260</v>
      </c>
    </row>
    <row r="353" customFormat="false" ht="15.75" hidden="false" customHeight="false" outlineLevel="0" collapsed="false">
      <c r="A353" s="12" t="n">
        <v>42925</v>
      </c>
      <c r="B353" s="13" t="s">
        <v>23</v>
      </c>
      <c r="C353" s="14" t="n">
        <v>26</v>
      </c>
      <c r="D353" s="13" t="s">
        <v>6</v>
      </c>
      <c r="E353" s="15" t="s">
        <v>12</v>
      </c>
      <c r="F353" s="13" t="s">
        <v>261</v>
      </c>
    </row>
    <row r="354" customFormat="false" ht="15.75" hidden="false" customHeight="false" outlineLevel="0" collapsed="false">
      <c r="A354" s="16" t="n">
        <v>42925.4109381481</v>
      </c>
      <c r="B354" s="13" t="s">
        <v>29</v>
      </c>
      <c r="C354" s="14" t="n">
        <v>15</v>
      </c>
      <c r="D354" s="13" t="s">
        <v>6</v>
      </c>
      <c r="E354" s="13" t="s">
        <v>7</v>
      </c>
      <c r="F354" s="13" t="s">
        <v>87</v>
      </c>
    </row>
    <row r="355" customFormat="false" ht="15.75" hidden="false" customHeight="false" outlineLevel="0" collapsed="false">
      <c r="A355" s="16" t="n">
        <v>42925.6064409838</v>
      </c>
      <c r="B355" s="13" t="s">
        <v>29</v>
      </c>
      <c r="C355" s="14" t="n">
        <v>9</v>
      </c>
      <c r="D355" s="13" t="s">
        <v>6</v>
      </c>
      <c r="E355" s="13" t="s">
        <v>7</v>
      </c>
      <c r="F355" s="13" t="s">
        <v>87</v>
      </c>
    </row>
    <row r="356" customFormat="false" ht="15.75" hidden="false" customHeight="false" outlineLevel="0" collapsed="false">
      <c r="A356" s="16" t="n">
        <v>42926.4991910764</v>
      </c>
      <c r="B356" s="13" t="s">
        <v>29</v>
      </c>
      <c r="C356" s="14" t="n">
        <v>26</v>
      </c>
      <c r="D356" s="13" t="s">
        <v>6</v>
      </c>
      <c r="E356" s="13" t="s">
        <v>12</v>
      </c>
      <c r="F356" s="13" t="s">
        <v>59</v>
      </c>
    </row>
    <row r="357" customFormat="false" ht="15.75" hidden="false" customHeight="false" outlineLevel="0" collapsed="false">
      <c r="A357" s="16" t="n">
        <v>42926.5193660648</v>
      </c>
      <c r="B357" s="13" t="s">
        <v>29</v>
      </c>
      <c r="C357" s="14" t="n">
        <v>48</v>
      </c>
      <c r="D357" s="13" t="s">
        <v>6</v>
      </c>
      <c r="E357" s="13" t="s">
        <v>10</v>
      </c>
      <c r="F357" s="13" t="s">
        <v>80</v>
      </c>
    </row>
    <row r="358" customFormat="false" ht="15.75" hidden="false" customHeight="false" outlineLevel="0" collapsed="false">
      <c r="A358" s="12" t="n">
        <v>42927</v>
      </c>
      <c r="B358" s="13" t="s">
        <v>23</v>
      </c>
      <c r="C358" s="14" t="n">
        <v>32</v>
      </c>
      <c r="D358" s="13" t="s">
        <v>6</v>
      </c>
      <c r="E358" s="15" t="s">
        <v>10</v>
      </c>
      <c r="F358" s="13" t="s">
        <v>262</v>
      </c>
    </row>
    <row r="359" customFormat="false" ht="15.75" hidden="false" customHeight="false" outlineLevel="0" collapsed="false">
      <c r="A359" s="12" t="n">
        <v>42927</v>
      </c>
      <c r="B359" s="13" t="s">
        <v>23</v>
      </c>
      <c r="C359" s="14" t="n">
        <v>9</v>
      </c>
      <c r="D359" s="13" t="s">
        <v>6</v>
      </c>
      <c r="E359" s="15" t="s">
        <v>7</v>
      </c>
      <c r="F359" s="13" t="s">
        <v>87</v>
      </c>
    </row>
    <row r="360" customFormat="false" ht="15.75" hidden="false" customHeight="false" outlineLevel="0" collapsed="false">
      <c r="A360" s="16" t="n">
        <v>42927.4430104282</v>
      </c>
      <c r="B360" s="13" t="s">
        <v>29</v>
      </c>
      <c r="C360" s="14" t="n">
        <v>45</v>
      </c>
      <c r="D360" s="13" t="s">
        <v>6</v>
      </c>
      <c r="E360" s="13" t="s">
        <v>12</v>
      </c>
      <c r="F360" s="13" t="s">
        <v>34</v>
      </c>
    </row>
    <row r="361" customFormat="false" ht="15.75" hidden="false" customHeight="false" outlineLevel="0" collapsed="false">
      <c r="A361" s="16" t="n">
        <v>42927.721739213</v>
      </c>
      <c r="B361" s="13" t="s">
        <v>29</v>
      </c>
      <c r="C361" s="14" t="n">
        <v>17</v>
      </c>
      <c r="D361" s="13" t="s">
        <v>6</v>
      </c>
      <c r="E361" s="13" t="s">
        <v>7</v>
      </c>
      <c r="F361" s="13" t="s">
        <v>263</v>
      </c>
    </row>
    <row r="362" customFormat="false" ht="15.75" hidden="false" customHeight="false" outlineLevel="0" collapsed="false">
      <c r="A362" s="12" t="n">
        <v>42929</v>
      </c>
      <c r="B362" s="13" t="s">
        <v>23</v>
      </c>
      <c r="C362" s="14" t="n">
        <v>56</v>
      </c>
      <c r="D362" s="13" t="s">
        <v>6</v>
      </c>
      <c r="E362" s="15" t="s">
        <v>7</v>
      </c>
      <c r="F362" s="13" t="s">
        <v>264</v>
      </c>
    </row>
    <row r="363" customFormat="false" ht="15.75" hidden="false" customHeight="false" outlineLevel="0" collapsed="false">
      <c r="A363" s="12" t="n">
        <v>42929</v>
      </c>
      <c r="B363" s="13" t="s">
        <v>23</v>
      </c>
      <c r="C363" s="14" t="n">
        <v>8</v>
      </c>
      <c r="D363" s="13" t="s">
        <v>6</v>
      </c>
      <c r="E363" s="15" t="s">
        <v>7</v>
      </c>
      <c r="F363" s="13" t="s">
        <v>87</v>
      </c>
    </row>
    <row r="364" customFormat="false" ht="15.75" hidden="false" customHeight="false" outlineLevel="0" collapsed="false">
      <c r="A364" s="16" t="n">
        <v>42929.2118561806</v>
      </c>
      <c r="B364" s="13" t="s">
        <v>29</v>
      </c>
      <c r="C364" s="14" t="n">
        <v>78</v>
      </c>
      <c r="D364" s="13" t="s">
        <v>6</v>
      </c>
      <c r="E364" s="13" t="s">
        <v>10</v>
      </c>
      <c r="F364" s="13" t="s">
        <v>43</v>
      </c>
    </row>
    <row r="365" customFormat="false" ht="15.75" hidden="false" customHeight="false" outlineLevel="0" collapsed="false">
      <c r="A365" s="16" t="n">
        <v>42929.6070875463</v>
      </c>
      <c r="B365" s="13" t="s">
        <v>29</v>
      </c>
      <c r="C365" s="14" t="n">
        <v>8</v>
      </c>
      <c r="D365" s="13" t="s">
        <v>6</v>
      </c>
      <c r="E365" s="13" t="s">
        <v>12</v>
      </c>
      <c r="F365" s="13" t="s">
        <v>28</v>
      </c>
    </row>
    <row r="366" customFormat="false" ht="15.75" hidden="false" customHeight="false" outlineLevel="0" collapsed="false">
      <c r="A366" s="16" t="n">
        <v>42929.7796930208</v>
      </c>
      <c r="B366" s="13" t="s">
        <v>29</v>
      </c>
      <c r="C366" s="14" t="n">
        <v>119</v>
      </c>
      <c r="D366" s="13" t="s">
        <v>6</v>
      </c>
      <c r="E366" s="13" t="s">
        <v>9</v>
      </c>
      <c r="F366" s="13" t="s">
        <v>265</v>
      </c>
    </row>
    <row r="367" customFormat="false" ht="15.75" hidden="false" customHeight="false" outlineLevel="0" collapsed="false">
      <c r="A367" s="16" t="n">
        <v>42930.3810661921</v>
      </c>
      <c r="B367" s="13" t="s">
        <v>29</v>
      </c>
      <c r="C367" s="14" t="n">
        <v>25</v>
      </c>
      <c r="D367" s="13" t="s">
        <v>6</v>
      </c>
      <c r="E367" s="13" t="s">
        <v>7</v>
      </c>
      <c r="F367" s="13" t="s">
        <v>266</v>
      </c>
    </row>
    <row r="368" customFormat="false" ht="15.75" hidden="false" customHeight="false" outlineLevel="0" collapsed="false">
      <c r="A368" s="16" t="n">
        <v>42930.7007270255</v>
      </c>
      <c r="B368" s="13" t="s">
        <v>23</v>
      </c>
      <c r="C368" s="14" t="n">
        <v>25</v>
      </c>
      <c r="D368" s="13" t="s">
        <v>6</v>
      </c>
      <c r="E368" s="13" t="s">
        <v>12</v>
      </c>
      <c r="F368" s="13" t="s">
        <v>52</v>
      </c>
    </row>
    <row r="369" customFormat="false" ht="15.75" hidden="false" customHeight="false" outlineLevel="0" collapsed="false">
      <c r="A369" s="16" t="n">
        <v>42931.7846523148</v>
      </c>
      <c r="B369" s="13" t="s">
        <v>29</v>
      </c>
      <c r="C369" s="14" t="n">
        <v>109</v>
      </c>
      <c r="D369" s="13" t="s">
        <v>6</v>
      </c>
      <c r="E369" s="13" t="s">
        <v>7</v>
      </c>
      <c r="F369" s="13" t="s">
        <v>267</v>
      </c>
    </row>
    <row r="370" customFormat="false" ht="15.75" hidden="false" customHeight="false" outlineLevel="0" collapsed="false">
      <c r="A370" s="16" t="n">
        <v>42932.5699771759</v>
      </c>
      <c r="B370" s="13" t="s">
        <v>29</v>
      </c>
      <c r="C370" s="14" t="n">
        <v>44</v>
      </c>
      <c r="D370" s="13" t="s">
        <v>6</v>
      </c>
      <c r="E370" s="13" t="s">
        <v>12</v>
      </c>
      <c r="F370" s="13" t="s">
        <v>59</v>
      </c>
    </row>
    <row r="371" customFormat="false" ht="15.75" hidden="false" customHeight="false" outlineLevel="0" collapsed="false">
      <c r="A371" s="16" t="n">
        <v>42932.7730527199</v>
      </c>
      <c r="B371" s="13" t="s">
        <v>29</v>
      </c>
      <c r="C371" s="14" t="n">
        <v>13</v>
      </c>
      <c r="D371" s="13" t="s">
        <v>6</v>
      </c>
      <c r="E371" s="13" t="s">
        <v>39</v>
      </c>
      <c r="F371" s="13" t="s">
        <v>268</v>
      </c>
    </row>
    <row r="372" customFormat="false" ht="15.75" hidden="false" customHeight="false" outlineLevel="0" collapsed="false">
      <c r="A372" s="12" t="n">
        <v>42933</v>
      </c>
      <c r="B372" s="13" t="s">
        <v>23</v>
      </c>
      <c r="C372" s="14" t="n">
        <v>82</v>
      </c>
      <c r="D372" s="13" t="s">
        <v>6</v>
      </c>
      <c r="E372" s="15" t="s">
        <v>12</v>
      </c>
      <c r="F372" s="13" t="s">
        <v>105</v>
      </c>
    </row>
    <row r="373" customFormat="false" ht="15.75" hidden="false" customHeight="false" outlineLevel="0" collapsed="false">
      <c r="A373" s="12" t="n">
        <v>42933</v>
      </c>
      <c r="B373" s="13" t="s">
        <v>23</v>
      </c>
      <c r="C373" s="14" t="n">
        <v>9</v>
      </c>
      <c r="D373" s="13" t="s">
        <v>6</v>
      </c>
      <c r="E373" s="15" t="s">
        <v>12</v>
      </c>
      <c r="F373" s="13" t="s">
        <v>269</v>
      </c>
    </row>
    <row r="374" customFormat="false" ht="15.75" hidden="false" customHeight="false" outlineLevel="0" collapsed="false">
      <c r="A374" s="12" t="n">
        <v>42933</v>
      </c>
      <c r="B374" s="13" t="s">
        <v>23</v>
      </c>
      <c r="C374" s="14" t="n">
        <v>35</v>
      </c>
      <c r="D374" s="13" t="s">
        <v>6</v>
      </c>
      <c r="E374" s="15" t="s">
        <v>7</v>
      </c>
      <c r="F374" s="13" t="s">
        <v>270</v>
      </c>
    </row>
    <row r="375" customFormat="false" ht="15.75" hidden="false" customHeight="false" outlineLevel="0" collapsed="false">
      <c r="A375" s="12" t="n">
        <v>42933</v>
      </c>
      <c r="B375" s="13" t="s">
        <v>23</v>
      </c>
      <c r="C375" s="14" t="n">
        <v>15</v>
      </c>
      <c r="D375" s="13" t="s">
        <v>6</v>
      </c>
      <c r="E375" s="15" t="s">
        <v>7</v>
      </c>
      <c r="F375" s="13" t="s">
        <v>271</v>
      </c>
    </row>
    <row r="376" customFormat="false" ht="15.75" hidden="false" customHeight="false" outlineLevel="0" collapsed="false">
      <c r="A376" s="12" t="n">
        <v>42933</v>
      </c>
      <c r="B376" s="13" t="s">
        <v>23</v>
      </c>
      <c r="C376" s="14" t="n">
        <v>14</v>
      </c>
      <c r="D376" s="13" t="s">
        <v>6</v>
      </c>
      <c r="E376" s="15" t="s">
        <v>7</v>
      </c>
      <c r="F376" s="13" t="s">
        <v>272</v>
      </c>
    </row>
    <row r="377" customFormat="false" ht="15.75" hidden="false" customHeight="false" outlineLevel="0" collapsed="false">
      <c r="A377" s="16" t="n">
        <v>42933.2407457755</v>
      </c>
      <c r="B377" s="13" t="s">
        <v>29</v>
      </c>
      <c r="C377" s="14" t="n">
        <v>97</v>
      </c>
      <c r="D377" s="13" t="s">
        <v>6</v>
      </c>
      <c r="E377" s="13" t="s">
        <v>50</v>
      </c>
      <c r="F377" s="13" t="s">
        <v>273</v>
      </c>
    </row>
    <row r="378" customFormat="false" ht="15.75" hidden="false" customHeight="false" outlineLevel="0" collapsed="false">
      <c r="A378" s="12" t="n">
        <v>42934</v>
      </c>
      <c r="B378" s="13" t="s">
        <v>23</v>
      </c>
      <c r="C378" s="14" t="n">
        <v>20</v>
      </c>
      <c r="D378" s="13" t="s">
        <v>6</v>
      </c>
      <c r="E378" s="15" t="s">
        <v>7</v>
      </c>
      <c r="F378" s="13" t="s">
        <v>87</v>
      </c>
    </row>
    <row r="379" customFormat="false" ht="15.75" hidden="false" customHeight="false" outlineLevel="0" collapsed="false">
      <c r="A379" s="12" t="n">
        <v>42934</v>
      </c>
      <c r="B379" s="13" t="s">
        <v>23</v>
      </c>
      <c r="C379" s="14" t="n">
        <v>86</v>
      </c>
      <c r="D379" s="13" t="s">
        <v>6</v>
      </c>
      <c r="E379" s="15" t="s">
        <v>7</v>
      </c>
      <c r="F379" s="13" t="s">
        <v>274</v>
      </c>
    </row>
    <row r="380" customFormat="false" ht="15.75" hidden="false" customHeight="false" outlineLevel="0" collapsed="false">
      <c r="A380" s="16" t="n">
        <v>42934.7097245255</v>
      </c>
      <c r="B380" s="13" t="s">
        <v>29</v>
      </c>
      <c r="C380" s="14" t="n">
        <v>28</v>
      </c>
      <c r="D380" s="13" t="s">
        <v>6</v>
      </c>
      <c r="E380" s="13" t="s">
        <v>7</v>
      </c>
      <c r="F380" s="13" t="s">
        <v>72</v>
      </c>
    </row>
    <row r="381" customFormat="false" ht="15.75" hidden="false" customHeight="false" outlineLevel="0" collapsed="false">
      <c r="A381" s="12" t="n">
        <v>42935</v>
      </c>
      <c r="B381" s="13" t="s">
        <v>23</v>
      </c>
      <c r="C381" s="14" t="n">
        <v>13</v>
      </c>
      <c r="D381" s="13" t="s">
        <v>6</v>
      </c>
      <c r="E381" s="15" t="s">
        <v>12</v>
      </c>
      <c r="F381" s="13" t="s">
        <v>275</v>
      </c>
    </row>
    <row r="382" customFormat="false" ht="15.75" hidden="false" customHeight="false" outlineLevel="0" collapsed="false">
      <c r="A382" s="12" t="n">
        <v>42935</v>
      </c>
      <c r="B382" s="13" t="s">
        <v>23</v>
      </c>
      <c r="C382" s="14" t="n">
        <v>11</v>
      </c>
      <c r="D382" s="13" t="s">
        <v>6</v>
      </c>
      <c r="E382" s="15" t="s">
        <v>12</v>
      </c>
      <c r="F382" s="13" t="s">
        <v>269</v>
      </c>
    </row>
    <row r="383" customFormat="false" ht="15.75" hidden="false" customHeight="false" outlineLevel="0" collapsed="false">
      <c r="A383" s="12" t="n">
        <v>42936</v>
      </c>
      <c r="B383" s="13" t="s">
        <v>23</v>
      </c>
      <c r="C383" s="14" t="n">
        <v>100</v>
      </c>
      <c r="D383" s="13" t="s">
        <v>6</v>
      </c>
      <c r="E383" s="15" t="s">
        <v>10</v>
      </c>
      <c r="F383" s="13" t="s">
        <v>276</v>
      </c>
    </row>
    <row r="384" customFormat="false" ht="15.75" hidden="false" customHeight="false" outlineLevel="0" collapsed="false">
      <c r="A384" s="16" t="n">
        <v>42936.7615535532</v>
      </c>
      <c r="B384" s="13" t="s">
        <v>23</v>
      </c>
      <c r="C384" s="14" t="n">
        <v>21</v>
      </c>
      <c r="D384" s="13" t="s">
        <v>6</v>
      </c>
      <c r="E384" s="13" t="s">
        <v>12</v>
      </c>
      <c r="F384" s="13" t="s">
        <v>277</v>
      </c>
    </row>
    <row r="385" customFormat="false" ht="15.75" hidden="false" customHeight="false" outlineLevel="0" collapsed="false">
      <c r="A385" s="12" t="n">
        <v>42937</v>
      </c>
      <c r="B385" s="13" t="s">
        <v>23</v>
      </c>
      <c r="C385" s="14" t="n">
        <v>21</v>
      </c>
      <c r="D385" s="13" t="s">
        <v>6</v>
      </c>
      <c r="E385" s="15" t="s">
        <v>7</v>
      </c>
      <c r="F385" s="13" t="s">
        <v>278</v>
      </c>
    </row>
    <row r="386" customFormat="false" ht="15.75" hidden="false" customHeight="false" outlineLevel="0" collapsed="false">
      <c r="A386" s="16" t="n">
        <v>42937.6918662731</v>
      </c>
      <c r="B386" s="13" t="s">
        <v>29</v>
      </c>
      <c r="C386" s="14" t="n">
        <v>40</v>
      </c>
      <c r="D386" s="13" t="s">
        <v>6</v>
      </c>
      <c r="E386" s="13" t="s">
        <v>7</v>
      </c>
      <c r="F386" s="13" t="s">
        <v>279</v>
      </c>
    </row>
    <row r="387" customFormat="false" ht="15.75" hidden="false" customHeight="false" outlineLevel="0" collapsed="false">
      <c r="A387" s="17" t="n">
        <v>42938</v>
      </c>
      <c r="B387" s="13" t="s">
        <v>23</v>
      </c>
      <c r="C387" s="14" t="n">
        <v>36</v>
      </c>
      <c r="D387" s="13" t="s">
        <v>6</v>
      </c>
      <c r="E387" s="15" t="s">
        <v>12</v>
      </c>
      <c r="F387" s="13" t="s">
        <v>280</v>
      </c>
    </row>
    <row r="388" customFormat="false" ht="15.75" hidden="false" customHeight="false" outlineLevel="0" collapsed="false">
      <c r="A388" s="12" t="n">
        <v>42938</v>
      </c>
      <c r="B388" s="13" t="s">
        <v>23</v>
      </c>
      <c r="C388" s="14" t="n">
        <v>73</v>
      </c>
      <c r="D388" s="13" t="s">
        <v>6</v>
      </c>
      <c r="E388" s="15" t="s">
        <v>50</v>
      </c>
      <c r="F388" s="13" t="s">
        <v>281</v>
      </c>
    </row>
    <row r="389" customFormat="false" ht="15.75" hidden="false" customHeight="false" outlineLevel="0" collapsed="false">
      <c r="A389" s="12" t="n">
        <v>42938</v>
      </c>
      <c r="B389" s="13" t="s">
        <v>23</v>
      </c>
      <c r="C389" s="14" t="n">
        <v>33</v>
      </c>
      <c r="D389" s="13" t="s">
        <v>6</v>
      </c>
      <c r="E389" s="15" t="s">
        <v>12</v>
      </c>
      <c r="F389" s="13" t="s">
        <v>282</v>
      </c>
    </row>
    <row r="390" customFormat="false" ht="15.75" hidden="false" customHeight="false" outlineLevel="0" collapsed="false">
      <c r="A390" s="12" t="n">
        <v>42938</v>
      </c>
      <c r="B390" s="13" t="s">
        <v>23</v>
      </c>
      <c r="C390" s="14" t="n">
        <v>11</v>
      </c>
      <c r="D390" s="13" t="s">
        <v>6</v>
      </c>
      <c r="E390" s="15" t="s">
        <v>7</v>
      </c>
      <c r="F390" s="13" t="s">
        <v>283</v>
      </c>
    </row>
    <row r="391" customFormat="false" ht="15.75" hidden="false" customHeight="false" outlineLevel="0" collapsed="false">
      <c r="A391" s="12" t="n">
        <v>42938</v>
      </c>
      <c r="B391" s="13" t="s">
        <v>23</v>
      </c>
      <c r="C391" s="14" t="n">
        <v>11</v>
      </c>
      <c r="D391" s="13" t="s">
        <v>6</v>
      </c>
      <c r="E391" s="15" t="s">
        <v>12</v>
      </c>
      <c r="F391" s="13" t="s">
        <v>283</v>
      </c>
    </row>
    <row r="392" customFormat="false" ht="15.75" hidden="false" customHeight="false" outlineLevel="0" collapsed="false">
      <c r="A392" s="16" t="n">
        <v>42938.4540172222</v>
      </c>
      <c r="B392" s="13" t="s">
        <v>29</v>
      </c>
      <c r="C392" s="14" t="n">
        <v>28</v>
      </c>
      <c r="D392" s="13" t="s">
        <v>6</v>
      </c>
      <c r="E392" s="13" t="s">
        <v>7</v>
      </c>
      <c r="F392" s="13" t="s">
        <v>284</v>
      </c>
    </row>
    <row r="393" customFormat="false" ht="15.75" hidden="false" customHeight="false" outlineLevel="0" collapsed="false">
      <c r="A393" s="16" t="n">
        <v>42938.464980081</v>
      </c>
      <c r="B393" s="13" t="s">
        <v>29</v>
      </c>
      <c r="C393" s="14" t="n">
        <v>34</v>
      </c>
      <c r="D393" s="13" t="s">
        <v>6</v>
      </c>
      <c r="E393" s="13" t="s">
        <v>7</v>
      </c>
      <c r="F393" s="13" t="s">
        <v>285</v>
      </c>
    </row>
    <row r="394" customFormat="false" ht="15.75" hidden="false" customHeight="false" outlineLevel="0" collapsed="false">
      <c r="A394" s="16" t="n">
        <v>42938.6988302199</v>
      </c>
      <c r="B394" s="13" t="s">
        <v>23</v>
      </c>
      <c r="C394" s="14" t="n">
        <v>11</v>
      </c>
      <c r="D394" s="13" t="s">
        <v>6</v>
      </c>
      <c r="E394" s="13" t="s">
        <v>12</v>
      </c>
      <c r="F394" s="13" t="s">
        <v>286</v>
      </c>
    </row>
    <row r="395" customFormat="false" ht="15.75" hidden="false" customHeight="false" outlineLevel="0" collapsed="false">
      <c r="A395" s="12" t="n">
        <v>42939</v>
      </c>
      <c r="B395" s="13" t="s">
        <v>23</v>
      </c>
      <c r="C395" s="14" t="n">
        <v>10</v>
      </c>
      <c r="D395" s="13" t="s">
        <v>6</v>
      </c>
      <c r="E395" s="15" t="s">
        <v>7</v>
      </c>
      <c r="F395" s="13" t="s">
        <v>87</v>
      </c>
    </row>
    <row r="396" customFormat="false" ht="15.75" hidden="false" customHeight="false" outlineLevel="0" collapsed="false">
      <c r="A396" s="16" t="n">
        <v>42939.4823733449</v>
      </c>
      <c r="B396" s="13" t="s">
        <v>29</v>
      </c>
      <c r="C396" s="14" t="n">
        <v>7</v>
      </c>
      <c r="D396" s="13" t="s">
        <v>6</v>
      </c>
      <c r="E396" s="13" t="s">
        <v>7</v>
      </c>
      <c r="F396" s="13" t="s">
        <v>287</v>
      </c>
    </row>
    <row r="397" customFormat="false" ht="15.75" hidden="false" customHeight="false" outlineLevel="0" collapsed="false">
      <c r="A397" s="16" t="n">
        <v>42939.4829158102</v>
      </c>
      <c r="B397" s="13" t="s">
        <v>29</v>
      </c>
      <c r="C397" s="14" t="n">
        <v>16</v>
      </c>
      <c r="D397" s="13" t="s">
        <v>6</v>
      </c>
      <c r="E397" s="13" t="s">
        <v>7</v>
      </c>
      <c r="F397" s="13" t="s">
        <v>87</v>
      </c>
    </row>
    <row r="398" customFormat="false" ht="15.75" hidden="false" customHeight="false" outlineLevel="0" collapsed="false">
      <c r="A398" s="16" t="n">
        <v>42940.2150815625</v>
      </c>
      <c r="B398" s="13" t="s">
        <v>29</v>
      </c>
      <c r="C398" s="14" t="n">
        <v>48</v>
      </c>
      <c r="D398" s="13" t="s">
        <v>6</v>
      </c>
      <c r="E398" s="13" t="s">
        <v>50</v>
      </c>
      <c r="F398" s="13" t="s">
        <v>115</v>
      </c>
    </row>
    <row r="399" customFormat="false" ht="15.75" hidden="false" customHeight="false" outlineLevel="0" collapsed="false">
      <c r="A399" s="16" t="n">
        <v>42940.7527498148</v>
      </c>
      <c r="B399" s="13" t="s">
        <v>29</v>
      </c>
      <c r="C399" s="14" t="n">
        <v>116</v>
      </c>
      <c r="D399" s="13" t="s">
        <v>6</v>
      </c>
      <c r="E399" s="13" t="s">
        <v>12</v>
      </c>
      <c r="F399" s="13" t="s">
        <v>288</v>
      </c>
    </row>
    <row r="400" customFormat="false" ht="15.75" hidden="false" customHeight="false" outlineLevel="0" collapsed="false">
      <c r="A400" s="16" t="n">
        <v>42942.7040158912</v>
      </c>
      <c r="B400" s="13" t="s">
        <v>29</v>
      </c>
      <c r="C400" s="14" t="n">
        <v>51</v>
      </c>
      <c r="D400" s="13" t="s">
        <v>6</v>
      </c>
      <c r="E400" s="13" t="s">
        <v>7</v>
      </c>
      <c r="F400" s="13" t="s">
        <v>36</v>
      </c>
    </row>
    <row r="401" customFormat="false" ht="15.75" hidden="false" customHeight="false" outlineLevel="0" collapsed="false">
      <c r="A401" s="12" t="n">
        <v>42943</v>
      </c>
      <c r="B401" s="13" t="s">
        <v>23</v>
      </c>
      <c r="C401" s="14" t="n">
        <v>31</v>
      </c>
      <c r="D401" s="13" t="s">
        <v>6</v>
      </c>
      <c r="E401" s="15" t="s">
        <v>7</v>
      </c>
      <c r="F401" s="13" t="s">
        <v>289</v>
      </c>
    </row>
    <row r="402" customFormat="false" ht="15.75" hidden="false" customHeight="false" outlineLevel="0" collapsed="false">
      <c r="A402" s="12" t="n">
        <v>42944</v>
      </c>
      <c r="B402" s="13" t="s">
        <v>23</v>
      </c>
      <c r="C402" s="14" t="n">
        <v>8</v>
      </c>
      <c r="D402" s="13" t="s">
        <v>6</v>
      </c>
      <c r="E402" s="15" t="s">
        <v>12</v>
      </c>
      <c r="F402" s="13" t="s">
        <v>269</v>
      </c>
    </row>
    <row r="403" customFormat="false" ht="15.75" hidden="false" customHeight="false" outlineLevel="0" collapsed="false">
      <c r="A403" s="12" t="n">
        <v>42944</v>
      </c>
      <c r="B403" s="13" t="s">
        <v>23</v>
      </c>
      <c r="C403" s="14" t="n">
        <v>26</v>
      </c>
      <c r="D403" s="13" t="s">
        <v>6</v>
      </c>
      <c r="E403" s="15" t="s">
        <v>12</v>
      </c>
      <c r="F403" s="13" t="s">
        <v>269</v>
      </c>
    </row>
    <row r="404" customFormat="false" ht="15.75" hidden="false" customHeight="false" outlineLevel="0" collapsed="false">
      <c r="A404" s="12" t="n">
        <v>42944</v>
      </c>
      <c r="B404" s="13" t="s">
        <v>23</v>
      </c>
      <c r="C404" s="14" t="n">
        <v>71</v>
      </c>
      <c r="D404" s="13" t="s">
        <v>6</v>
      </c>
      <c r="E404" s="15" t="s">
        <v>12</v>
      </c>
      <c r="F404" s="13" t="s">
        <v>34</v>
      </c>
    </row>
    <row r="405" customFormat="false" ht="15.75" hidden="false" customHeight="false" outlineLevel="0" collapsed="false">
      <c r="A405" s="17" t="n">
        <v>42944</v>
      </c>
      <c r="B405" s="13" t="s">
        <v>23</v>
      </c>
      <c r="C405" s="14" t="n">
        <v>9</v>
      </c>
      <c r="D405" s="13" t="s">
        <v>6</v>
      </c>
      <c r="E405" s="15" t="s">
        <v>12</v>
      </c>
      <c r="F405" s="13" t="s">
        <v>290</v>
      </c>
    </row>
    <row r="406" customFormat="false" ht="15.75" hidden="false" customHeight="false" outlineLevel="0" collapsed="false">
      <c r="A406" s="17" t="n">
        <v>42944</v>
      </c>
      <c r="B406" s="13" t="s">
        <v>23</v>
      </c>
      <c r="C406" s="14" t="n">
        <v>47</v>
      </c>
      <c r="D406" s="13" t="s">
        <v>6</v>
      </c>
      <c r="E406" s="15" t="s">
        <v>12</v>
      </c>
      <c r="F406" s="13" t="s">
        <v>291</v>
      </c>
    </row>
    <row r="407" customFormat="false" ht="15.75" hidden="false" customHeight="false" outlineLevel="0" collapsed="false">
      <c r="A407" s="16" t="n">
        <v>42944.8083331019</v>
      </c>
      <c r="B407" s="13" t="s">
        <v>29</v>
      </c>
      <c r="C407" s="14" t="n">
        <v>24</v>
      </c>
      <c r="D407" s="13" t="s">
        <v>6</v>
      </c>
      <c r="E407" s="13" t="s">
        <v>7</v>
      </c>
      <c r="F407" s="13" t="s">
        <v>292</v>
      </c>
    </row>
    <row r="408" customFormat="false" ht="15.75" hidden="false" customHeight="false" outlineLevel="0" collapsed="false">
      <c r="A408" s="16" t="n">
        <v>42944.808855463</v>
      </c>
      <c r="B408" s="13" t="s">
        <v>29</v>
      </c>
      <c r="C408" s="14" t="n">
        <v>7</v>
      </c>
      <c r="D408" s="13" t="s">
        <v>6</v>
      </c>
      <c r="E408" s="13" t="s">
        <v>7</v>
      </c>
      <c r="F408" s="13" t="s">
        <v>293</v>
      </c>
    </row>
    <row r="409" customFormat="false" ht="15.75" hidden="false" customHeight="false" outlineLevel="0" collapsed="false">
      <c r="A409" s="16" t="n">
        <v>42945.6964032292</v>
      </c>
      <c r="B409" s="13" t="s">
        <v>29</v>
      </c>
      <c r="C409" s="14" t="n">
        <v>53</v>
      </c>
      <c r="D409" s="13" t="s">
        <v>6</v>
      </c>
      <c r="E409" s="13" t="s">
        <v>7</v>
      </c>
      <c r="F409" s="13" t="s">
        <v>294</v>
      </c>
    </row>
    <row r="410" customFormat="false" ht="15.75" hidden="false" customHeight="false" outlineLevel="0" collapsed="false">
      <c r="A410" s="16" t="n">
        <v>42945.7093084144</v>
      </c>
      <c r="B410" s="13" t="s">
        <v>29</v>
      </c>
      <c r="C410" s="14" t="n">
        <v>44</v>
      </c>
      <c r="D410" s="13" t="s">
        <v>6</v>
      </c>
      <c r="E410" s="13" t="s">
        <v>7</v>
      </c>
      <c r="F410" s="13" t="s">
        <v>295</v>
      </c>
    </row>
    <row r="411" customFormat="false" ht="15.75" hidden="false" customHeight="false" outlineLevel="0" collapsed="false">
      <c r="A411" s="12" t="n">
        <v>42946</v>
      </c>
      <c r="B411" s="13" t="s">
        <v>23</v>
      </c>
      <c r="C411" s="14" t="n">
        <v>85</v>
      </c>
      <c r="D411" s="13" t="s">
        <v>6</v>
      </c>
      <c r="E411" s="15" t="s">
        <v>12</v>
      </c>
      <c r="F411" s="13" t="s">
        <v>296</v>
      </c>
    </row>
    <row r="412" customFormat="false" ht="15.75" hidden="false" customHeight="false" outlineLevel="0" collapsed="false">
      <c r="A412" s="16" t="n">
        <v>42946.4660384722</v>
      </c>
      <c r="B412" s="13" t="s">
        <v>29</v>
      </c>
      <c r="C412" s="14" t="n">
        <v>55</v>
      </c>
      <c r="D412" s="13" t="s">
        <v>6</v>
      </c>
      <c r="E412" s="13" t="s">
        <v>10</v>
      </c>
      <c r="F412" s="13" t="s">
        <v>80</v>
      </c>
    </row>
    <row r="413" customFormat="false" ht="15.75" hidden="false" customHeight="false" outlineLevel="0" collapsed="false">
      <c r="A413" s="12" t="n">
        <v>42947</v>
      </c>
      <c r="B413" s="13" t="s">
        <v>23</v>
      </c>
      <c r="C413" s="14" t="n">
        <v>37</v>
      </c>
      <c r="D413" s="13" t="s">
        <v>79</v>
      </c>
      <c r="E413" s="15"/>
    </row>
    <row r="414" customFormat="false" ht="15.75" hidden="false" customHeight="false" outlineLevel="0" collapsed="false">
      <c r="A414" s="16" t="n">
        <v>42948.4488103588</v>
      </c>
      <c r="B414" s="13" t="s">
        <v>29</v>
      </c>
      <c r="C414" s="14" t="n">
        <v>38</v>
      </c>
      <c r="D414" s="13" t="s">
        <v>6</v>
      </c>
      <c r="E414" s="13" t="s">
        <v>50</v>
      </c>
      <c r="F414" s="13" t="s">
        <v>297</v>
      </c>
    </row>
    <row r="415" customFormat="false" ht="15.75" hidden="false" customHeight="false" outlineLevel="0" collapsed="false">
      <c r="A415" s="12" t="n">
        <v>42949</v>
      </c>
      <c r="B415" s="13" t="s">
        <v>23</v>
      </c>
      <c r="C415" s="14" t="n">
        <v>58</v>
      </c>
      <c r="D415" s="13" t="s">
        <v>6</v>
      </c>
      <c r="E415" s="15" t="s">
        <v>7</v>
      </c>
      <c r="F415" s="13" t="s">
        <v>298</v>
      </c>
    </row>
    <row r="416" customFormat="false" ht="15.75" hidden="false" customHeight="false" outlineLevel="0" collapsed="false">
      <c r="A416" s="16" t="n">
        <v>42949.8081398148</v>
      </c>
      <c r="B416" s="13" t="s">
        <v>29</v>
      </c>
      <c r="C416" s="14" t="n">
        <v>15</v>
      </c>
      <c r="D416" s="13" t="s">
        <v>6</v>
      </c>
      <c r="E416" s="13" t="s">
        <v>12</v>
      </c>
      <c r="F416" s="13" t="s">
        <v>299</v>
      </c>
    </row>
    <row r="417" customFormat="false" ht="15.75" hidden="false" customHeight="false" outlineLevel="0" collapsed="false">
      <c r="A417" s="16" t="n">
        <v>42950.7891490625</v>
      </c>
      <c r="B417" s="13" t="s">
        <v>29</v>
      </c>
      <c r="C417" s="14" t="n">
        <v>49</v>
      </c>
      <c r="D417" s="13" t="s">
        <v>6</v>
      </c>
      <c r="E417" s="13" t="s">
        <v>7</v>
      </c>
      <c r="F417" s="13" t="s">
        <v>300</v>
      </c>
    </row>
    <row r="418" customFormat="false" ht="15.75" hidden="false" customHeight="false" outlineLevel="0" collapsed="false">
      <c r="A418" s="12" t="n">
        <v>42951</v>
      </c>
      <c r="B418" s="13" t="s">
        <v>23</v>
      </c>
      <c r="C418" s="14" t="n">
        <v>29</v>
      </c>
      <c r="D418" s="13" t="s">
        <v>6</v>
      </c>
      <c r="E418" s="15" t="s">
        <v>7</v>
      </c>
      <c r="F418" s="13" t="s">
        <v>264</v>
      </c>
    </row>
    <row r="419" customFormat="false" ht="15.75" hidden="false" customHeight="false" outlineLevel="0" collapsed="false">
      <c r="A419" s="16" t="n">
        <v>42951.8448398843</v>
      </c>
      <c r="B419" s="13" t="s">
        <v>23</v>
      </c>
      <c r="C419" s="14" t="n">
        <v>60</v>
      </c>
      <c r="D419" s="13" t="s">
        <v>6</v>
      </c>
      <c r="E419" s="13" t="s">
        <v>50</v>
      </c>
      <c r="F419" s="13" t="s">
        <v>301</v>
      </c>
    </row>
    <row r="420" customFormat="false" ht="15.75" hidden="false" customHeight="false" outlineLevel="0" collapsed="false">
      <c r="A420" s="16" t="n">
        <v>42952.5401432176</v>
      </c>
      <c r="B420" s="13" t="s">
        <v>29</v>
      </c>
      <c r="C420" s="14" t="n">
        <v>45</v>
      </c>
      <c r="D420" s="13" t="s">
        <v>6</v>
      </c>
      <c r="E420" s="13" t="s">
        <v>7</v>
      </c>
      <c r="F420" s="13" t="s">
        <v>302</v>
      </c>
    </row>
    <row r="421" customFormat="false" ht="15.75" hidden="false" customHeight="false" outlineLevel="0" collapsed="false">
      <c r="A421" s="16" t="n">
        <v>42952.7974128588</v>
      </c>
      <c r="B421" s="13" t="s">
        <v>29</v>
      </c>
      <c r="C421" s="14" t="n">
        <v>179</v>
      </c>
      <c r="D421" s="13" t="s">
        <v>6</v>
      </c>
      <c r="E421" s="13" t="s">
        <v>7</v>
      </c>
      <c r="F421" s="13" t="s">
        <v>267</v>
      </c>
    </row>
    <row r="422" customFormat="false" ht="15.75" hidden="false" customHeight="false" outlineLevel="0" collapsed="false">
      <c r="A422" s="12" t="n">
        <v>42953</v>
      </c>
      <c r="B422" s="13" t="s">
        <v>23</v>
      </c>
      <c r="C422" s="14" t="n">
        <v>8</v>
      </c>
      <c r="D422" s="13" t="s">
        <v>6</v>
      </c>
      <c r="E422" s="15" t="s">
        <v>7</v>
      </c>
      <c r="F422" s="13" t="s">
        <v>87</v>
      </c>
    </row>
    <row r="423" customFormat="false" ht="15.75" hidden="false" customHeight="false" outlineLevel="0" collapsed="false">
      <c r="A423" s="12" t="n">
        <v>42953</v>
      </c>
      <c r="B423" s="13" t="s">
        <v>23</v>
      </c>
      <c r="C423" s="14" t="n">
        <v>15</v>
      </c>
      <c r="D423" s="13" t="s">
        <v>6</v>
      </c>
      <c r="E423" s="15" t="s">
        <v>7</v>
      </c>
      <c r="F423" s="13" t="s">
        <v>87</v>
      </c>
    </row>
    <row r="424" customFormat="false" ht="15.75" hidden="false" customHeight="false" outlineLevel="0" collapsed="false">
      <c r="A424" s="12" t="n">
        <v>42953</v>
      </c>
      <c r="B424" s="13" t="s">
        <v>23</v>
      </c>
      <c r="C424" s="14" t="n">
        <v>13</v>
      </c>
      <c r="D424" s="13" t="s">
        <v>6</v>
      </c>
      <c r="E424" s="15" t="s">
        <v>7</v>
      </c>
      <c r="F424" s="13" t="s">
        <v>303</v>
      </c>
    </row>
    <row r="425" customFormat="false" ht="15.75" hidden="false" customHeight="false" outlineLevel="0" collapsed="false">
      <c r="A425" s="12" t="n">
        <v>42953</v>
      </c>
      <c r="B425" s="13" t="s">
        <v>23</v>
      </c>
      <c r="C425" s="14" t="n">
        <v>8</v>
      </c>
      <c r="D425" s="13" t="s">
        <v>6</v>
      </c>
      <c r="E425" s="15" t="s">
        <v>7</v>
      </c>
      <c r="F425" s="13" t="s">
        <v>87</v>
      </c>
    </row>
    <row r="426" customFormat="false" ht="15.75" hidden="false" customHeight="false" outlineLevel="0" collapsed="false">
      <c r="A426" s="12" t="n">
        <v>42953</v>
      </c>
      <c r="B426" s="13" t="s">
        <v>23</v>
      </c>
      <c r="C426" s="14" t="n">
        <v>8</v>
      </c>
      <c r="D426" s="13" t="s">
        <v>6</v>
      </c>
      <c r="E426" s="15" t="s">
        <v>7</v>
      </c>
      <c r="F426" s="13" t="s">
        <v>304</v>
      </c>
    </row>
    <row r="427" customFormat="false" ht="15.75" hidden="false" customHeight="false" outlineLevel="0" collapsed="false">
      <c r="A427" s="12" t="n">
        <v>42953</v>
      </c>
      <c r="B427" s="13" t="s">
        <v>23</v>
      </c>
      <c r="C427" s="14" t="n">
        <v>10</v>
      </c>
      <c r="D427" s="13" t="s">
        <v>6</v>
      </c>
      <c r="E427" s="15" t="s">
        <v>7</v>
      </c>
      <c r="F427" s="13" t="s">
        <v>87</v>
      </c>
    </row>
    <row r="428" customFormat="false" ht="15.75" hidden="false" customHeight="false" outlineLevel="0" collapsed="false">
      <c r="A428" s="12" t="n">
        <v>42953</v>
      </c>
      <c r="B428" s="13" t="s">
        <v>23</v>
      </c>
      <c r="C428" s="14" t="n">
        <v>9</v>
      </c>
      <c r="D428" s="13" t="s">
        <v>6</v>
      </c>
      <c r="E428" s="15" t="s">
        <v>7</v>
      </c>
      <c r="F428" s="13" t="s">
        <v>87</v>
      </c>
    </row>
    <row r="429" customFormat="false" ht="15.75" hidden="false" customHeight="false" outlineLevel="0" collapsed="false">
      <c r="A429" s="12" t="n">
        <v>42953</v>
      </c>
      <c r="B429" s="13" t="s">
        <v>23</v>
      </c>
      <c r="C429" s="14" t="n">
        <v>9</v>
      </c>
      <c r="D429" s="13" t="s">
        <v>6</v>
      </c>
      <c r="E429" s="15" t="s">
        <v>7</v>
      </c>
      <c r="F429" s="13" t="s">
        <v>305</v>
      </c>
    </row>
    <row r="430" customFormat="false" ht="15.75" hidden="false" customHeight="false" outlineLevel="0" collapsed="false">
      <c r="A430" s="12" t="n">
        <v>42954</v>
      </c>
      <c r="B430" s="13" t="s">
        <v>23</v>
      </c>
      <c r="C430" s="14" t="n">
        <v>19</v>
      </c>
      <c r="D430" s="13" t="s">
        <v>6</v>
      </c>
      <c r="E430" s="15" t="s">
        <v>7</v>
      </c>
      <c r="F430" s="13" t="s">
        <v>306</v>
      </c>
    </row>
    <row r="431" customFormat="false" ht="15.75" hidden="false" customHeight="false" outlineLevel="0" collapsed="false">
      <c r="A431" s="12" t="n">
        <v>42954</v>
      </c>
      <c r="B431" s="13" t="s">
        <v>23</v>
      </c>
      <c r="C431" s="14" t="n">
        <v>61</v>
      </c>
      <c r="D431" s="13" t="s">
        <v>6</v>
      </c>
      <c r="E431" s="15" t="s">
        <v>12</v>
      </c>
      <c r="F431" s="13" t="s">
        <v>307</v>
      </c>
    </row>
    <row r="432" customFormat="false" ht="15.75" hidden="false" customHeight="false" outlineLevel="0" collapsed="false">
      <c r="A432" s="12" t="n">
        <v>42954</v>
      </c>
      <c r="B432" s="13" t="s">
        <v>23</v>
      </c>
      <c r="C432" s="14" t="n">
        <v>28</v>
      </c>
      <c r="D432" s="13" t="s">
        <v>6</v>
      </c>
      <c r="E432" s="15" t="s">
        <v>12</v>
      </c>
      <c r="F432" s="13" t="s">
        <v>308</v>
      </c>
    </row>
    <row r="433" customFormat="false" ht="15.75" hidden="false" customHeight="false" outlineLevel="0" collapsed="false">
      <c r="A433" s="12" t="n">
        <v>42954</v>
      </c>
      <c r="B433" s="13" t="s">
        <v>23</v>
      </c>
      <c r="C433" s="14" t="n">
        <v>21</v>
      </c>
      <c r="D433" s="13" t="s">
        <v>6</v>
      </c>
      <c r="E433" s="15" t="s">
        <v>12</v>
      </c>
      <c r="F433" s="13" t="s">
        <v>309</v>
      </c>
    </row>
    <row r="434" customFormat="false" ht="15.75" hidden="false" customHeight="false" outlineLevel="0" collapsed="false">
      <c r="A434" s="12" t="n">
        <v>42954</v>
      </c>
      <c r="B434" s="13" t="s">
        <v>23</v>
      </c>
      <c r="C434" s="14" t="n">
        <v>7</v>
      </c>
      <c r="D434" s="13" t="s">
        <v>6</v>
      </c>
      <c r="E434" s="15" t="s">
        <v>12</v>
      </c>
      <c r="F434" s="13" t="s">
        <v>310</v>
      </c>
    </row>
    <row r="435" customFormat="false" ht="15.75" hidden="false" customHeight="false" outlineLevel="0" collapsed="false">
      <c r="A435" s="16" t="n">
        <v>42954.2216550463</v>
      </c>
      <c r="B435" s="13" t="s">
        <v>29</v>
      </c>
      <c r="C435" s="14" t="n">
        <v>11</v>
      </c>
      <c r="D435" s="13" t="s">
        <v>6</v>
      </c>
      <c r="E435" s="13" t="s">
        <v>10</v>
      </c>
      <c r="F435" s="13" t="s">
        <v>311</v>
      </c>
    </row>
    <row r="436" customFormat="false" ht="15.75" hidden="false" customHeight="false" outlineLevel="0" collapsed="false">
      <c r="A436" s="16" t="n">
        <v>42954.2222721065</v>
      </c>
      <c r="B436" s="13" t="s">
        <v>29</v>
      </c>
      <c r="C436" s="14" t="n">
        <v>38</v>
      </c>
      <c r="D436" s="13" t="s">
        <v>6</v>
      </c>
      <c r="E436" s="13" t="s">
        <v>50</v>
      </c>
      <c r="F436" s="13" t="s">
        <v>115</v>
      </c>
    </row>
    <row r="437" customFormat="false" ht="15.75" hidden="false" customHeight="false" outlineLevel="0" collapsed="false">
      <c r="A437" s="16" t="n">
        <v>42955.7997291667</v>
      </c>
      <c r="B437" s="13" t="s">
        <v>29</v>
      </c>
      <c r="C437" s="14" t="n">
        <v>347</v>
      </c>
      <c r="D437" s="13" t="s">
        <v>6</v>
      </c>
      <c r="E437" s="13" t="s">
        <v>9</v>
      </c>
      <c r="F437" s="13" t="s">
        <v>312</v>
      </c>
    </row>
    <row r="438" customFormat="false" ht="15.75" hidden="false" customHeight="false" outlineLevel="0" collapsed="false">
      <c r="A438" s="12" t="n">
        <v>42956</v>
      </c>
      <c r="B438" s="13" t="s">
        <v>23</v>
      </c>
      <c r="C438" s="14" t="n">
        <v>43</v>
      </c>
      <c r="D438" s="13" t="s">
        <v>6</v>
      </c>
      <c r="E438" s="15" t="s">
        <v>12</v>
      </c>
      <c r="F438" s="13" t="s">
        <v>313</v>
      </c>
    </row>
    <row r="439" customFormat="false" ht="15.75" hidden="false" customHeight="false" outlineLevel="0" collapsed="false">
      <c r="A439" s="16" t="n">
        <v>42956.5145858796</v>
      </c>
      <c r="B439" s="13" t="s">
        <v>29</v>
      </c>
      <c r="C439" s="14" t="n">
        <v>73</v>
      </c>
      <c r="D439" s="13" t="s">
        <v>6</v>
      </c>
      <c r="E439" s="13" t="s">
        <v>10</v>
      </c>
      <c r="F439" s="13" t="s">
        <v>43</v>
      </c>
    </row>
    <row r="440" customFormat="false" ht="15.75" hidden="false" customHeight="false" outlineLevel="0" collapsed="false">
      <c r="A440" s="16" t="n">
        <v>42956.6909336574</v>
      </c>
      <c r="B440" s="13" t="s">
        <v>29</v>
      </c>
      <c r="C440" s="14" t="n">
        <v>26</v>
      </c>
      <c r="D440" s="13" t="s">
        <v>6</v>
      </c>
      <c r="E440" s="13" t="s">
        <v>12</v>
      </c>
      <c r="F440" s="13" t="s">
        <v>269</v>
      </c>
    </row>
    <row r="441" customFormat="false" ht="15.75" hidden="false" customHeight="false" outlineLevel="0" collapsed="false">
      <c r="A441" s="16" t="n">
        <v>42956.8873425694</v>
      </c>
      <c r="B441" s="13" t="s">
        <v>23</v>
      </c>
      <c r="C441" s="14" t="n">
        <v>21</v>
      </c>
      <c r="D441" s="13" t="s">
        <v>6</v>
      </c>
      <c r="E441" s="13" t="s">
        <v>7</v>
      </c>
      <c r="F441" s="13" t="s">
        <v>73</v>
      </c>
    </row>
    <row r="442" customFormat="false" ht="15.75" hidden="false" customHeight="false" outlineLevel="0" collapsed="false">
      <c r="A442" s="12" t="n">
        <v>42957</v>
      </c>
      <c r="B442" s="13" t="s">
        <v>23</v>
      </c>
      <c r="C442" s="14" t="n">
        <v>68</v>
      </c>
      <c r="D442" s="13" t="s">
        <v>6</v>
      </c>
      <c r="E442" s="15" t="s">
        <v>50</v>
      </c>
      <c r="F442" s="13" t="s">
        <v>85</v>
      </c>
    </row>
    <row r="443" customFormat="false" ht="15.75" hidden="false" customHeight="false" outlineLevel="0" collapsed="false">
      <c r="A443" s="12" t="n">
        <v>42957</v>
      </c>
      <c r="B443" s="13" t="s">
        <v>23</v>
      </c>
      <c r="C443" s="14" t="n">
        <v>21</v>
      </c>
      <c r="D443" s="13" t="s">
        <v>6</v>
      </c>
      <c r="E443" s="15" t="s">
        <v>7</v>
      </c>
      <c r="F443" s="13" t="s">
        <v>73</v>
      </c>
    </row>
    <row r="444" customFormat="false" ht="15.75" hidden="false" customHeight="false" outlineLevel="0" collapsed="false">
      <c r="A444" s="16" t="n">
        <v>42957.673992963</v>
      </c>
      <c r="B444" s="13" t="s">
        <v>29</v>
      </c>
      <c r="C444" s="14" t="n">
        <v>10</v>
      </c>
      <c r="D444" s="13" t="s">
        <v>6</v>
      </c>
      <c r="E444" s="13" t="s">
        <v>12</v>
      </c>
      <c r="F444" s="13" t="s">
        <v>314</v>
      </c>
    </row>
    <row r="445" customFormat="false" ht="15.75" hidden="false" customHeight="false" outlineLevel="0" collapsed="false">
      <c r="A445" s="12" t="n">
        <v>42958</v>
      </c>
      <c r="B445" s="13" t="s">
        <v>23</v>
      </c>
      <c r="C445" s="14" t="n">
        <v>22</v>
      </c>
      <c r="D445" s="13" t="s">
        <v>6</v>
      </c>
      <c r="E445" s="15" t="s">
        <v>9</v>
      </c>
      <c r="F445" s="13" t="s">
        <v>315</v>
      </c>
    </row>
    <row r="446" customFormat="false" ht="15.75" hidden="false" customHeight="false" outlineLevel="0" collapsed="false">
      <c r="A446" s="16" t="n">
        <v>42959.7257998495</v>
      </c>
      <c r="B446" s="13" t="s">
        <v>23</v>
      </c>
      <c r="C446" s="14" t="n">
        <v>26</v>
      </c>
      <c r="D446" s="13" t="s">
        <v>24</v>
      </c>
      <c r="E446" s="13" t="s">
        <v>7</v>
      </c>
      <c r="F446" s="13" t="n">
        <v>26</v>
      </c>
    </row>
    <row r="447" customFormat="false" ht="15.75" hidden="false" customHeight="false" outlineLevel="0" collapsed="false">
      <c r="A447" s="12" t="n">
        <v>42960</v>
      </c>
      <c r="B447" s="13" t="s">
        <v>23</v>
      </c>
      <c r="C447" s="14" t="n">
        <v>32</v>
      </c>
      <c r="D447" s="13" t="s">
        <v>6</v>
      </c>
      <c r="E447" s="15" t="s">
        <v>7</v>
      </c>
      <c r="F447" s="13" t="s">
        <v>316</v>
      </c>
    </row>
    <row r="448" customFormat="false" ht="15.75" hidden="false" customHeight="false" outlineLevel="0" collapsed="false">
      <c r="A448" s="12" t="n">
        <v>42960</v>
      </c>
      <c r="B448" s="13" t="s">
        <v>23</v>
      </c>
      <c r="C448" s="14" t="n">
        <v>89</v>
      </c>
      <c r="D448" s="13" t="s">
        <v>6</v>
      </c>
      <c r="E448" s="15" t="s">
        <v>7</v>
      </c>
      <c r="F448" s="13" t="s">
        <v>298</v>
      </c>
    </row>
    <row r="449" customFormat="false" ht="15.75" hidden="false" customHeight="false" outlineLevel="0" collapsed="false">
      <c r="A449" s="12" t="n">
        <v>42960</v>
      </c>
      <c r="B449" s="13" t="s">
        <v>23</v>
      </c>
      <c r="C449" s="14" t="n">
        <v>63</v>
      </c>
      <c r="D449" s="13" t="s">
        <v>6</v>
      </c>
      <c r="E449" s="15" t="s">
        <v>7</v>
      </c>
      <c r="F449" s="13" t="s">
        <v>317</v>
      </c>
    </row>
    <row r="450" customFormat="false" ht="15.75" hidden="false" customHeight="false" outlineLevel="0" collapsed="false">
      <c r="A450" s="16" t="n">
        <v>42960.6558840162</v>
      </c>
      <c r="B450" s="13" t="s">
        <v>23</v>
      </c>
      <c r="C450" s="14" t="n">
        <v>90</v>
      </c>
      <c r="D450" s="13" t="s">
        <v>6</v>
      </c>
      <c r="E450" s="13" t="s">
        <v>7</v>
      </c>
      <c r="F450" s="13" t="s">
        <v>318</v>
      </c>
    </row>
    <row r="451" customFormat="false" ht="15.75" hidden="false" customHeight="false" outlineLevel="0" collapsed="false">
      <c r="A451" s="16" t="n">
        <v>42960.6645654514</v>
      </c>
      <c r="B451" s="13" t="s">
        <v>29</v>
      </c>
      <c r="C451" s="14" t="n">
        <v>25</v>
      </c>
      <c r="D451" s="13" t="s">
        <v>6</v>
      </c>
      <c r="E451" s="13" t="s">
        <v>12</v>
      </c>
      <c r="F451" s="13" t="s">
        <v>269</v>
      </c>
    </row>
    <row r="452" customFormat="false" ht="15.75" hidden="false" customHeight="false" outlineLevel="0" collapsed="false">
      <c r="A452" s="12" t="n">
        <v>42961</v>
      </c>
      <c r="B452" s="13" t="s">
        <v>23</v>
      </c>
      <c r="C452" s="14" t="n">
        <v>5</v>
      </c>
      <c r="D452" s="13" t="s">
        <v>6</v>
      </c>
      <c r="E452" s="15" t="s">
        <v>12</v>
      </c>
      <c r="F452" s="13" t="s">
        <v>269</v>
      </c>
    </row>
    <row r="453" customFormat="false" ht="15.75" hidden="false" customHeight="false" outlineLevel="0" collapsed="false">
      <c r="A453" s="12" t="n">
        <v>42961</v>
      </c>
      <c r="B453" s="13" t="s">
        <v>23</v>
      </c>
      <c r="C453" s="14" t="n">
        <v>71</v>
      </c>
      <c r="D453" s="13" t="s">
        <v>6</v>
      </c>
      <c r="E453" s="15" t="s">
        <v>12</v>
      </c>
      <c r="F453" s="13" t="s">
        <v>319</v>
      </c>
    </row>
    <row r="454" customFormat="false" ht="15.75" hidden="false" customHeight="false" outlineLevel="0" collapsed="false">
      <c r="A454" s="12" t="n">
        <v>42961</v>
      </c>
      <c r="B454" s="13" t="s">
        <v>23</v>
      </c>
      <c r="C454" s="14" t="n">
        <v>55</v>
      </c>
      <c r="D454" s="13" t="s">
        <v>6</v>
      </c>
      <c r="E454" s="15" t="s">
        <v>12</v>
      </c>
      <c r="F454" s="13" t="s">
        <v>320</v>
      </c>
    </row>
    <row r="455" customFormat="false" ht="15.75" hidden="false" customHeight="false" outlineLevel="0" collapsed="false">
      <c r="A455" s="12" t="n">
        <v>42961</v>
      </c>
      <c r="B455" s="13" t="s">
        <v>23</v>
      </c>
      <c r="C455" s="14" t="n">
        <v>9</v>
      </c>
      <c r="D455" s="13" t="s">
        <v>6</v>
      </c>
      <c r="E455" s="15" t="s">
        <v>7</v>
      </c>
      <c r="F455" s="13" t="s">
        <v>321</v>
      </c>
    </row>
    <row r="456" customFormat="false" ht="15.75" hidden="false" customHeight="false" outlineLevel="0" collapsed="false">
      <c r="A456" s="12" t="n">
        <v>42961</v>
      </c>
      <c r="B456" s="13" t="s">
        <v>23</v>
      </c>
      <c r="C456" s="14" t="n">
        <v>20</v>
      </c>
      <c r="D456" s="13" t="s">
        <v>6</v>
      </c>
      <c r="E456" s="15" t="s">
        <v>7</v>
      </c>
      <c r="F456" s="13" t="s">
        <v>322</v>
      </c>
    </row>
    <row r="457" customFormat="false" ht="15.75" hidden="false" customHeight="false" outlineLevel="0" collapsed="false">
      <c r="A457" s="12" t="n">
        <v>42961</v>
      </c>
      <c r="B457" s="13" t="s">
        <v>23</v>
      </c>
      <c r="C457" s="14" t="n">
        <v>22</v>
      </c>
      <c r="D457" s="13" t="s">
        <v>6</v>
      </c>
      <c r="E457" s="15" t="s">
        <v>7</v>
      </c>
      <c r="F457" s="13" t="s">
        <v>323</v>
      </c>
    </row>
    <row r="458" customFormat="false" ht="15.75" hidden="false" customHeight="false" outlineLevel="0" collapsed="false">
      <c r="A458" s="16" t="n">
        <v>42961.4848028357</v>
      </c>
      <c r="B458" s="13" t="s">
        <v>29</v>
      </c>
      <c r="C458" s="14" t="n">
        <v>38</v>
      </c>
      <c r="D458" s="13" t="s">
        <v>6</v>
      </c>
      <c r="E458" s="13" t="s">
        <v>50</v>
      </c>
      <c r="F458" s="13" t="s">
        <v>324</v>
      </c>
    </row>
    <row r="459" customFormat="false" ht="15.75" hidden="false" customHeight="false" outlineLevel="0" collapsed="false">
      <c r="A459" s="12" t="n">
        <v>42963</v>
      </c>
      <c r="B459" s="13" t="s">
        <v>23</v>
      </c>
      <c r="C459" s="14" t="n">
        <v>13</v>
      </c>
      <c r="D459" s="13" t="s">
        <v>6</v>
      </c>
      <c r="E459" s="15" t="s">
        <v>12</v>
      </c>
      <c r="F459" s="13" t="s">
        <v>269</v>
      </c>
    </row>
    <row r="460" customFormat="false" ht="15.75" hidden="false" customHeight="false" outlineLevel="0" collapsed="false">
      <c r="A460" s="12" t="n">
        <v>42964</v>
      </c>
      <c r="B460" s="13" t="s">
        <v>23</v>
      </c>
      <c r="C460" s="14" t="n">
        <v>113</v>
      </c>
      <c r="D460" s="13" t="s">
        <v>6</v>
      </c>
      <c r="E460" s="15" t="s">
        <v>12</v>
      </c>
      <c r="F460" s="13" t="s">
        <v>325</v>
      </c>
    </row>
    <row r="461" customFormat="false" ht="15.75" hidden="false" customHeight="false" outlineLevel="0" collapsed="false">
      <c r="A461" s="12" t="n">
        <v>42965</v>
      </c>
      <c r="B461" s="13" t="s">
        <v>23</v>
      </c>
      <c r="C461" s="14" t="n">
        <v>34</v>
      </c>
      <c r="D461" s="13" t="s">
        <v>6</v>
      </c>
      <c r="E461" s="15" t="s">
        <v>12</v>
      </c>
      <c r="F461" s="13" t="s">
        <v>269</v>
      </c>
    </row>
    <row r="462" customFormat="false" ht="15.75" hidden="false" customHeight="false" outlineLevel="0" collapsed="false">
      <c r="A462" s="16" t="n">
        <v>42965.6692728356</v>
      </c>
      <c r="B462" s="13" t="s">
        <v>29</v>
      </c>
      <c r="C462" s="14" t="n">
        <v>37</v>
      </c>
      <c r="D462" s="13" t="s">
        <v>6</v>
      </c>
      <c r="E462" s="13" t="s">
        <v>7</v>
      </c>
      <c r="F462" s="13" t="s">
        <v>326</v>
      </c>
    </row>
    <row r="463" customFormat="false" ht="15.75" hidden="false" customHeight="false" outlineLevel="0" collapsed="false">
      <c r="A463" s="16" t="n">
        <v>42966.3309024769</v>
      </c>
      <c r="B463" s="13" t="s">
        <v>29</v>
      </c>
      <c r="C463" s="14" t="n">
        <v>11</v>
      </c>
      <c r="D463" s="13" t="s">
        <v>6</v>
      </c>
      <c r="E463" s="13" t="s">
        <v>9</v>
      </c>
      <c r="F463" s="13" t="s">
        <v>327</v>
      </c>
    </row>
    <row r="464" customFormat="false" ht="15.75" hidden="false" customHeight="false" outlineLevel="0" collapsed="false">
      <c r="A464" s="16" t="n">
        <v>42966.3369003819</v>
      </c>
      <c r="B464" s="13" t="s">
        <v>29</v>
      </c>
      <c r="C464" s="14" t="n">
        <v>648</v>
      </c>
      <c r="D464" s="13" t="s">
        <v>6</v>
      </c>
      <c r="E464" s="13" t="s">
        <v>9</v>
      </c>
      <c r="F464" s="13" t="s">
        <v>328</v>
      </c>
    </row>
    <row r="465" customFormat="false" ht="15.75" hidden="false" customHeight="false" outlineLevel="0" collapsed="false">
      <c r="A465" s="16" t="n">
        <v>42966.397800544</v>
      </c>
      <c r="B465" s="13" t="s">
        <v>29</v>
      </c>
      <c r="C465" s="14" t="n">
        <v>96</v>
      </c>
      <c r="D465" s="13" t="s">
        <v>6</v>
      </c>
      <c r="E465" s="13" t="s">
        <v>10</v>
      </c>
      <c r="F465" s="13" t="s">
        <v>80</v>
      </c>
    </row>
    <row r="466" customFormat="false" ht="15.75" hidden="false" customHeight="false" outlineLevel="0" collapsed="false">
      <c r="A466" s="16" t="n">
        <v>42966.6849330208</v>
      </c>
      <c r="B466" s="13" t="s">
        <v>29</v>
      </c>
      <c r="C466" s="14" t="n">
        <v>52</v>
      </c>
      <c r="D466" s="13" t="s">
        <v>6</v>
      </c>
      <c r="E466" s="13" t="s">
        <v>7</v>
      </c>
      <c r="F466" s="13" t="s">
        <v>329</v>
      </c>
    </row>
    <row r="467" customFormat="false" ht="15.75" hidden="false" customHeight="false" outlineLevel="0" collapsed="false">
      <c r="A467" s="12" t="n">
        <v>42967</v>
      </c>
      <c r="B467" s="13" t="s">
        <v>23</v>
      </c>
      <c r="C467" s="14" t="n">
        <v>30</v>
      </c>
      <c r="D467" s="13" t="s">
        <v>6</v>
      </c>
      <c r="E467" s="15" t="s">
        <v>50</v>
      </c>
      <c r="F467" s="13" t="s">
        <v>330</v>
      </c>
    </row>
    <row r="468" customFormat="false" ht="15.75" hidden="false" customHeight="false" outlineLevel="0" collapsed="false">
      <c r="A468" s="12" t="n">
        <v>42967</v>
      </c>
      <c r="B468" s="13" t="s">
        <v>23</v>
      </c>
      <c r="C468" s="14" t="n">
        <v>15</v>
      </c>
      <c r="D468" s="13" t="s">
        <v>6</v>
      </c>
      <c r="E468" s="15" t="s">
        <v>10</v>
      </c>
      <c r="F468" s="13" t="s">
        <v>331</v>
      </c>
    </row>
    <row r="469" customFormat="false" ht="15.75" hidden="false" customHeight="false" outlineLevel="0" collapsed="false">
      <c r="A469" s="12" t="n">
        <v>42967</v>
      </c>
      <c r="B469" s="13" t="s">
        <v>23</v>
      </c>
      <c r="C469" s="14" t="n">
        <v>20</v>
      </c>
      <c r="D469" s="13" t="s">
        <v>6</v>
      </c>
      <c r="E469" s="15" t="s">
        <v>50</v>
      </c>
      <c r="F469" s="13" t="s">
        <v>332</v>
      </c>
    </row>
    <row r="470" customFormat="false" ht="15.75" hidden="false" customHeight="false" outlineLevel="0" collapsed="false">
      <c r="A470" s="12" t="n">
        <v>42969</v>
      </c>
      <c r="B470" s="13" t="s">
        <v>23</v>
      </c>
      <c r="C470" s="14" t="n">
        <v>28</v>
      </c>
      <c r="D470" s="13" t="s">
        <v>6</v>
      </c>
      <c r="E470" s="15" t="s">
        <v>7</v>
      </c>
      <c r="F470" s="13" t="s">
        <v>34</v>
      </c>
    </row>
    <row r="471" customFormat="false" ht="15.75" hidden="false" customHeight="false" outlineLevel="0" collapsed="false">
      <c r="A471" s="16" t="n">
        <v>42969.7818230903</v>
      </c>
      <c r="B471" s="13" t="s">
        <v>29</v>
      </c>
      <c r="C471" s="14" t="n">
        <v>28</v>
      </c>
      <c r="D471" s="13" t="s">
        <v>6</v>
      </c>
      <c r="E471" s="13" t="s">
        <v>12</v>
      </c>
      <c r="F471" s="13" t="s">
        <v>269</v>
      </c>
    </row>
    <row r="472" customFormat="false" ht="15.75" hidden="false" customHeight="false" outlineLevel="0" collapsed="false">
      <c r="A472" s="12" t="n">
        <v>42972</v>
      </c>
      <c r="B472" s="13" t="s">
        <v>23</v>
      </c>
      <c r="C472" s="14" t="n">
        <v>21</v>
      </c>
      <c r="D472" s="13" t="s">
        <v>6</v>
      </c>
      <c r="E472" s="15" t="s">
        <v>7</v>
      </c>
      <c r="F472" s="13" t="s">
        <v>269</v>
      </c>
    </row>
    <row r="473" customFormat="false" ht="15.75" hidden="false" customHeight="false" outlineLevel="0" collapsed="false">
      <c r="A473" s="12" t="n">
        <v>42973</v>
      </c>
      <c r="B473" s="13" t="s">
        <v>23</v>
      </c>
      <c r="C473" s="14" t="n">
        <v>61</v>
      </c>
      <c r="D473" s="13" t="s">
        <v>6</v>
      </c>
      <c r="E473" s="15" t="s">
        <v>10</v>
      </c>
      <c r="F473" s="13" t="s">
        <v>333</v>
      </c>
    </row>
    <row r="474" customFormat="false" ht="15.75" hidden="false" customHeight="false" outlineLevel="0" collapsed="false">
      <c r="A474" s="12" t="n">
        <v>42973</v>
      </c>
      <c r="B474" s="13" t="s">
        <v>23</v>
      </c>
      <c r="C474" s="14" t="n">
        <v>5</v>
      </c>
      <c r="D474" s="13" t="s">
        <v>6</v>
      </c>
      <c r="E474" s="15" t="s">
        <v>50</v>
      </c>
      <c r="F474" s="13" t="s">
        <v>334</v>
      </c>
    </row>
    <row r="475" customFormat="false" ht="15.75" hidden="false" customHeight="false" outlineLevel="0" collapsed="false">
      <c r="A475" s="16" t="n">
        <v>42974.3511759491</v>
      </c>
      <c r="B475" s="13" t="s">
        <v>29</v>
      </c>
      <c r="C475" s="14" t="n">
        <v>38</v>
      </c>
      <c r="D475" s="13" t="s">
        <v>6</v>
      </c>
      <c r="E475" s="13" t="s">
        <v>50</v>
      </c>
      <c r="F475" s="13" t="s">
        <v>115</v>
      </c>
    </row>
    <row r="476" customFormat="false" ht="15.75" hidden="false" customHeight="false" outlineLevel="0" collapsed="false">
      <c r="A476" s="16" t="n">
        <v>42974.4628146065</v>
      </c>
      <c r="B476" s="13" t="s">
        <v>29</v>
      </c>
      <c r="C476" s="14" t="n">
        <v>29</v>
      </c>
      <c r="D476" s="13" t="s">
        <v>24</v>
      </c>
      <c r="E476" s="13" t="s">
        <v>7</v>
      </c>
      <c r="F476" s="13" t="s">
        <v>335</v>
      </c>
    </row>
    <row r="477" customFormat="false" ht="15.75" hidden="false" customHeight="false" outlineLevel="0" collapsed="false">
      <c r="A477" s="12" t="n">
        <v>42975</v>
      </c>
      <c r="B477" s="13" t="s">
        <v>23</v>
      </c>
      <c r="C477" s="14" t="n">
        <v>17</v>
      </c>
      <c r="D477" s="13" t="s">
        <v>6</v>
      </c>
      <c r="E477" s="15" t="s">
        <v>12</v>
      </c>
      <c r="F477" s="13" t="s">
        <v>336</v>
      </c>
    </row>
    <row r="478" customFormat="false" ht="15.75" hidden="false" customHeight="false" outlineLevel="0" collapsed="false">
      <c r="A478" s="12" t="n">
        <v>42975</v>
      </c>
      <c r="B478" s="13" t="s">
        <v>23</v>
      </c>
      <c r="C478" s="14" t="n">
        <v>35</v>
      </c>
      <c r="D478" s="13" t="s">
        <v>6</v>
      </c>
      <c r="E478" s="15" t="s">
        <v>12</v>
      </c>
      <c r="F478" s="13" t="s">
        <v>269</v>
      </c>
    </row>
    <row r="479" customFormat="false" ht="15.75" hidden="false" customHeight="false" outlineLevel="0" collapsed="false">
      <c r="A479" s="12" t="n">
        <v>42975</v>
      </c>
      <c r="B479" s="13" t="s">
        <v>23</v>
      </c>
      <c r="C479" s="14" t="n">
        <v>40</v>
      </c>
      <c r="D479" s="13" t="s">
        <v>6</v>
      </c>
      <c r="E479" s="15" t="s">
        <v>12</v>
      </c>
      <c r="F479" s="13" t="s">
        <v>80</v>
      </c>
    </row>
    <row r="480" customFormat="false" ht="15.75" hidden="false" customHeight="false" outlineLevel="0" collapsed="false">
      <c r="A480" s="16" t="n">
        <v>42975.6239172454</v>
      </c>
      <c r="B480" s="13" t="s">
        <v>29</v>
      </c>
      <c r="C480" s="14" t="n">
        <v>38</v>
      </c>
      <c r="D480" s="13" t="s">
        <v>6</v>
      </c>
      <c r="E480" s="13" t="s">
        <v>50</v>
      </c>
      <c r="F480" s="13" t="s">
        <v>337</v>
      </c>
    </row>
    <row r="481" customFormat="false" ht="15.75" hidden="false" customHeight="false" outlineLevel="0" collapsed="false">
      <c r="A481" s="12" t="n">
        <v>42976</v>
      </c>
      <c r="B481" s="13" t="s">
        <v>23</v>
      </c>
      <c r="C481" s="14" t="n">
        <v>38</v>
      </c>
      <c r="D481" s="13" t="s">
        <v>6</v>
      </c>
      <c r="E481" s="15" t="s">
        <v>7</v>
      </c>
      <c r="F481" s="13" t="s">
        <v>338</v>
      </c>
    </row>
    <row r="482" customFormat="false" ht="15.75" hidden="false" customHeight="false" outlineLevel="0" collapsed="false">
      <c r="A482" s="12" t="n">
        <v>42977</v>
      </c>
      <c r="B482" s="13" t="s">
        <v>23</v>
      </c>
      <c r="C482" s="14" t="n">
        <v>13</v>
      </c>
      <c r="D482" s="13" t="s">
        <v>6</v>
      </c>
      <c r="E482" s="15" t="s">
        <v>12</v>
      </c>
      <c r="F482" s="13" t="s">
        <v>269</v>
      </c>
    </row>
    <row r="483" customFormat="false" ht="15.75" hidden="false" customHeight="false" outlineLevel="0" collapsed="false">
      <c r="A483" s="12" t="n">
        <v>42979</v>
      </c>
      <c r="B483" s="13" t="s">
        <v>23</v>
      </c>
      <c r="C483" s="14" t="n">
        <v>55</v>
      </c>
      <c r="D483" s="13" t="s">
        <v>6</v>
      </c>
      <c r="E483" s="15" t="s">
        <v>12</v>
      </c>
      <c r="F483" s="13" t="s">
        <v>80</v>
      </c>
    </row>
    <row r="484" customFormat="false" ht="15.75" hidden="false" customHeight="false" outlineLevel="0" collapsed="false">
      <c r="A484" s="12" t="n">
        <v>42979</v>
      </c>
      <c r="B484" s="13" t="s">
        <v>23</v>
      </c>
      <c r="C484" s="14" t="n">
        <v>37</v>
      </c>
      <c r="D484" s="13" t="s">
        <v>6</v>
      </c>
      <c r="E484" s="15" t="s">
        <v>10</v>
      </c>
      <c r="F484" s="13" t="s">
        <v>80</v>
      </c>
    </row>
    <row r="485" customFormat="false" ht="15.75" hidden="false" customHeight="false" outlineLevel="0" collapsed="false">
      <c r="A485" s="16" t="n">
        <v>42979.8095237384</v>
      </c>
      <c r="B485" s="13" t="s">
        <v>29</v>
      </c>
      <c r="C485" s="14" t="n">
        <v>14</v>
      </c>
      <c r="D485" s="13" t="s">
        <v>6</v>
      </c>
      <c r="E485" s="13" t="s">
        <v>12</v>
      </c>
      <c r="F485" s="13" t="s">
        <v>59</v>
      </c>
    </row>
    <row r="486" customFormat="false" ht="15.75" hidden="false" customHeight="false" outlineLevel="0" collapsed="false">
      <c r="A486" s="12" t="n">
        <v>42980</v>
      </c>
      <c r="B486" s="13" t="s">
        <v>23</v>
      </c>
      <c r="C486" s="14" t="n">
        <v>208.8</v>
      </c>
      <c r="D486" s="13" t="s">
        <v>6</v>
      </c>
      <c r="E486" s="15" t="s">
        <v>7</v>
      </c>
      <c r="F486" s="13" t="s">
        <v>339</v>
      </c>
    </row>
    <row r="487" customFormat="false" ht="15.75" hidden="false" customHeight="false" outlineLevel="0" collapsed="false">
      <c r="A487" s="12" t="n">
        <v>42980</v>
      </c>
      <c r="B487" s="13" t="s">
        <v>23</v>
      </c>
      <c r="C487" s="14" t="n">
        <v>18</v>
      </c>
      <c r="D487" s="13" t="s">
        <v>6</v>
      </c>
      <c r="E487" s="15" t="s">
        <v>7</v>
      </c>
      <c r="F487" s="13" t="s">
        <v>340</v>
      </c>
    </row>
    <row r="488" customFormat="false" ht="15.75" hidden="false" customHeight="false" outlineLevel="0" collapsed="false">
      <c r="A488" s="12" t="n">
        <v>42980</v>
      </c>
      <c r="B488" s="13" t="s">
        <v>23</v>
      </c>
      <c r="C488" s="14" t="n">
        <v>15</v>
      </c>
      <c r="D488" s="13" t="s">
        <v>24</v>
      </c>
      <c r="E488" s="15" t="s">
        <v>7</v>
      </c>
      <c r="F488" s="13" t="s">
        <v>341</v>
      </c>
    </row>
    <row r="489" customFormat="false" ht="15.75" hidden="false" customHeight="false" outlineLevel="0" collapsed="false">
      <c r="A489" s="12" t="n">
        <v>42981</v>
      </c>
      <c r="B489" s="13" t="s">
        <v>23</v>
      </c>
      <c r="C489" s="14" t="n">
        <v>18</v>
      </c>
      <c r="D489" s="13" t="s">
        <v>79</v>
      </c>
      <c r="E489" s="15"/>
    </row>
    <row r="490" customFormat="false" ht="15.75" hidden="false" customHeight="false" outlineLevel="0" collapsed="false">
      <c r="A490" s="16" t="n">
        <v>42981.6328695139</v>
      </c>
      <c r="B490" s="13" t="s">
        <v>29</v>
      </c>
      <c r="C490" s="14" t="n">
        <v>13</v>
      </c>
      <c r="D490" s="13" t="s">
        <v>6</v>
      </c>
      <c r="E490" s="13" t="s">
        <v>7</v>
      </c>
      <c r="F490" s="13" t="s">
        <v>41</v>
      </c>
    </row>
    <row r="491" customFormat="false" ht="15.75" hidden="false" customHeight="false" outlineLevel="0" collapsed="false">
      <c r="A491" s="16" t="n">
        <v>42981.6334244676</v>
      </c>
      <c r="B491" s="13" t="s">
        <v>29</v>
      </c>
      <c r="C491" s="14" t="n">
        <v>9</v>
      </c>
      <c r="D491" s="13" t="s">
        <v>6</v>
      </c>
      <c r="E491" s="13" t="s">
        <v>7</v>
      </c>
      <c r="F491" s="13" t="s">
        <v>139</v>
      </c>
    </row>
    <row r="492" customFormat="false" ht="15.75" hidden="false" customHeight="false" outlineLevel="0" collapsed="false">
      <c r="A492" s="16" t="n">
        <v>42981.6368082523</v>
      </c>
      <c r="B492" s="13" t="s">
        <v>29</v>
      </c>
      <c r="C492" s="14" t="n">
        <v>9</v>
      </c>
      <c r="D492" s="13" t="s">
        <v>6</v>
      </c>
      <c r="E492" s="13" t="s">
        <v>7</v>
      </c>
      <c r="F492" s="13" t="s">
        <v>87</v>
      </c>
    </row>
    <row r="493" customFormat="false" ht="15.75" hidden="false" customHeight="false" outlineLevel="0" collapsed="false">
      <c r="A493" s="16" t="n">
        <v>42981.7906681366</v>
      </c>
      <c r="B493" s="13" t="s">
        <v>29</v>
      </c>
      <c r="C493" s="14" t="n">
        <v>15</v>
      </c>
      <c r="D493" s="13" t="s">
        <v>6</v>
      </c>
      <c r="E493" s="13" t="s">
        <v>7</v>
      </c>
      <c r="F493" s="13" t="s">
        <v>59</v>
      </c>
    </row>
    <row r="494" customFormat="false" ht="15.75" hidden="false" customHeight="false" outlineLevel="0" collapsed="false">
      <c r="A494" s="16" t="n">
        <v>42982.2478026968</v>
      </c>
      <c r="B494" s="13" t="s">
        <v>29</v>
      </c>
      <c r="C494" s="14" t="n">
        <v>19</v>
      </c>
      <c r="D494" s="13" t="s">
        <v>6</v>
      </c>
      <c r="E494" s="13" t="s">
        <v>50</v>
      </c>
      <c r="F494" s="13" t="s">
        <v>192</v>
      </c>
    </row>
    <row r="495" customFormat="false" ht="15.75" hidden="false" customHeight="false" outlineLevel="0" collapsed="false">
      <c r="A495" s="16" t="n">
        <v>42982.435951331</v>
      </c>
      <c r="B495" s="13" t="s">
        <v>23</v>
      </c>
      <c r="C495" s="14" t="n">
        <v>127</v>
      </c>
      <c r="D495" s="13" t="s">
        <v>6</v>
      </c>
      <c r="E495" s="13" t="s">
        <v>12</v>
      </c>
    </row>
    <row r="496" customFormat="false" ht="15.75" hidden="false" customHeight="false" outlineLevel="0" collapsed="false">
      <c r="A496" s="16" t="n">
        <v>42983.2009206482</v>
      </c>
      <c r="B496" s="13" t="s">
        <v>29</v>
      </c>
      <c r="C496" s="14" t="n">
        <v>18</v>
      </c>
      <c r="D496" s="13" t="s">
        <v>6</v>
      </c>
      <c r="E496" s="13" t="s">
        <v>12</v>
      </c>
      <c r="F496" s="13" t="s">
        <v>46</v>
      </c>
    </row>
    <row r="497" customFormat="false" ht="15.75" hidden="false" customHeight="false" outlineLevel="0" collapsed="false">
      <c r="A497" s="12" t="n">
        <v>42984</v>
      </c>
      <c r="B497" s="13" t="s">
        <v>23</v>
      </c>
      <c r="C497" s="14" t="n">
        <v>12</v>
      </c>
      <c r="D497" s="13" t="s">
        <v>6</v>
      </c>
      <c r="E497" s="15" t="s">
        <v>12</v>
      </c>
      <c r="F497" s="13" t="s">
        <v>342</v>
      </c>
    </row>
    <row r="498" customFormat="false" ht="15.75" hidden="false" customHeight="false" outlineLevel="0" collapsed="false">
      <c r="A498" s="12" t="n">
        <v>42987</v>
      </c>
      <c r="B498" s="13" t="s">
        <v>29</v>
      </c>
      <c r="C498" s="14" t="n">
        <v>61</v>
      </c>
      <c r="D498" s="13" t="s">
        <v>6</v>
      </c>
      <c r="E498" s="15" t="s">
        <v>7</v>
      </c>
      <c r="F498" s="13" t="s">
        <v>343</v>
      </c>
    </row>
    <row r="499" customFormat="false" ht="15.75" hidden="false" customHeight="false" outlineLevel="0" collapsed="false">
      <c r="A499" s="12" t="n">
        <v>42987</v>
      </c>
      <c r="B499" s="13" t="s">
        <v>23</v>
      </c>
      <c r="C499" s="14" t="n">
        <v>10</v>
      </c>
      <c r="D499" s="13" t="s">
        <v>6</v>
      </c>
      <c r="E499" s="15" t="s">
        <v>12</v>
      </c>
      <c r="F499" s="13" t="s">
        <v>344</v>
      </c>
    </row>
    <row r="500" customFormat="false" ht="15.75" hidden="false" customHeight="false" outlineLevel="0" collapsed="false">
      <c r="A500" s="16" t="n">
        <v>42988.3777388426</v>
      </c>
      <c r="B500" s="13" t="s">
        <v>29</v>
      </c>
      <c r="C500" s="14" t="n">
        <v>59</v>
      </c>
      <c r="D500" s="13" t="s">
        <v>6</v>
      </c>
      <c r="E500" s="13" t="s">
        <v>7</v>
      </c>
      <c r="F500" s="13" t="s">
        <v>345</v>
      </c>
    </row>
    <row r="501" customFormat="false" ht="15.75" hidden="false" customHeight="false" outlineLevel="0" collapsed="false">
      <c r="A501" s="16" t="n">
        <v>42988.451275</v>
      </c>
      <c r="B501" s="13" t="s">
        <v>29</v>
      </c>
      <c r="C501" s="14" t="n">
        <v>82</v>
      </c>
      <c r="D501" s="13" t="s">
        <v>6</v>
      </c>
      <c r="E501" s="13" t="s">
        <v>10</v>
      </c>
      <c r="F501" s="13" t="s">
        <v>43</v>
      </c>
    </row>
    <row r="502" customFormat="false" ht="15.75" hidden="false" customHeight="false" outlineLevel="0" collapsed="false">
      <c r="A502" s="12" t="n">
        <v>42989</v>
      </c>
      <c r="B502" s="13" t="s">
        <v>23</v>
      </c>
      <c r="C502" s="14" t="n">
        <v>12</v>
      </c>
      <c r="D502" s="13" t="s">
        <v>6</v>
      </c>
      <c r="E502" s="15" t="s">
        <v>12</v>
      </c>
      <c r="F502" s="13" t="s">
        <v>346</v>
      </c>
    </row>
    <row r="503" customFormat="false" ht="15.75" hidden="false" customHeight="false" outlineLevel="0" collapsed="false">
      <c r="A503" s="12" t="n">
        <v>42989</v>
      </c>
      <c r="B503" s="13" t="s">
        <v>23</v>
      </c>
      <c r="C503" s="14" t="n">
        <v>18.25</v>
      </c>
      <c r="D503" s="13" t="s">
        <v>6</v>
      </c>
      <c r="E503" s="15" t="s">
        <v>12</v>
      </c>
      <c r="F503" s="13" t="s">
        <v>290</v>
      </c>
    </row>
    <row r="504" customFormat="false" ht="15.75" hidden="false" customHeight="false" outlineLevel="0" collapsed="false">
      <c r="A504" s="12" t="n">
        <v>42989</v>
      </c>
      <c r="B504" s="13" t="s">
        <v>23</v>
      </c>
      <c r="C504" s="14" t="n">
        <v>20</v>
      </c>
      <c r="D504" s="13" t="s">
        <v>6</v>
      </c>
      <c r="E504" s="15" t="s">
        <v>12</v>
      </c>
      <c r="F504" s="13" t="s">
        <v>347</v>
      </c>
    </row>
    <row r="505" customFormat="false" ht="15.75" hidden="false" customHeight="false" outlineLevel="0" collapsed="false">
      <c r="A505" s="12" t="n">
        <v>42989</v>
      </c>
      <c r="B505" s="13" t="s">
        <v>23</v>
      </c>
      <c r="C505" s="14" t="n">
        <v>22</v>
      </c>
      <c r="D505" s="13" t="s">
        <v>6</v>
      </c>
      <c r="E505" s="15" t="s">
        <v>12</v>
      </c>
      <c r="F505" s="13" t="s">
        <v>34</v>
      </c>
    </row>
    <row r="506" customFormat="false" ht="15.75" hidden="false" customHeight="false" outlineLevel="0" collapsed="false">
      <c r="A506" s="16" t="n">
        <v>42989.2242904745</v>
      </c>
      <c r="B506" s="13" t="s">
        <v>29</v>
      </c>
      <c r="C506" s="14" t="n">
        <v>38</v>
      </c>
      <c r="D506" s="13" t="s">
        <v>6</v>
      </c>
      <c r="E506" s="13" t="s">
        <v>50</v>
      </c>
      <c r="F506" s="13" t="s">
        <v>115</v>
      </c>
    </row>
    <row r="507" customFormat="false" ht="15.75" hidden="false" customHeight="false" outlineLevel="0" collapsed="false">
      <c r="A507" s="12" t="n">
        <v>42990</v>
      </c>
      <c r="B507" s="13" t="s">
        <v>23</v>
      </c>
      <c r="C507" s="14" t="n">
        <v>29</v>
      </c>
      <c r="D507" s="13" t="s">
        <v>6</v>
      </c>
      <c r="E507" s="15" t="s">
        <v>12</v>
      </c>
      <c r="F507" s="13" t="s">
        <v>70</v>
      </c>
    </row>
    <row r="508" customFormat="false" ht="15.75" hidden="false" customHeight="false" outlineLevel="0" collapsed="false">
      <c r="A508" s="12" t="n">
        <v>42990</v>
      </c>
      <c r="B508" s="13" t="s">
        <v>23</v>
      </c>
      <c r="C508" s="14" t="n">
        <v>31</v>
      </c>
      <c r="D508" s="13" t="s">
        <v>6</v>
      </c>
      <c r="E508" s="15" t="s">
        <v>10</v>
      </c>
      <c r="F508" s="13" t="s">
        <v>348</v>
      </c>
    </row>
    <row r="509" customFormat="false" ht="15.75" hidden="false" customHeight="false" outlineLevel="0" collapsed="false">
      <c r="A509" s="12" t="n">
        <v>42991</v>
      </c>
      <c r="B509" s="13" t="s">
        <v>23</v>
      </c>
      <c r="C509" s="14" t="n">
        <v>38</v>
      </c>
      <c r="D509" s="13" t="s">
        <v>6</v>
      </c>
      <c r="E509" s="15" t="s">
        <v>7</v>
      </c>
      <c r="F509" s="13" t="s">
        <v>349</v>
      </c>
    </row>
    <row r="510" customFormat="false" ht="15.75" hidden="false" customHeight="false" outlineLevel="0" collapsed="false">
      <c r="A510" s="16" t="n">
        <v>42991.8814083333</v>
      </c>
      <c r="B510" s="13" t="s">
        <v>29</v>
      </c>
      <c r="C510" s="14" t="n">
        <v>52</v>
      </c>
      <c r="D510" s="13" t="s">
        <v>6</v>
      </c>
      <c r="E510" s="13" t="s">
        <v>9</v>
      </c>
      <c r="F510" s="13" t="s">
        <v>350</v>
      </c>
    </row>
    <row r="511" customFormat="false" ht="15.75" hidden="false" customHeight="false" outlineLevel="0" collapsed="false">
      <c r="A511" s="12" t="n">
        <v>42992</v>
      </c>
      <c r="B511" s="13" t="s">
        <v>23</v>
      </c>
      <c r="C511" s="14" t="n">
        <v>65</v>
      </c>
      <c r="D511" s="13" t="s">
        <v>6</v>
      </c>
      <c r="E511" s="15" t="s">
        <v>50</v>
      </c>
    </row>
    <row r="512" customFormat="false" ht="15.75" hidden="false" customHeight="false" outlineLevel="0" collapsed="false">
      <c r="A512" s="16" t="n">
        <v>42992.2119196759</v>
      </c>
      <c r="B512" s="13" t="s">
        <v>29</v>
      </c>
      <c r="C512" s="14" t="n">
        <v>25</v>
      </c>
      <c r="D512" s="13" t="s">
        <v>6</v>
      </c>
      <c r="E512" s="13" t="s">
        <v>12</v>
      </c>
      <c r="F512" s="13" t="s">
        <v>46</v>
      </c>
    </row>
    <row r="513" customFormat="false" ht="15.75" hidden="false" customHeight="false" outlineLevel="0" collapsed="false">
      <c r="A513" s="12" t="n">
        <v>42993</v>
      </c>
      <c r="B513" s="13" t="s">
        <v>23</v>
      </c>
      <c r="C513" s="14" t="n">
        <v>38</v>
      </c>
      <c r="D513" s="13" t="s">
        <v>6</v>
      </c>
      <c r="E513" s="15" t="s">
        <v>7</v>
      </c>
      <c r="F513" s="13" t="s">
        <v>349</v>
      </c>
    </row>
    <row r="514" customFormat="false" ht="15.75" hidden="false" customHeight="false" outlineLevel="0" collapsed="false">
      <c r="A514" s="12" t="n">
        <v>42994</v>
      </c>
      <c r="B514" s="13" t="s">
        <v>23</v>
      </c>
      <c r="C514" s="14" t="n">
        <v>12</v>
      </c>
      <c r="D514" s="13" t="s">
        <v>6</v>
      </c>
      <c r="E514" s="15" t="s">
        <v>12</v>
      </c>
      <c r="F514" s="13" t="s">
        <v>351</v>
      </c>
    </row>
    <row r="515" customFormat="false" ht="15.75" hidden="false" customHeight="false" outlineLevel="0" collapsed="false">
      <c r="A515" s="12" t="n">
        <v>42994</v>
      </c>
      <c r="B515" s="13" t="s">
        <v>23</v>
      </c>
      <c r="C515" s="14" t="n">
        <v>40</v>
      </c>
      <c r="D515" s="13" t="s">
        <v>6</v>
      </c>
      <c r="E515" s="15" t="s">
        <v>12</v>
      </c>
      <c r="F515" s="13" t="s">
        <v>80</v>
      </c>
    </row>
    <row r="516" customFormat="false" ht="15.75" hidden="false" customHeight="false" outlineLevel="0" collapsed="false">
      <c r="A516" s="12" t="n">
        <v>42995</v>
      </c>
      <c r="B516" s="13" t="s">
        <v>23</v>
      </c>
      <c r="C516" s="14" t="n">
        <v>43</v>
      </c>
      <c r="D516" s="13" t="s">
        <v>6</v>
      </c>
      <c r="E516" s="15" t="s">
        <v>7</v>
      </c>
      <c r="F516" s="13" t="s">
        <v>298</v>
      </c>
    </row>
    <row r="517" customFormat="false" ht="15.75" hidden="false" customHeight="false" outlineLevel="0" collapsed="false">
      <c r="A517" s="16" t="n">
        <v>42995.4454537153</v>
      </c>
      <c r="B517" s="13" t="s">
        <v>29</v>
      </c>
      <c r="C517" s="14" t="n">
        <v>14</v>
      </c>
      <c r="D517" s="13" t="s">
        <v>6</v>
      </c>
      <c r="E517" s="13" t="s">
        <v>7</v>
      </c>
      <c r="F517" s="13" t="s">
        <v>87</v>
      </c>
    </row>
    <row r="518" customFormat="false" ht="15.75" hidden="false" customHeight="false" outlineLevel="0" collapsed="false">
      <c r="A518" s="16" t="n">
        <v>42995.4460956481</v>
      </c>
      <c r="B518" s="13" t="s">
        <v>29</v>
      </c>
      <c r="C518" s="14" t="n">
        <v>69</v>
      </c>
      <c r="D518" s="13" t="s">
        <v>6</v>
      </c>
      <c r="E518" s="13" t="s">
        <v>50</v>
      </c>
      <c r="F518" s="13" t="s">
        <v>103</v>
      </c>
    </row>
    <row r="519" customFormat="false" ht="15.75" hidden="false" customHeight="false" outlineLevel="0" collapsed="false">
      <c r="A519" s="12" t="n">
        <v>42996</v>
      </c>
      <c r="B519" s="13" t="s">
        <v>23</v>
      </c>
      <c r="C519" s="14" t="n">
        <v>93</v>
      </c>
      <c r="D519" s="13" t="s">
        <v>6</v>
      </c>
      <c r="E519" s="15" t="s">
        <v>12</v>
      </c>
      <c r="F519" s="13" t="s">
        <v>269</v>
      </c>
    </row>
    <row r="520" customFormat="false" ht="15.75" hidden="false" customHeight="false" outlineLevel="0" collapsed="false">
      <c r="A520" s="12" t="n">
        <v>42996</v>
      </c>
      <c r="B520" s="13" t="s">
        <v>23</v>
      </c>
      <c r="C520" s="14" t="n">
        <v>38</v>
      </c>
      <c r="D520" s="13" t="s">
        <v>6</v>
      </c>
      <c r="E520" s="15" t="s">
        <v>7</v>
      </c>
      <c r="F520" s="13" t="s">
        <v>352</v>
      </c>
    </row>
    <row r="521" customFormat="false" ht="15.75" hidden="false" customHeight="false" outlineLevel="0" collapsed="false">
      <c r="A521" s="16" t="n">
        <v>42996.1935003935</v>
      </c>
      <c r="B521" s="13" t="s">
        <v>29</v>
      </c>
      <c r="C521" s="14" t="n">
        <v>19</v>
      </c>
      <c r="D521" s="13" t="s">
        <v>6</v>
      </c>
      <c r="E521" s="13" t="s">
        <v>50</v>
      </c>
      <c r="F521" s="13" t="s">
        <v>115</v>
      </c>
    </row>
    <row r="522" customFormat="false" ht="15.75" hidden="false" customHeight="false" outlineLevel="0" collapsed="false">
      <c r="A522" s="16" t="n">
        <v>42997.7512745949</v>
      </c>
      <c r="B522" s="13" t="s">
        <v>29</v>
      </c>
      <c r="C522" s="14" t="n">
        <v>192</v>
      </c>
      <c r="D522" s="13" t="s">
        <v>6</v>
      </c>
      <c r="E522" s="13" t="s">
        <v>12</v>
      </c>
      <c r="F522" s="13" t="s">
        <v>353</v>
      </c>
    </row>
    <row r="523" customFormat="false" ht="15.75" hidden="false" customHeight="false" outlineLevel="0" collapsed="false">
      <c r="A523" s="12" t="n">
        <v>42999</v>
      </c>
      <c r="B523" s="13" t="s">
        <v>23</v>
      </c>
      <c r="C523" s="14" t="n">
        <v>28</v>
      </c>
      <c r="D523" s="13" t="s">
        <v>6</v>
      </c>
      <c r="E523" s="15" t="s">
        <v>12</v>
      </c>
      <c r="F523" s="13" t="s">
        <v>269</v>
      </c>
    </row>
    <row r="524" customFormat="false" ht="15.75" hidden="false" customHeight="false" outlineLevel="0" collapsed="false">
      <c r="A524" s="12" t="n">
        <v>42999</v>
      </c>
      <c r="B524" s="13" t="s">
        <v>23</v>
      </c>
      <c r="C524" s="14" t="n">
        <v>64</v>
      </c>
      <c r="D524" s="13" t="s">
        <v>6</v>
      </c>
      <c r="E524" s="15" t="s">
        <v>50</v>
      </c>
      <c r="F524" s="13" t="s">
        <v>354</v>
      </c>
    </row>
    <row r="525" customFormat="false" ht="15.75" hidden="false" customHeight="false" outlineLevel="0" collapsed="false">
      <c r="A525" s="12" t="n">
        <v>42999</v>
      </c>
      <c r="B525" s="13" t="s">
        <v>23</v>
      </c>
      <c r="C525" s="14" t="n">
        <v>36</v>
      </c>
      <c r="D525" s="13" t="s">
        <v>6</v>
      </c>
      <c r="E525" s="15" t="s">
        <v>7</v>
      </c>
      <c r="F525" s="13" t="s">
        <v>355</v>
      </c>
    </row>
    <row r="526" customFormat="false" ht="15.75" hidden="false" customHeight="false" outlineLevel="0" collapsed="false">
      <c r="A526" s="12" t="n">
        <v>43000</v>
      </c>
      <c r="B526" s="13" t="s">
        <v>23</v>
      </c>
      <c r="C526" s="14" t="n">
        <v>45</v>
      </c>
      <c r="D526" s="13" t="s">
        <v>6</v>
      </c>
      <c r="E526" s="15" t="s">
        <v>7</v>
      </c>
      <c r="F526" s="13" t="s">
        <v>349</v>
      </c>
    </row>
    <row r="527" customFormat="false" ht="15.75" hidden="false" customHeight="false" outlineLevel="0" collapsed="false">
      <c r="A527" s="12" t="n">
        <v>43000</v>
      </c>
      <c r="B527" s="13" t="s">
        <v>23</v>
      </c>
      <c r="C527" s="14" t="n">
        <v>17</v>
      </c>
      <c r="D527" s="13" t="s">
        <v>6</v>
      </c>
      <c r="E527" s="15" t="s">
        <v>7</v>
      </c>
      <c r="F527" s="13" t="s">
        <v>87</v>
      </c>
    </row>
    <row r="528" customFormat="false" ht="15.75" hidden="false" customHeight="false" outlineLevel="0" collapsed="false">
      <c r="A528" s="16" t="n">
        <v>43000.5126059722</v>
      </c>
      <c r="B528" s="13" t="s">
        <v>29</v>
      </c>
      <c r="C528" s="14" t="n">
        <v>15</v>
      </c>
      <c r="D528" s="13" t="s">
        <v>6</v>
      </c>
      <c r="E528" s="13" t="s">
        <v>10</v>
      </c>
      <c r="F528" s="13" t="s">
        <v>224</v>
      </c>
    </row>
    <row r="529" customFormat="false" ht="15.75" hidden="false" customHeight="false" outlineLevel="0" collapsed="false">
      <c r="A529" s="12" t="n">
        <v>43001</v>
      </c>
      <c r="B529" s="13" t="s">
        <v>23</v>
      </c>
      <c r="C529" s="14" t="n">
        <v>48</v>
      </c>
      <c r="D529" s="13" t="s">
        <v>6</v>
      </c>
      <c r="E529" s="15" t="s">
        <v>12</v>
      </c>
      <c r="F529" s="13" t="s">
        <v>269</v>
      </c>
    </row>
    <row r="530" customFormat="false" ht="15.75" hidden="false" customHeight="false" outlineLevel="0" collapsed="false">
      <c r="A530" s="16" t="n">
        <v>43002.5435356597</v>
      </c>
      <c r="B530" s="13" t="s">
        <v>29</v>
      </c>
      <c r="C530" s="14" t="n">
        <v>18</v>
      </c>
      <c r="D530" s="13" t="s">
        <v>6</v>
      </c>
      <c r="E530" s="13" t="s">
        <v>12</v>
      </c>
      <c r="F530" s="13" t="s">
        <v>59</v>
      </c>
    </row>
    <row r="531" customFormat="false" ht="15.75" hidden="false" customHeight="false" outlineLevel="0" collapsed="false">
      <c r="A531" s="17" t="n">
        <v>43003</v>
      </c>
      <c r="B531" s="13" t="s">
        <v>23</v>
      </c>
      <c r="C531" s="14" t="n">
        <v>42</v>
      </c>
      <c r="D531" s="13" t="s">
        <v>6</v>
      </c>
      <c r="E531" s="15" t="s">
        <v>12</v>
      </c>
      <c r="F531" s="13" t="s">
        <v>351</v>
      </c>
    </row>
    <row r="532" customFormat="false" ht="15.75" hidden="false" customHeight="false" outlineLevel="0" collapsed="false">
      <c r="A532" s="12" t="n">
        <v>43003</v>
      </c>
      <c r="B532" s="13" t="s">
        <v>23</v>
      </c>
      <c r="C532" s="14" t="n">
        <v>49</v>
      </c>
      <c r="D532" s="13" t="s">
        <v>6</v>
      </c>
      <c r="E532" s="15" t="s">
        <v>12</v>
      </c>
      <c r="F532" s="13" t="s">
        <v>351</v>
      </c>
    </row>
    <row r="533" customFormat="false" ht="15.75" hidden="false" customHeight="false" outlineLevel="0" collapsed="false">
      <c r="A533" s="12" t="n">
        <v>43003</v>
      </c>
      <c r="B533" s="13" t="s">
        <v>23</v>
      </c>
      <c r="C533" s="14" t="n">
        <v>30</v>
      </c>
      <c r="D533" s="13" t="s">
        <v>6</v>
      </c>
      <c r="E533" s="15" t="s">
        <v>7</v>
      </c>
      <c r="F533" s="13" t="s">
        <v>356</v>
      </c>
    </row>
    <row r="534" customFormat="false" ht="15.75" hidden="false" customHeight="false" outlineLevel="0" collapsed="false">
      <c r="A534" s="12" t="n">
        <v>43003</v>
      </c>
      <c r="B534" s="13" t="s">
        <v>23</v>
      </c>
      <c r="C534" s="14" t="n">
        <v>51.48</v>
      </c>
      <c r="D534" s="13" t="s">
        <v>6</v>
      </c>
      <c r="E534" s="15" t="s">
        <v>7</v>
      </c>
      <c r="F534" s="13" t="s">
        <v>279</v>
      </c>
    </row>
    <row r="535" customFormat="false" ht="15.75" hidden="false" customHeight="false" outlineLevel="0" collapsed="false">
      <c r="A535" s="16" t="n">
        <v>43004.6615243171</v>
      </c>
      <c r="B535" s="13" t="s">
        <v>29</v>
      </c>
      <c r="C535" s="14" t="n">
        <v>38</v>
      </c>
      <c r="D535" s="13" t="s">
        <v>6</v>
      </c>
      <c r="E535" s="13" t="s">
        <v>50</v>
      </c>
      <c r="F535" s="13" t="s">
        <v>115</v>
      </c>
    </row>
    <row r="536" customFormat="false" ht="15.75" hidden="false" customHeight="false" outlineLevel="0" collapsed="false">
      <c r="A536" s="12" t="n">
        <v>43005</v>
      </c>
      <c r="B536" s="13" t="s">
        <v>23</v>
      </c>
      <c r="C536" s="14" t="n">
        <v>30</v>
      </c>
      <c r="D536" s="13" t="s">
        <v>6</v>
      </c>
      <c r="E536" s="15" t="s">
        <v>7</v>
      </c>
      <c r="F536" s="13" t="s">
        <v>349</v>
      </c>
    </row>
    <row r="537" customFormat="false" ht="15.75" hidden="false" customHeight="false" outlineLevel="0" collapsed="false">
      <c r="A537" s="16" t="n">
        <v>43005.7362018056</v>
      </c>
      <c r="B537" s="13" t="s">
        <v>29</v>
      </c>
      <c r="C537" s="14" t="n">
        <v>21</v>
      </c>
      <c r="D537" s="13" t="s">
        <v>6</v>
      </c>
      <c r="E537" s="13" t="s">
        <v>7</v>
      </c>
      <c r="F537" s="13" t="s">
        <v>73</v>
      </c>
    </row>
    <row r="538" customFormat="false" ht="15.75" hidden="false" customHeight="false" outlineLevel="0" collapsed="false">
      <c r="A538" s="12" t="n">
        <v>43006</v>
      </c>
      <c r="B538" s="13" t="s">
        <v>23</v>
      </c>
      <c r="C538" s="14" t="n">
        <v>35</v>
      </c>
      <c r="D538" s="13" t="s">
        <v>6</v>
      </c>
      <c r="E538" s="15" t="s">
        <v>7</v>
      </c>
      <c r="F538" s="13" t="s">
        <v>357</v>
      </c>
    </row>
    <row r="539" customFormat="false" ht="15.75" hidden="false" customHeight="false" outlineLevel="0" collapsed="false">
      <c r="A539" s="16" t="n">
        <v>43006.6592909491</v>
      </c>
      <c r="B539" s="13" t="s">
        <v>29</v>
      </c>
      <c r="C539" s="14" t="n">
        <v>140</v>
      </c>
      <c r="D539" s="13" t="s">
        <v>6</v>
      </c>
      <c r="E539" s="13" t="s">
        <v>12</v>
      </c>
      <c r="F539" s="13" t="s">
        <v>353</v>
      </c>
    </row>
    <row r="540" customFormat="false" ht="15.75" hidden="false" customHeight="false" outlineLevel="0" collapsed="false">
      <c r="A540" s="16" t="n">
        <v>43007.5090498958</v>
      </c>
      <c r="B540" s="13" t="s">
        <v>29</v>
      </c>
      <c r="C540" s="14" t="n">
        <v>39</v>
      </c>
      <c r="D540" s="13" t="s">
        <v>6</v>
      </c>
      <c r="E540" s="13" t="s">
        <v>12</v>
      </c>
      <c r="F540" s="13" t="s">
        <v>80</v>
      </c>
    </row>
    <row r="541" customFormat="false" ht="15.75" hidden="false" customHeight="false" outlineLevel="0" collapsed="false">
      <c r="A541" s="17" t="n">
        <v>43008</v>
      </c>
      <c r="B541" s="13" t="s">
        <v>23</v>
      </c>
      <c r="C541" s="14" t="n">
        <v>13</v>
      </c>
      <c r="D541" s="13" t="s">
        <v>6</v>
      </c>
      <c r="E541" s="15" t="s">
        <v>12</v>
      </c>
      <c r="F541" s="13" t="s">
        <v>358</v>
      </c>
    </row>
    <row r="542" customFormat="false" ht="15.75" hidden="false" customHeight="false" outlineLevel="0" collapsed="false">
      <c r="A542" s="12" t="n">
        <v>43009</v>
      </c>
      <c r="B542" s="13" t="s">
        <v>23</v>
      </c>
      <c r="C542" s="14" t="n">
        <v>13</v>
      </c>
      <c r="D542" s="13" t="s">
        <v>6</v>
      </c>
      <c r="E542" s="15" t="s">
        <v>12</v>
      </c>
      <c r="F542" s="13" t="s">
        <v>359</v>
      </c>
    </row>
    <row r="543" customFormat="false" ht="15.75" hidden="false" customHeight="false" outlineLevel="0" collapsed="false">
      <c r="A543" s="12" t="n">
        <v>43009</v>
      </c>
      <c r="B543" s="13" t="s">
        <v>23</v>
      </c>
      <c r="C543" s="14" t="n">
        <v>37</v>
      </c>
      <c r="D543" s="13" t="s">
        <v>6</v>
      </c>
      <c r="E543" s="15" t="s">
        <v>7</v>
      </c>
      <c r="F543" s="13" t="s">
        <v>360</v>
      </c>
    </row>
    <row r="544" customFormat="false" ht="15.75" hidden="false" customHeight="false" outlineLevel="0" collapsed="false">
      <c r="A544" s="12" t="n">
        <v>43009</v>
      </c>
      <c r="B544" s="13" t="s">
        <v>29</v>
      </c>
      <c r="C544" s="14" t="n">
        <v>37</v>
      </c>
      <c r="D544" s="13" t="s">
        <v>79</v>
      </c>
      <c r="E544" s="15"/>
      <c r="F544" s="13"/>
    </row>
    <row r="545" customFormat="false" ht="15.75" hidden="false" customHeight="false" outlineLevel="0" collapsed="false">
      <c r="A545" s="12" t="n">
        <v>43009</v>
      </c>
      <c r="B545" s="13" t="s">
        <v>23</v>
      </c>
      <c r="C545" s="14" t="n">
        <v>8</v>
      </c>
      <c r="D545" s="13" t="s">
        <v>6</v>
      </c>
      <c r="E545" s="15" t="s">
        <v>7</v>
      </c>
      <c r="F545" s="13" t="s">
        <v>361</v>
      </c>
    </row>
    <row r="546" customFormat="false" ht="15.75" hidden="false" customHeight="false" outlineLevel="0" collapsed="false">
      <c r="A546" s="16" t="n">
        <v>43009.3162986458</v>
      </c>
      <c r="B546" s="13" t="s">
        <v>29</v>
      </c>
      <c r="C546" s="13" t="n">
        <v>64</v>
      </c>
      <c r="D546" s="13" t="s">
        <v>6</v>
      </c>
      <c r="E546" s="13" t="s">
        <v>9</v>
      </c>
      <c r="F546" s="13" t="s">
        <v>362</v>
      </c>
    </row>
    <row r="547" customFormat="false" ht="15.75" hidden="false" customHeight="false" outlineLevel="0" collapsed="false">
      <c r="A547" s="16" t="n">
        <v>43009.5764764468</v>
      </c>
      <c r="B547" s="13" t="s">
        <v>29</v>
      </c>
      <c r="C547" s="13" t="n">
        <v>56</v>
      </c>
      <c r="D547" s="13" t="s">
        <v>6</v>
      </c>
      <c r="E547" s="13" t="s">
        <v>7</v>
      </c>
      <c r="F547" s="13" t="s">
        <v>363</v>
      </c>
    </row>
    <row r="548" customFormat="false" ht="15.75" hidden="false" customHeight="false" outlineLevel="0" collapsed="false">
      <c r="A548" s="12" t="n">
        <v>43010</v>
      </c>
      <c r="B548" s="13" t="s">
        <v>23</v>
      </c>
      <c r="C548" s="14" t="n">
        <v>12</v>
      </c>
      <c r="D548" s="13" t="s">
        <v>6</v>
      </c>
      <c r="E548" s="15" t="s">
        <v>7</v>
      </c>
      <c r="F548" s="13" t="s">
        <v>364</v>
      </c>
    </row>
    <row r="549" customFormat="false" ht="15.75" hidden="false" customHeight="false" outlineLevel="0" collapsed="false">
      <c r="A549" s="16" t="n">
        <v>43010.7248732986</v>
      </c>
      <c r="B549" s="13" t="s">
        <v>29</v>
      </c>
      <c r="C549" s="13" t="n">
        <v>19</v>
      </c>
      <c r="D549" s="13" t="s">
        <v>6</v>
      </c>
      <c r="E549" s="13" t="s">
        <v>50</v>
      </c>
      <c r="F549" s="13" t="s">
        <v>337</v>
      </c>
    </row>
    <row r="550" customFormat="false" ht="15.75" hidden="false" customHeight="false" outlineLevel="0" collapsed="false">
      <c r="A550" s="12" t="n">
        <v>43011</v>
      </c>
      <c r="B550" s="13" t="s">
        <v>23</v>
      </c>
      <c r="C550" s="14" t="n">
        <v>11</v>
      </c>
      <c r="D550" s="13" t="s">
        <v>6</v>
      </c>
      <c r="E550" s="15" t="s">
        <v>7</v>
      </c>
      <c r="F550" s="13" t="s">
        <v>365</v>
      </c>
    </row>
    <row r="551" customFormat="false" ht="15.75" hidden="false" customHeight="false" outlineLevel="0" collapsed="false">
      <c r="A551" s="16" t="n">
        <v>43011.6235811458</v>
      </c>
      <c r="B551" s="13" t="s">
        <v>29</v>
      </c>
      <c r="C551" s="13" t="n">
        <v>14</v>
      </c>
      <c r="D551" s="13" t="s">
        <v>6</v>
      </c>
      <c r="E551" s="13" t="s">
        <v>12</v>
      </c>
      <c r="F551" s="13" t="s">
        <v>41</v>
      </c>
    </row>
    <row r="552" customFormat="false" ht="15.75" hidden="false" customHeight="false" outlineLevel="0" collapsed="false">
      <c r="A552" s="16" t="n">
        <v>43012.7985212153</v>
      </c>
      <c r="B552" s="13" t="s">
        <v>29</v>
      </c>
      <c r="C552" s="13" t="n">
        <v>220</v>
      </c>
      <c r="D552" s="13" t="s">
        <v>6</v>
      </c>
      <c r="E552" s="13" t="s">
        <v>50</v>
      </c>
      <c r="F552" s="13" t="s">
        <v>366</v>
      </c>
    </row>
    <row r="553" customFormat="false" ht="15.75" hidden="false" customHeight="false" outlineLevel="0" collapsed="false">
      <c r="A553" s="12" t="n">
        <v>43014</v>
      </c>
      <c r="B553" s="13" t="s">
        <v>23</v>
      </c>
      <c r="C553" s="14" t="n">
        <v>20</v>
      </c>
      <c r="D553" s="13" t="s">
        <v>6</v>
      </c>
      <c r="E553" s="15" t="s">
        <v>9</v>
      </c>
      <c r="F553" s="13" t="s">
        <v>367</v>
      </c>
    </row>
    <row r="554" customFormat="false" ht="15.75" hidden="false" customHeight="false" outlineLevel="0" collapsed="false">
      <c r="A554" s="12" t="n">
        <v>43014</v>
      </c>
      <c r="B554" s="13" t="s">
        <v>23</v>
      </c>
      <c r="C554" s="14" t="n">
        <v>14</v>
      </c>
      <c r="D554" s="13" t="s">
        <v>6</v>
      </c>
      <c r="E554" s="15" t="s">
        <v>7</v>
      </c>
      <c r="F554" s="13" t="s">
        <v>368</v>
      </c>
    </row>
    <row r="555" customFormat="false" ht="15.75" hidden="false" customHeight="false" outlineLevel="0" collapsed="false">
      <c r="A555" s="16" t="n">
        <v>43014.3766365046</v>
      </c>
      <c r="B555" s="13" t="s">
        <v>23</v>
      </c>
      <c r="C555" s="13" t="n">
        <v>40</v>
      </c>
      <c r="D555" s="13" t="s">
        <v>6</v>
      </c>
      <c r="E555" s="13" t="s">
        <v>7</v>
      </c>
      <c r="F555" s="13" t="s">
        <v>369</v>
      </c>
    </row>
    <row r="556" customFormat="false" ht="15.75" hidden="false" customHeight="false" outlineLevel="0" collapsed="false">
      <c r="A556" s="12" t="n">
        <v>43015</v>
      </c>
      <c r="B556" s="13" t="s">
        <v>23</v>
      </c>
      <c r="C556" s="14" t="n">
        <v>40</v>
      </c>
      <c r="D556" s="13" t="s">
        <v>6</v>
      </c>
      <c r="E556" s="15" t="s">
        <v>7</v>
      </c>
      <c r="F556" s="13" t="s">
        <v>369</v>
      </c>
    </row>
    <row r="557" customFormat="false" ht="15.75" hidden="false" customHeight="false" outlineLevel="0" collapsed="false">
      <c r="A557" s="12" t="n">
        <v>43016</v>
      </c>
      <c r="B557" s="13" t="s">
        <v>23</v>
      </c>
      <c r="C557" s="14" t="n">
        <v>35</v>
      </c>
      <c r="D557" s="13" t="s">
        <v>6</v>
      </c>
      <c r="E557" s="15" t="s">
        <v>7</v>
      </c>
      <c r="F557" s="13" t="s">
        <v>369</v>
      </c>
    </row>
    <row r="558" customFormat="false" ht="15.75" hidden="false" customHeight="false" outlineLevel="0" collapsed="false">
      <c r="A558" s="12" t="n">
        <v>43016</v>
      </c>
      <c r="B558" s="13" t="s">
        <v>23</v>
      </c>
      <c r="C558" s="14" t="n">
        <v>9</v>
      </c>
      <c r="D558" s="13" t="s">
        <v>6</v>
      </c>
      <c r="E558" s="15" t="s">
        <v>7</v>
      </c>
      <c r="F558" s="13" t="s">
        <v>370</v>
      </c>
    </row>
    <row r="559" customFormat="false" ht="15.75" hidden="false" customHeight="false" outlineLevel="0" collapsed="false">
      <c r="A559" s="16" t="n">
        <v>43016.3910860301</v>
      </c>
      <c r="B559" s="13" t="s">
        <v>29</v>
      </c>
      <c r="C559" s="13" t="n">
        <v>25</v>
      </c>
      <c r="D559" s="13" t="s">
        <v>6</v>
      </c>
      <c r="E559" s="13" t="s">
        <v>9</v>
      </c>
      <c r="F559" s="13" t="s">
        <v>371</v>
      </c>
    </row>
    <row r="560" customFormat="false" ht="15.75" hidden="false" customHeight="false" outlineLevel="0" collapsed="false">
      <c r="A560" s="16" t="n">
        <v>43016.3969902199</v>
      </c>
      <c r="B560" s="13" t="s">
        <v>29</v>
      </c>
      <c r="C560" s="13" t="n">
        <v>10</v>
      </c>
      <c r="D560" s="13" t="s">
        <v>6</v>
      </c>
      <c r="E560" s="13" t="s">
        <v>7</v>
      </c>
      <c r="F560" s="13" t="s">
        <v>372</v>
      </c>
    </row>
    <row r="561" customFormat="false" ht="15.75" hidden="false" customHeight="false" outlineLevel="0" collapsed="false">
      <c r="A561" s="16" t="n">
        <v>43016.4235876157</v>
      </c>
      <c r="B561" s="13" t="s">
        <v>23</v>
      </c>
      <c r="C561" s="13" t="n">
        <v>26</v>
      </c>
      <c r="D561" s="13" t="s">
        <v>6</v>
      </c>
      <c r="E561" s="13" t="s">
        <v>9</v>
      </c>
      <c r="F561" s="13" t="s">
        <v>373</v>
      </c>
    </row>
    <row r="562" customFormat="false" ht="15.75" hidden="false" customHeight="false" outlineLevel="0" collapsed="false">
      <c r="A562" s="12" t="n">
        <v>43017</v>
      </c>
      <c r="B562" s="13" t="s">
        <v>23</v>
      </c>
      <c r="C562" s="14" t="n">
        <v>4</v>
      </c>
      <c r="D562" s="13" t="s">
        <v>6</v>
      </c>
      <c r="E562" s="15" t="s">
        <v>9</v>
      </c>
      <c r="F562" s="13" t="s">
        <v>374</v>
      </c>
    </row>
    <row r="563" customFormat="false" ht="15.75" hidden="false" customHeight="false" outlineLevel="0" collapsed="false">
      <c r="A563" s="12" t="n">
        <v>43017</v>
      </c>
      <c r="B563" s="13" t="s">
        <v>23</v>
      </c>
      <c r="C563" s="14" t="n">
        <v>10</v>
      </c>
      <c r="D563" s="13" t="s">
        <v>6</v>
      </c>
      <c r="E563" s="15" t="s">
        <v>7</v>
      </c>
      <c r="F563" s="13" t="s">
        <v>375</v>
      </c>
    </row>
    <row r="564" customFormat="false" ht="15.75" hidden="false" customHeight="false" outlineLevel="0" collapsed="false">
      <c r="A564" s="12" t="n">
        <v>43017</v>
      </c>
      <c r="B564" s="13" t="s">
        <v>23</v>
      </c>
      <c r="C564" s="14" t="n">
        <v>10</v>
      </c>
      <c r="D564" s="13" t="s">
        <v>6</v>
      </c>
      <c r="E564" s="15" t="s">
        <v>7</v>
      </c>
      <c r="F564" s="13" t="s">
        <v>376</v>
      </c>
    </row>
    <row r="565" customFormat="false" ht="15.75" hidden="false" customHeight="false" outlineLevel="0" collapsed="false">
      <c r="A565" s="12" t="n">
        <v>43017</v>
      </c>
      <c r="B565" s="13" t="s">
        <v>23</v>
      </c>
      <c r="C565" s="14" t="n">
        <v>17</v>
      </c>
      <c r="D565" s="13" t="s">
        <v>6</v>
      </c>
      <c r="E565" s="15" t="s">
        <v>7</v>
      </c>
      <c r="F565" s="13" t="s">
        <v>169</v>
      </c>
    </row>
    <row r="566" customFormat="false" ht="15.75" hidden="false" customHeight="false" outlineLevel="0" collapsed="false">
      <c r="A566" s="12" t="n">
        <v>43017</v>
      </c>
      <c r="B566" s="13" t="s">
        <v>23</v>
      </c>
      <c r="C566" s="14" t="n">
        <v>42</v>
      </c>
      <c r="D566" s="13" t="s">
        <v>6</v>
      </c>
      <c r="E566" s="15" t="s">
        <v>7</v>
      </c>
      <c r="F566" s="13" t="s">
        <v>369</v>
      </c>
    </row>
    <row r="567" customFormat="false" ht="15.75" hidden="false" customHeight="false" outlineLevel="0" collapsed="false">
      <c r="A567" s="12" t="n">
        <v>43017</v>
      </c>
      <c r="B567" s="13" t="s">
        <v>23</v>
      </c>
      <c r="C567" s="14" t="n">
        <v>65</v>
      </c>
      <c r="D567" s="13" t="s">
        <v>6</v>
      </c>
      <c r="E567" s="15" t="s">
        <v>7</v>
      </c>
      <c r="F567" s="13" t="s">
        <v>377</v>
      </c>
    </row>
    <row r="568" customFormat="false" ht="15.75" hidden="false" customHeight="false" outlineLevel="0" collapsed="false">
      <c r="A568" s="12" t="n">
        <v>43017</v>
      </c>
      <c r="B568" s="13" t="s">
        <v>23</v>
      </c>
      <c r="C568" s="14" t="n">
        <v>103</v>
      </c>
      <c r="D568" s="13" t="s">
        <v>6</v>
      </c>
      <c r="E568" s="15" t="s">
        <v>7</v>
      </c>
      <c r="F568" s="13" t="s">
        <v>378</v>
      </c>
    </row>
    <row r="569" customFormat="false" ht="15.75" hidden="false" customHeight="false" outlineLevel="0" collapsed="false">
      <c r="A569" s="16" t="n">
        <v>43017.4451370255</v>
      </c>
      <c r="B569" s="13" t="s">
        <v>23</v>
      </c>
      <c r="C569" s="13" t="n">
        <v>42</v>
      </c>
      <c r="D569" s="13" t="s">
        <v>6</v>
      </c>
      <c r="E569" s="13" t="s">
        <v>7</v>
      </c>
      <c r="F569" s="13" t="s">
        <v>379</v>
      </c>
    </row>
    <row r="570" customFormat="false" ht="15.75" hidden="false" customHeight="false" outlineLevel="0" collapsed="false">
      <c r="A570" s="16" t="n">
        <v>43017.4800937847</v>
      </c>
      <c r="B570" s="13" t="s">
        <v>29</v>
      </c>
      <c r="C570" s="13" t="n">
        <v>19</v>
      </c>
      <c r="D570" s="13" t="s">
        <v>6</v>
      </c>
      <c r="E570" s="13" t="s">
        <v>9</v>
      </c>
      <c r="F570" s="13" t="s">
        <v>380</v>
      </c>
    </row>
    <row r="571" customFormat="false" ht="15.75" hidden="false" customHeight="false" outlineLevel="0" collapsed="false">
      <c r="A571" s="16" t="n">
        <v>43017.693083044</v>
      </c>
      <c r="B571" s="13" t="s">
        <v>29</v>
      </c>
      <c r="C571" s="13" t="n">
        <v>12</v>
      </c>
      <c r="D571" s="13" t="s">
        <v>6</v>
      </c>
      <c r="E571" s="13" t="s">
        <v>9</v>
      </c>
      <c r="F571" s="13" t="s">
        <v>381</v>
      </c>
    </row>
    <row r="572" customFormat="false" ht="15.75" hidden="false" customHeight="false" outlineLevel="0" collapsed="false">
      <c r="A572" s="12" t="n">
        <v>43018</v>
      </c>
      <c r="B572" s="13" t="s">
        <v>23</v>
      </c>
      <c r="C572" s="14" t="n">
        <v>27</v>
      </c>
      <c r="D572" s="13" t="s">
        <v>6</v>
      </c>
      <c r="E572" s="15" t="s">
        <v>9</v>
      </c>
      <c r="F572" s="13" t="s">
        <v>382</v>
      </c>
    </row>
    <row r="573" customFormat="false" ht="15.75" hidden="false" customHeight="false" outlineLevel="0" collapsed="false">
      <c r="A573" s="12" t="n">
        <v>43018</v>
      </c>
      <c r="B573" s="13" t="s">
        <v>23</v>
      </c>
      <c r="C573" s="14" t="n">
        <v>18</v>
      </c>
      <c r="D573" s="13" t="s">
        <v>6</v>
      </c>
      <c r="E573" s="15" t="s">
        <v>9</v>
      </c>
      <c r="F573" s="13" t="s">
        <v>383</v>
      </c>
    </row>
    <row r="574" customFormat="false" ht="15.75" hidden="false" customHeight="false" outlineLevel="0" collapsed="false">
      <c r="A574" s="12" t="n">
        <v>43018</v>
      </c>
      <c r="B574" s="13" t="s">
        <v>23</v>
      </c>
      <c r="C574" s="14" t="n">
        <v>15</v>
      </c>
      <c r="D574" s="13" t="s">
        <v>6</v>
      </c>
      <c r="E574" s="15" t="s">
        <v>7</v>
      </c>
      <c r="F574" s="13" t="s">
        <v>384</v>
      </c>
    </row>
    <row r="575" customFormat="false" ht="15.75" hidden="false" customHeight="false" outlineLevel="0" collapsed="false">
      <c r="A575" s="12" t="n">
        <v>43018</v>
      </c>
      <c r="B575" s="13" t="s">
        <v>23</v>
      </c>
      <c r="C575" s="14" t="n">
        <v>21</v>
      </c>
      <c r="D575" s="13" t="s">
        <v>6</v>
      </c>
      <c r="E575" s="15" t="s">
        <v>7</v>
      </c>
      <c r="F575" s="13" t="s">
        <v>385</v>
      </c>
    </row>
    <row r="576" customFormat="false" ht="15.75" hidden="false" customHeight="false" outlineLevel="0" collapsed="false">
      <c r="A576" s="12" t="n">
        <v>43018</v>
      </c>
      <c r="B576" s="13" t="s">
        <v>23</v>
      </c>
      <c r="C576" s="14" t="n">
        <v>26</v>
      </c>
      <c r="D576" s="13" t="s">
        <v>6</v>
      </c>
      <c r="E576" s="15" t="s">
        <v>7</v>
      </c>
      <c r="F576" s="13" t="s">
        <v>386</v>
      </c>
    </row>
    <row r="577" customFormat="false" ht="15.75" hidden="false" customHeight="false" outlineLevel="0" collapsed="false">
      <c r="A577" s="12" t="n">
        <v>43018</v>
      </c>
      <c r="B577" s="13" t="s">
        <v>23</v>
      </c>
      <c r="C577" s="14" t="n">
        <v>73</v>
      </c>
      <c r="D577" s="13" t="s">
        <v>6</v>
      </c>
      <c r="E577" s="15" t="s">
        <v>7</v>
      </c>
      <c r="F577" s="13" t="s">
        <v>387</v>
      </c>
    </row>
    <row r="578" customFormat="false" ht="15.75" hidden="false" customHeight="false" outlineLevel="0" collapsed="false">
      <c r="A578" s="12" t="n">
        <v>43018</v>
      </c>
      <c r="B578" s="13" t="s">
        <v>23</v>
      </c>
      <c r="C578" s="14" t="n">
        <v>83</v>
      </c>
      <c r="D578" s="13" t="s">
        <v>6</v>
      </c>
      <c r="E578" s="15" t="s">
        <v>7</v>
      </c>
      <c r="F578" s="13" t="s">
        <v>376</v>
      </c>
    </row>
    <row r="579" customFormat="false" ht="15.75" hidden="false" customHeight="false" outlineLevel="0" collapsed="false">
      <c r="A579" s="16" t="n">
        <v>43018.3921063079</v>
      </c>
      <c r="B579" s="13" t="s">
        <v>29</v>
      </c>
      <c r="C579" s="13" t="n">
        <v>36</v>
      </c>
      <c r="D579" s="13" t="s">
        <v>6</v>
      </c>
      <c r="E579" s="13" t="s">
        <v>9</v>
      </c>
      <c r="F579" s="13" t="s">
        <v>388</v>
      </c>
    </row>
    <row r="580" customFormat="false" ht="15.75" hidden="false" customHeight="false" outlineLevel="0" collapsed="false">
      <c r="A580" s="16" t="n">
        <v>43018.4297742477</v>
      </c>
      <c r="B580" s="13" t="s">
        <v>29</v>
      </c>
      <c r="C580" s="13" t="n">
        <v>71</v>
      </c>
      <c r="D580" s="13" t="s">
        <v>6</v>
      </c>
      <c r="E580" s="13" t="s">
        <v>10</v>
      </c>
      <c r="F580" s="13" t="s">
        <v>43</v>
      </c>
    </row>
    <row r="581" customFormat="false" ht="15.75" hidden="false" customHeight="false" outlineLevel="0" collapsed="false">
      <c r="A581" s="16" t="n">
        <v>43018.5814741782</v>
      </c>
      <c r="B581" s="13" t="s">
        <v>29</v>
      </c>
      <c r="C581" s="13" t="n">
        <v>368</v>
      </c>
      <c r="D581" s="13" t="s">
        <v>6</v>
      </c>
      <c r="E581" s="13" t="s">
        <v>9</v>
      </c>
      <c r="F581" s="13" t="s">
        <v>166</v>
      </c>
    </row>
    <row r="582" customFormat="false" ht="15.75" hidden="false" customHeight="false" outlineLevel="0" collapsed="false">
      <c r="A582" s="16" t="n">
        <v>43018.5821380787</v>
      </c>
      <c r="B582" s="13" t="s">
        <v>29</v>
      </c>
      <c r="C582" s="13" t="n">
        <v>52</v>
      </c>
      <c r="D582" s="13" t="s">
        <v>6</v>
      </c>
      <c r="E582" s="13" t="s">
        <v>7</v>
      </c>
      <c r="F582" s="13" t="s">
        <v>389</v>
      </c>
    </row>
    <row r="583" customFormat="false" ht="15.75" hidden="false" customHeight="false" outlineLevel="0" collapsed="false">
      <c r="A583" s="16" t="n">
        <v>43018.5825348843</v>
      </c>
      <c r="B583" s="13" t="s">
        <v>29</v>
      </c>
      <c r="C583" s="13" t="n">
        <v>49</v>
      </c>
      <c r="D583" s="13" t="s">
        <v>6</v>
      </c>
      <c r="E583" s="13" t="s">
        <v>7</v>
      </c>
      <c r="F583" s="13" t="s">
        <v>390</v>
      </c>
    </row>
    <row r="584" customFormat="false" ht="15.75" hidden="false" customHeight="false" outlineLevel="0" collapsed="false">
      <c r="A584" s="16" t="n">
        <v>43018.5834259606</v>
      </c>
      <c r="B584" s="13" t="s">
        <v>29</v>
      </c>
      <c r="C584" s="13" t="n">
        <v>5</v>
      </c>
      <c r="D584" s="13" t="s">
        <v>6</v>
      </c>
      <c r="E584" s="13" t="s">
        <v>12</v>
      </c>
      <c r="F584" s="13" t="s">
        <v>391</v>
      </c>
    </row>
    <row r="585" customFormat="false" ht="15.75" hidden="false" customHeight="false" outlineLevel="0" collapsed="false">
      <c r="A585" s="16" t="n">
        <v>43018.5839444213</v>
      </c>
      <c r="B585" s="13" t="s">
        <v>29</v>
      </c>
      <c r="C585" s="13" t="n">
        <v>64</v>
      </c>
      <c r="D585" s="13" t="s">
        <v>6</v>
      </c>
      <c r="E585" s="13" t="s">
        <v>7</v>
      </c>
      <c r="F585" s="13" t="s">
        <v>392</v>
      </c>
    </row>
    <row r="586" customFormat="false" ht="15.75" hidden="false" customHeight="false" outlineLevel="0" collapsed="false">
      <c r="A586" s="16" t="n">
        <v>43018.584399838</v>
      </c>
      <c r="B586" s="13" t="s">
        <v>29</v>
      </c>
      <c r="C586" s="13" t="n">
        <v>20</v>
      </c>
      <c r="D586" s="13" t="s">
        <v>6</v>
      </c>
      <c r="E586" s="13" t="s">
        <v>7</v>
      </c>
      <c r="F586" s="13" t="s">
        <v>393</v>
      </c>
    </row>
    <row r="587" customFormat="false" ht="15.75" hidden="false" customHeight="false" outlineLevel="0" collapsed="false">
      <c r="A587" s="16" t="n">
        <v>43018.5859205787</v>
      </c>
      <c r="B587" s="13" t="s">
        <v>29</v>
      </c>
      <c r="C587" s="13" t="n">
        <v>19</v>
      </c>
      <c r="D587" s="13" t="s">
        <v>6</v>
      </c>
      <c r="E587" s="13" t="s">
        <v>50</v>
      </c>
      <c r="F587" s="13" t="s">
        <v>394</v>
      </c>
    </row>
    <row r="588" customFormat="false" ht="15.75" hidden="false" customHeight="false" outlineLevel="0" collapsed="false">
      <c r="A588" s="16" t="n">
        <v>43018.6027044676</v>
      </c>
      <c r="B588" s="13" t="s">
        <v>29</v>
      </c>
      <c r="C588" s="13" t="n">
        <v>16</v>
      </c>
      <c r="D588" s="13" t="s">
        <v>6</v>
      </c>
      <c r="E588" s="13" t="s">
        <v>7</v>
      </c>
      <c r="F588" s="13" t="s">
        <v>395</v>
      </c>
    </row>
    <row r="589" customFormat="false" ht="15.75" hidden="false" customHeight="false" outlineLevel="0" collapsed="false">
      <c r="A589" s="16" t="n">
        <v>43018.6036458796</v>
      </c>
      <c r="B589" s="13" t="s">
        <v>29</v>
      </c>
      <c r="C589" s="13" t="n">
        <v>33</v>
      </c>
      <c r="D589" s="13" t="s">
        <v>6</v>
      </c>
      <c r="E589" s="13" t="s">
        <v>9</v>
      </c>
      <c r="F589" s="13" t="s">
        <v>396</v>
      </c>
    </row>
    <row r="590" customFormat="false" ht="15.75" hidden="false" customHeight="false" outlineLevel="0" collapsed="false">
      <c r="A590" s="16" t="n">
        <v>43018.6041118403</v>
      </c>
      <c r="B590" s="13" t="s">
        <v>29</v>
      </c>
      <c r="C590" s="13" t="n">
        <v>67</v>
      </c>
      <c r="D590" s="13" t="s">
        <v>6</v>
      </c>
      <c r="E590" s="13" t="s">
        <v>9</v>
      </c>
      <c r="F590" s="13" t="s">
        <v>397</v>
      </c>
    </row>
    <row r="591" customFormat="false" ht="15.75" hidden="false" customHeight="false" outlineLevel="0" collapsed="false">
      <c r="A591" s="12" t="n">
        <v>43019</v>
      </c>
      <c r="B591" s="13" t="s">
        <v>23</v>
      </c>
      <c r="C591" s="14" t="n">
        <v>42</v>
      </c>
      <c r="D591" s="13" t="s">
        <v>6</v>
      </c>
      <c r="E591" s="15" t="s">
        <v>12</v>
      </c>
      <c r="F591" s="13" t="s">
        <v>269</v>
      </c>
    </row>
    <row r="592" customFormat="false" ht="15.75" hidden="false" customHeight="false" outlineLevel="0" collapsed="false">
      <c r="A592" s="12" t="n">
        <v>43019</v>
      </c>
      <c r="B592" s="13" t="s">
        <v>23</v>
      </c>
      <c r="C592" s="14" t="n">
        <v>4</v>
      </c>
      <c r="D592" s="13" t="s">
        <v>6</v>
      </c>
      <c r="E592" s="15" t="s">
        <v>9</v>
      </c>
      <c r="F592" s="13" t="s">
        <v>398</v>
      </c>
    </row>
    <row r="593" customFormat="false" ht="15.75" hidden="false" customHeight="false" outlineLevel="0" collapsed="false">
      <c r="A593" s="12" t="n">
        <v>43020</v>
      </c>
      <c r="B593" s="13" t="s">
        <v>23</v>
      </c>
      <c r="C593" s="14" t="n">
        <v>14</v>
      </c>
      <c r="D593" s="13" t="s">
        <v>6</v>
      </c>
      <c r="E593" s="15" t="s">
        <v>9</v>
      </c>
      <c r="F593" s="13" t="s">
        <v>399</v>
      </c>
    </row>
    <row r="594" customFormat="false" ht="15.75" hidden="false" customHeight="false" outlineLevel="0" collapsed="false">
      <c r="A594" s="16" t="n">
        <v>43021.7416057176</v>
      </c>
      <c r="B594" s="13" t="s">
        <v>29</v>
      </c>
      <c r="C594" s="13" t="n">
        <v>13</v>
      </c>
      <c r="D594" s="13" t="s">
        <v>6</v>
      </c>
      <c r="E594" s="13" t="s">
        <v>7</v>
      </c>
      <c r="F594" s="13" t="s">
        <v>139</v>
      </c>
    </row>
    <row r="595" customFormat="false" ht="15.75" hidden="false" customHeight="false" outlineLevel="0" collapsed="false">
      <c r="A595" s="16" t="n">
        <v>43022.4015808565</v>
      </c>
      <c r="B595" s="13" t="s">
        <v>29</v>
      </c>
      <c r="C595" s="13" t="n">
        <v>9</v>
      </c>
      <c r="D595" s="13" t="s">
        <v>6</v>
      </c>
      <c r="E595" s="13" t="s">
        <v>12</v>
      </c>
      <c r="F595" s="13" t="s">
        <v>400</v>
      </c>
    </row>
    <row r="596" customFormat="false" ht="15.75" hidden="false" customHeight="false" outlineLevel="0" collapsed="false">
      <c r="A596" s="16" t="n">
        <v>43022.4430627778</v>
      </c>
      <c r="B596" s="13" t="s">
        <v>29</v>
      </c>
      <c r="C596" s="13" t="n">
        <v>169</v>
      </c>
      <c r="D596" s="13" t="s">
        <v>6</v>
      </c>
      <c r="E596" s="13" t="s">
        <v>10</v>
      </c>
      <c r="F596" s="13" t="s">
        <v>401</v>
      </c>
    </row>
    <row r="597" customFormat="false" ht="15.75" hidden="false" customHeight="false" outlineLevel="0" collapsed="false">
      <c r="A597" s="16" t="n">
        <v>43022.610928044</v>
      </c>
      <c r="B597" s="13" t="s">
        <v>29</v>
      </c>
      <c r="C597" s="13" t="n">
        <v>50</v>
      </c>
      <c r="D597" s="13" t="s">
        <v>6</v>
      </c>
      <c r="E597" s="13" t="s">
        <v>12</v>
      </c>
      <c r="F597" s="13" t="s">
        <v>38</v>
      </c>
    </row>
    <row r="598" customFormat="false" ht="15.75" hidden="false" customHeight="false" outlineLevel="0" collapsed="false">
      <c r="A598" s="16" t="n">
        <v>43022.6619563542</v>
      </c>
      <c r="B598" s="13" t="s">
        <v>29</v>
      </c>
      <c r="C598" s="13" t="n">
        <v>78</v>
      </c>
      <c r="D598" s="13" t="s">
        <v>6</v>
      </c>
      <c r="E598" s="13" t="s">
        <v>7</v>
      </c>
      <c r="F598" s="13" t="s">
        <v>179</v>
      </c>
    </row>
    <row r="599" customFormat="false" ht="15.75" hidden="false" customHeight="false" outlineLevel="0" collapsed="false">
      <c r="A599" s="12" t="n">
        <v>43023</v>
      </c>
      <c r="B599" s="13" t="s">
        <v>23</v>
      </c>
      <c r="C599" s="14" t="n">
        <v>41</v>
      </c>
      <c r="D599" s="13" t="s">
        <v>6</v>
      </c>
      <c r="E599" s="15" t="s">
        <v>10</v>
      </c>
      <c r="F599" s="13" t="s">
        <v>402</v>
      </c>
    </row>
    <row r="600" customFormat="false" ht="15.75" hidden="false" customHeight="false" outlineLevel="0" collapsed="false">
      <c r="A600" s="12" t="n">
        <v>43023</v>
      </c>
      <c r="B600" s="13" t="s">
        <v>23</v>
      </c>
      <c r="C600" s="14" t="n">
        <v>75</v>
      </c>
      <c r="D600" s="13" t="s">
        <v>6</v>
      </c>
      <c r="E600" s="15" t="s">
        <v>12</v>
      </c>
      <c r="F600" s="13" t="s">
        <v>403</v>
      </c>
    </row>
    <row r="601" customFormat="false" ht="15.75" hidden="false" customHeight="false" outlineLevel="0" collapsed="false">
      <c r="A601" s="12" t="n">
        <v>43023</v>
      </c>
      <c r="B601" s="13" t="s">
        <v>23</v>
      </c>
      <c r="C601" s="14" t="n">
        <v>13</v>
      </c>
      <c r="D601" s="13" t="s">
        <v>6</v>
      </c>
      <c r="E601" s="15" t="s">
        <v>7</v>
      </c>
      <c r="F601" s="13" t="s">
        <v>404</v>
      </c>
    </row>
    <row r="602" customFormat="false" ht="15.75" hidden="false" customHeight="false" outlineLevel="0" collapsed="false">
      <c r="A602" s="12" t="n">
        <v>43024</v>
      </c>
      <c r="B602" s="13" t="s">
        <v>23</v>
      </c>
      <c r="C602" s="14" t="n">
        <v>23</v>
      </c>
      <c r="D602" s="13" t="s">
        <v>6</v>
      </c>
      <c r="E602" s="15" t="s">
        <v>10</v>
      </c>
      <c r="F602" s="13" t="s">
        <v>189</v>
      </c>
    </row>
    <row r="603" customFormat="false" ht="15.75" hidden="false" customHeight="false" outlineLevel="0" collapsed="false">
      <c r="A603" s="12" t="n">
        <v>43024</v>
      </c>
      <c r="B603" s="13" t="s">
        <v>23</v>
      </c>
      <c r="C603" s="14" t="n">
        <v>14</v>
      </c>
      <c r="D603" s="13" t="s">
        <v>6</v>
      </c>
      <c r="E603" s="15" t="s">
        <v>12</v>
      </c>
      <c r="F603" s="13" t="s">
        <v>351</v>
      </c>
    </row>
    <row r="604" customFormat="false" ht="15.75" hidden="false" customHeight="false" outlineLevel="0" collapsed="false">
      <c r="A604" s="12" t="n">
        <v>43024</v>
      </c>
      <c r="B604" s="13" t="s">
        <v>23</v>
      </c>
      <c r="C604" s="14" t="n">
        <v>14</v>
      </c>
      <c r="D604" s="13" t="s">
        <v>6</v>
      </c>
      <c r="E604" s="15" t="s">
        <v>10</v>
      </c>
      <c r="F604" s="13" t="s">
        <v>80</v>
      </c>
    </row>
    <row r="605" customFormat="false" ht="15.75" hidden="false" customHeight="false" outlineLevel="0" collapsed="false">
      <c r="A605" s="16" t="n">
        <v>43024.7589091319</v>
      </c>
      <c r="B605" s="13" t="s">
        <v>29</v>
      </c>
      <c r="C605" s="13" t="n">
        <v>39</v>
      </c>
      <c r="D605" s="13" t="s">
        <v>6</v>
      </c>
      <c r="E605" s="13" t="s">
        <v>50</v>
      </c>
      <c r="F605" s="13" t="s">
        <v>115</v>
      </c>
    </row>
    <row r="606" customFormat="false" ht="15.75" hidden="false" customHeight="false" outlineLevel="0" collapsed="false">
      <c r="A606" s="12" t="n">
        <v>43025</v>
      </c>
      <c r="B606" s="13" t="s">
        <v>23</v>
      </c>
      <c r="C606" s="14" t="n">
        <v>21</v>
      </c>
      <c r="D606" s="13" t="s">
        <v>6</v>
      </c>
      <c r="E606" s="15" t="s">
        <v>12</v>
      </c>
      <c r="F606" s="13" t="s">
        <v>269</v>
      </c>
    </row>
    <row r="607" customFormat="false" ht="15.75" hidden="false" customHeight="false" outlineLevel="0" collapsed="false">
      <c r="A607" s="12" t="n">
        <v>43026</v>
      </c>
      <c r="B607" s="13" t="s">
        <v>23</v>
      </c>
      <c r="C607" s="14" t="n">
        <v>85</v>
      </c>
      <c r="D607" s="13" t="s">
        <v>6</v>
      </c>
      <c r="E607" s="15" t="s">
        <v>7</v>
      </c>
      <c r="F607" s="13" t="s">
        <v>405</v>
      </c>
    </row>
    <row r="608" customFormat="false" ht="15.75" hidden="false" customHeight="false" outlineLevel="0" collapsed="false">
      <c r="A608" s="12" t="n">
        <v>43027</v>
      </c>
      <c r="B608" s="13" t="s">
        <v>23</v>
      </c>
      <c r="C608" s="14" t="n">
        <v>74</v>
      </c>
      <c r="D608" s="13" t="s">
        <v>6</v>
      </c>
      <c r="E608" s="15" t="s">
        <v>50</v>
      </c>
      <c r="F608" s="13" t="s">
        <v>406</v>
      </c>
    </row>
    <row r="609" customFormat="false" ht="15.75" hidden="false" customHeight="false" outlineLevel="0" collapsed="false">
      <c r="A609" s="16" t="n">
        <v>43028.7450553009</v>
      </c>
      <c r="B609" s="13" t="s">
        <v>29</v>
      </c>
      <c r="C609" s="13" t="n">
        <v>51</v>
      </c>
      <c r="D609" s="13" t="s">
        <v>6</v>
      </c>
      <c r="E609" s="13" t="s">
        <v>9</v>
      </c>
      <c r="F609" s="13" t="s">
        <v>407</v>
      </c>
    </row>
    <row r="610" customFormat="false" ht="15.75" hidden="false" customHeight="false" outlineLevel="0" collapsed="false">
      <c r="A610" s="16" t="n">
        <v>43028.7462764352</v>
      </c>
      <c r="B610" s="13" t="s">
        <v>29</v>
      </c>
      <c r="C610" s="13" t="n">
        <v>78</v>
      </c>
      <c r="D610" s="13" t="s">
        <v>6</v>
      </c>
      <c r="E610" s="13" t="s">
        <v>9</v>
      </c>
      <c r="F610" s="13" t="s">
        <v>408</v>
      </c>
    </row>
    <row r="611" customFormat="false" ht="15.75" hidden="false" customHeight="false" outlineLevel="0" collapsed="false">
      <c r="A611" s="16" t="n">
        <v>43029.4027261227</v>
      </c>
      <c r="B611" s="13" t="s">
        <v>29</v>
      </c>
      <c r="C611" s="13" t="n">
        <v>9</v>
      </c>
      <c r="D611" s="13" t="s">
        <v>6</v>
      </c>
      <c r="E611" s="13" t="s">
        <v>9</v>
      </c>
      <c r="F611" s="13" t="s">
        <v>409</v>
      </c>
    </row>
    <row r="612" customFormat="false" ht="15.75" hidden="false" customHeight="false" outlineLevel="0" collapsed="false">
      <c r="A612" s="16" t="n">
        <v>43029.4323621875</v>
      </c>
      <c r="B612" s="13" t="s">
        <v>29</v>
      </c>
      <c r="C612" s="13" t="n">
        <v>34</v>
      </c>
      <c r="D612" s="13" t="s">
        <v>6</v>
      </c>
      <c r="E612" s="13" t="s">
        <v>9</v>
      </c>
      <c r="F612" s="13" t="s">
        <v>410</v>
      </c>
    </row>
    <row r="613" customFormat="false" ht="15.75" hidden="false" customHeight="false" outlineLevel="0" collapsed="false">
      <c r="A613" s="16" t="n">
        <v>43029.4327719213</v>
      </c>
      <c r="B613" s="13" t="s">
        <v>29</v>
      </c>
      <c r="C613" s="13" t="n">
        <v>46</v>
      </c>
      <c r="D613" s="13" t="s">
        <v>6</v>
      </c>
      <c r="E613" s="13" t="s">
        <v>10</v>
      </c>
      <c r="F613" s="13" t="s">
        <v>59</v>
      </c>
    </row>
    <row r="614" customFormat="false" ht="15.75" hidden="false" customHeight="false" outlineLevel="0" collapsed="false">
      <c r="A614" s="12" t="n">
        <v>43030</v>
      </c>
      <c r="B614" s="13" t="s">
        <v>23</v>
      </c>
      <c r="C614" s="14" t="n">
        <v>31</v>
      </c>
      <c r="D614" s="13" t="s">
        <v>6</v>
      </c>
      <c r="E614" s="15" t="s">
        <v>7</v>
      </c>
      <c r="F614" s="13" t="s">
        <v>411</v>
      </c>
    </row>
    <row r="615" customFormat="false" ht="15.75" hidden="false" customHeight="false" outlineLevel="0" collapsed="false">
      <c r="A615" s="16" t="n">
        <v>43030.2388854398</v>
      </c>
      <c r="B615" s="13" t="s">
        <v>29</v>
      </c>
      <c r="C615" s="13" t="n">
        <v>80</v>
      </c>
      <c r="D615" s="13" t="s">
        <v>6</v>
      </c>
      <c r="E615" s="13" t="s">
        <v>12</v>
      </c>
      <c r="F615" s="13" t="s">
        <v>412</v>
      </c>
    </row>
    <row r="616" customFormat="false" ht="15.75" hidden="false" customHeight="false" outlineLevel="0" collapsed="false">
      <c r="A616" s="16" t="n">
        <v>43030.6042827894</v>
      </c>
      <c r="B616" s="13" t="s">
        <v>29</v>
      </c>
      <c r="C616" s="13" t="n">
        <v>42</v>
      </c>
      <c r="D616" s="13" t="s">
        <v>6</v>
      </c>
      <c r="E616" s="13" t="s">
        <v>10</v>
      </c>
      <c r="F616" s="13" t="s">
        <v>80</v>
      </c>
    </row>
    <row r="617" customFormat="false" ht="15.75" hidden="false" customHeight="false" outlineLevel="0" collapsed="false">
      <c r="A617" s="16" t="n">
        <v>43031.2189659028</v>
      </c>
      <c r="B617" s="13" t="s">
        <v>29</v>
      </c>
      <c r="C617" s="13" t="n">
        <v>57</v>
      </c>
      <c r="D617" s="13" t="s">
        <v>6</v>
      </c>
      <c r="E617" s="13" t="s">
        <v>50</v>
      </c>
      <c r="F617" s="13" t="s">
        <v>413</v>
      </c>
    </row>
    <row r="618" customFormat="false" ht="15.75" hidden="false" customHeight="false" outlineLevel="0" collapsed="false">
      <c r="A618" s="16" t="n">
        <v>43031.862020463</v>
      </c>
      <c r="B618" s="13" t="s">
        <v>29</v>
      </c>
      <c r="C618" s="13" t="n">
        <v>57</v>
      </c>
      <c r="D618" s="13" t="s">
        <v>6</v>
      </c>
      <c r="E618" s="13" t="s">
        <v>50</v>
      </c>
      <c r="F618" s="13" t="s">
        <v>413</v>
      </c>
    </row>
    <row r="619" customFormat="false" ht="15.75" hidden="false" customHeight="false" outlineLevel="0" collapsed="false">
      <c r="A619" s="12" t="n">
        <v>43034</v>
      </c>
      <c r="B619" s="13" t="s">
        <v>23</v>
      </c>
      <c r="C619" s="14" t="n">
        <v>114</v>
      </c>
      <c r="D619" s="13" t="s">
        <v>6</v>
      </c>
      <c r="E619" s="15" t="s">
        <v>12</v>
      </c>
      <c r="F619" s="13" t="s">
        <v>414</v>
      </c>
    </row>
    <row r="620" customFormat="false" ht="15.75" hidden="false" customHeight="false" outlineLevel="0" collapsed="false">
      <c r="A620" s="12" t="n">
        <v>43034</v>
      </c>
      <c r="B620" s="13" t="s">
        <v>23</v>
      </c>
      <c r="C620" s="14" t="n">
        <v>65</v>
      </c>
      <c r="D620" s="13" t="s">
        <v>6</v>
      </c>
      <c r="E620" s="15" t="s">
        <v>50</v>
      </c>
      <c r="F620" s="13" t="s">
        <v>85</v>
      </c>
    </row>
    <row r="621" customFormat="false" ht="15.75" hidden="false" customHeight="false" outlineLevel="0" collapsed="false">
      <c r="A621" s="12" t="n">
        <v>43034</v>
      </c>
      <c r="B621" s="13" t="s">
        <v>23</v>
      </c>
      <c r="C621" s="14" t="n">
        <v>16</v>
      </c>
      <c r="D621" s="13" t="s">
        <v>6</v>
      </c>
      <c r="E621" s="15" t="s">
        <v>10</v>
      </c>
      <c r="F621" s="13" t="s">
        <v>415</v>
      </c>
    </row>
    <row r="622" customFormat="false" ht="15.75" hidden="false" customHeight="false" outlineLevel="0" collapsed="false">
      <c r="A622" s="16" t="n">
        <v>43034.7113434606</v>
      </c>
      <c r="B622" s="13" t="s">
        <v>29</v>
      </c>
      <c r="C622" s="13" t="n">
        <v>14</v>
      </c>
      <c r="D622" s="13" t="s">
        <v>6</v>
      </c>
      <c r="E622" s="13" t="s">
        <v>12</v>
      </c>
      <c r="F622" s="13" t="s">
        <v>416</v>
      </c>
    </row>
    <row r="623" customFormat="false" ht="15.75" hidden="false" customHeight="false" outlineLevel="0" collapsed="false">
      <c r="A623" s="12" t="n">
        <v>43035</v>
      </c>
      <c r="B623" s="13" t="s">
        <v>23</v>
      </c>
      <c r="C623" s="14" t="n">
        <v>34</v>
      </c>
      <c r="D623" s="13" t="s">
        <v>6</v>
      </c>
      <c r="E623" s="15" t="s">
        <v>7</v>
      </c>
      <c r="F623" s="13" t="s">
        <v>417</v>
      </c>
    </row>
    <row r="624" customFormat="false" ht="15.75" hidden="false" customHeight="false" outlineLevel="0" collapsed="false">
      <c r="A624" s="12" t="n">
        <v>43036</v>
      </c>
      <c r="B624" s="13" t="s">
        <v>23</v>
      </c>
      <c r="C624" s="14" t="n">
        <v>35</v>
      </c>
      <c r="D624" s="13" t="s">
        <v>6</v>
      </c>
      <c r="E624" s="15" t="s">
        <v>50</v>
      </c>
      <c r="F624" s="13" t="s">
        <v>418</v>
      </c>
    </row>
    <row r="625" customFormat="false" ht="15.75" hidden="false" customHeight="false" outlineLevel="0" collapsed="false">
      <c r="A625" s="16" t="n">
        <v>43036.4897144329</v>
      </c>
      <c r="B625" s="13" t="s">
        <v>29</v>
      </c>
      <c r="C625" s="13" t="n">
        <v>38</v>
      </c>
      <c r="D625" s="13" t="s">
        <v>6</v>
      </c>
      <c r="E625" s="13" t="s">
        <v>10</v>
      </c>
      <c r="F625" s="13" t="s">
        <v>80</v>
      </c>
    </row>
    <row r="626" customFormat="false" ht="15.75" hidden="false" customHeight="false" outlineLevel="0" collapsed="false">
      <c r="A626" s="16" t="n">
        <v>43036.8130054861</v>
      </c>
      <c r="B626" s="13" t="s">
        <v>23</v>
      </c>
      <c r="C626" s="13" t="n">
        <v>13</v>
      </c>
      <c r="D626" s="13" t="s">
        <v>6</v>
      </c>
      <c r="E626" s="13" t="s">
        <v>7</v>
      </c>
      <c r="F626" s="13" t="s">
        <v>419</v>
      </c>
    </row>
    <row r="627" customFormat="false" ht="15.75" hidden="false" customHeight="false" outlineLevel="0" collapsed="false">
      <c r="A627" s="16" t="n">
        <v>43037.3903334722</v>
      </c>
      <c r="B627" s="13" t="s">
        <v>29</v>
      </c>
      <c r="C627" s="13" t="n">
        <v>37</v>
      </c>
      <c r="D627" s="13" t="s">
        <v>6</v>
      </c>
      <c r="E627" s="13" t="s">
        <v>10</v>
      </c>
      <c r="F627" s="13" t="s">
        <v>212</v>
      </c>
    </row>
    <row r="628" customFormat="false" ht="15.75" hidden="false" customHeight="false" outlineLevel="0" collapsed="false">
      <c r="A628" s="16" t="n">
        <v>43037.8013811806</v>
      </c>
      <c r="B628" s="13" t="s">
        <v>29</v>
      </c>
      <c r="C628" s="13" t="n">
        <v>39</v>
      </c>
      <c r="D628" s="13" t="s">
        <v>6</v>
      </c>
      <c r="E628" s="13" t="s">
        <v>7</v>
      </c>
      <c r="F628" s="13" t="s">
        <v>420</v>
      </c>
    </row>
    <row r="629" customFormat="false" ht="15.75" hidden="false" customHeight="false" outlineLevel="0" collapsed="false">
      <c r="A629" s="16" t="n">
        <v>43038</v>
      </c>
      <c r="B629" s="13" t="s">
        <v>23</v>
      </c>
      <c r="C629" s="14" t="n">
        <v>38</v>
      </c>
      <c r="D629" s="13" t="s">
        <v>6</v>
      </c>
      <c r="E629" s="15" t="s">
        <v>12</v>
      </c>
      <c r="F629" s="13" t="s">
        <v>34</v>
      </c>
    </row>
    <row r="630" customFormat="false" ht="15.75" hidden="false" customHeight="false" outlineLevel="0" collapsed="false">
      <c r="A630" s="16" t="n">
        <v>43038.458900544</v>
      </c>
      <c r="B630" s="13" t="s">
        <v>23</v>
      </c>
      <c r="C630" s="13" t="n">
        <v>13</v>
      </c>
      <c r="D630" s="13" t="s">
        <v>6</v>
      </c>
      <c r="E630" s="13" t="s">
        <v>7</v>
      </c>
      <c r="F630" s="13" t="s">
        <v>421</v>
      </c>
    </row>
    <row r="631" customFormat="false" ht="15.75" hidden="false" customHeight="false" outlineLevel="0" collapsed="false">
      <c r="A631" s="16" t="n">
        <v>43038.6471903241</v>
      </c>
      <c r="B631" s="13" t="s">
        <v>23</v>
      </c>
      <c r="C631" s="13" t="n">
        <v>12</v>
      </c>
      <c r="D631" s="13" t="s">
        <v>6</v>
      </c>
      <c r="E631" s="13" t="s">
        <v>12</v>
      </c>
      <c r="F631" s="13" t="s">
        <v>422</v>
      </c>
    </row>
    <row r="632" customFormat="false" ht="15.75" hidden="false" customHeight="false" outlineLevel="0" collapsed="false">
      <c r="A632" s="16" t="n">
        <v>43039.78294125</v>
      </c>
      <c r="B632" s="13" t="s">
        <v>29</v>
      </c>
      <c r="C632" s="13" t="n">
        <v>38</v>
      </c>
      <c r="D632" s="13" t="s">
        <v>6</v>
      </c>
      <c r="E632" s="13" t="s">
        <v>50</v>
      </c>
      <c r="F632" s="13" t="s">
        <v>324</v>
      </c>
    </row>
    <row r="633" customFormat="false" ht="15.75" hidden="false" customHeight="false" outlineLevel="0" collapsed="false">
      <c r="A633" s="16" t="n">
        <v>43039.8870854051</v>
      </c>
      <c r="B633" s="13" t="s">
        <v>23</v>
      </c>
      <c r="C633" s="13" t="n">
        <v>15</v>
      </c>
      <c r="D633" s="13" t="s">
        <v>6</v>
      </c>
      <c r="E633" s="13" t="s">
        <v>50</v>
      </c>
      <c r="F633" s="13" t="s">
        <v>423</v>
      </c>
    </row>
    <row r="634" customFormat="false" ht="15.75" hidden="false" customHeight="false" outlineLevel="0" collapsed="false">
      <c r="A634" s="16" t="n">
        <v>43039.8889517361</v>
      </c>
      <c r="B634" s="13" t="s">
        <v>23</v>
      </c>
      <c r="C634" s="13" t="n">
        <v>38</v>
      </c>
      <c r="D634" s="13" t="s">
        <v>6</v>
      </c>
      <c r="E634" s="13" t="s">
        <v>12</v>
      </c>
      <c r="F634" s="13" t="s">
        <v>34</v>
      </c>
    </row>
    <row r="635" customFormat="false" ht="15.75" hidden="false" customHeight="false" outlineLevel="0" collapsed="false">
      <c r="A635" s="16" t="n">
        <v>43040.7483861458</v>
      </c>
      <c r="B635" s="13" t="s">
        <v>29</v>
      </c>
      <c r="C635" s="13" t="n">
        <v>21</v>
      </c>
      <c r="D635" s="13" t="s">
        <v>6</v>
      </c>
      <c r="E635" s="13" t="s">
        <v>7</v>
      </c>
      <c r="F635" s="13" t="s">
        <v>73</v>
      </c>
    </row>
    <row r="636" customFormat="false" ht="15.75" hidden="false" customHeight="false" outlineLevel="0" collapsed="false">
      <c r="A636" s="16" t="n">
        <v>43041.7422432755</v>
      </c>
      <c r="B636" s="13" t="s">
        <v>23</v>
      </c>
      <c r="C636" s="13" t="n">
        <v>119</v>
      </c>
      <c r="D636" s="13" t="s">
        <v>6</v>
      </c>
      <c r="E636" s="13" t="s">
        <v>50</v>
      </c>
      <c r="F636" s="13" t="s">
        <v>424</v>
      </c>
    </row>
    <row r="637" customFormat="false" ht="15.75" hidden="false" customHeight="false" outlineLevel="0" collapsed="false">
      <c r="A637" s="16" t="n">
        <v>43042.7283988773</v>
      </c>
      <c r="B637" s="13" t="s">
        <v>29</v>
      </c>
      <c r="C637" s="13" t="n">
        <v>60</v>
      </c>
      <c r="D637" s="13" t="s">
        <v>6</v>
      </c>
      <c r="E637" s="13" t="s">
        <v>7</v>
      </c>
      <c r="F637" s="13" t="s">
        <v>425</v>
      </c>
    </row>
    <row r="638" customFormat="false" ht="15.75" hidden="false" customHeight="false" outlineLevel="0" collapsed="false">
      <c r="A638" s="16" t="n">
        <v>43043.6483481597</v>
      </c>
      <c r="B638" s="13" t="s">
        <v>29</v>
      </c>
      <c r="C638" s="13" t="n">
        <v>37</v>
      </c>
      <c r="D638" s="13" t="s">
        <v>6</v>
      </c>
      <c r="E638" s="13" t="s">
        <v>12</v>
      </c>
      <c r="F638" s="13" t="s">
        <v>46</v>
      </c>
    </row>
    <row r="639" customFormat="false" ht="15.75" hidden="false" customHeight="false" outlineLevel="0" collapsed="false">
      <c r="A639" s="12" t="n">
        <v>43044</v>
      </c>
      <c r="B639" s="13" t="s">
        <v>23</v>
      </c>
      <c r="C639" s="14" t="n">
        <v>4</v>
      </c>
      <c r="D639" s="13" t="s">
        <v>6</v>
      </c>
      <c r="E639" s="15" t="s">
        <v>7</v>
      </c>
      <c r="F639" s="13" t="s">
        <v>426</v>
      </c>
    </row>
    <row r="640" customFormat="false" ht="15.75" hidden="false" customHeight="false" outlineLevel="0" collapsed="false">
      <c r="A640" s="12" t="n">
        <v>43045</v>
      </c>
      <c r="B640" s="13" t="s">
        <v>23</v>
      </c>
      <c r="C640" s="14" t="n">
        <v>25</v>
      </c>
      <c r="D640" s="13" t="s">
        <v>6</v>
      </c>
      <c r="E640" s="15" t="s">
        <v>7</v>
      </c>
      <c r="F640" s="13" t="s">
        <v>427</v>
      </c>
    </row>
    <row r="641" customFormat="false" ht="15.75" hidden="false" customHeight="false" outlineLevel="0" collapsed="false">
      <c r="A641" s="12" t="n">
        <v>43045</v>
      </c>
      <c r="B641" s="13" t="s">
        <v>23</v>
      </c>
      <c r="C641" s="14" t="n">
        <v>4</v>
      </c>
      <c r="D641" s="13" t="s">
        <v>6</v>
      </c>
      <c r="E641" s="15" t="s">
        <v>7</v>
      </c>
      <c r="F641" s="13" t="s">
        <v>428</v>
      </c>
    </row>
    <row r="642" customFormat="false" ht="15.75" hidden="false" customHeight="false" outlineLevel="0" collapsed="false">
      <c r="A642" s="18" t="n">
        <v>43045</v>
      </c>
      <c r="B642" s="13" t="s">
        <v>23</v>
      </c>
      <c r="C642" s="14" t="n">
        <v>233</v>
      </c>
      <c r="D642" s="13" t="s">
        <v>429</v>
      </c>
      <c r="E642" s="15"/>
    </row>
    <row r="643" customFormat="false" ht="15.75" hidden="false" customHeight="false" outlineLevel="0" collapsed="false">
      <c r="A643" s="16" t="n">
        <v>43045.2464021759</v>
      </c>
      <c r="B643" s="13" t="s">
        <v>29</v>
      </c>
      <c r="C643" s="13" t="n">
        <v>38</v>
      </c>
      <c r="D643" s="13" t="s">
        <v>6</v>
      </c>
      <c r="E643" s="13" t="s">
        <v>50</v>
      </c>
      <c r="F643" s="13" t="s">
        <v>337</v>
      </c>
    </row>
    <row r="644" customFormat="false" ht="15.75" hidden="false" customHeight="false" outlineLevel="0" collapsed="false">
      <c r="A644" s="16" t="n">
        <v>43045.2468245949</v>
      </c>
      <c r="B644" s="13" t="s">
        <v>29</v>
      </c>
      <c r="C644" s="13" t="n">
        <v>105</v>
      </c>
      <c r="D644" s="13" t="s">
        <v>6</v>
      </c>
      <c r="E644" s="13" t="s">
        <v>7</v>
      </c>
      <c r="F644" s="13" t="s">
        <v>101</v>
      </c>
    </row>
    <row r="645" customFormat="false" ht="15.75" hidden="false" customHeight="false" outlineLevel="0" collapsed="false">
      <c r="A645" s="16" t="n">
        <v>43045.2475596065</v>
      </c>
      <c r="B645" s="13" t="s">
        <v>29</v>
      </c>
      <c r="C645" s="13" t="n">
        <v>23</v>
      </c>
      <c r="D645" s="13" t="s">
        <v>6</v>
      </c>
      <c r="E645" s="13" t="s">
        <v>7</v>
      </c>
      <c r="F645" s="13" t="s">
        <v>430</v>
      </c>
    </row>
    <row r="646" customFormat="false" ht="15.75" hidden="false" customHeight="false" outlineLevel="0" collapsed="false">
      <c r="A646" s="12" t="n">
        <v>43046</v>
      </c>
      <c r="B646" s="13" t="s">
        <v>23</v>
      </c>
      <c r="C646" s="14" t="n">
        <v>20</v>
      </c>
      <c r="D646" s="13" t="s">
        <v>6</v>
      </c>
      <c r="E646" s="15" t="s">
        <v>12</v>
      </c>
      <c r="F646" s="13" t="s">
        <v>269</v>
      </c>
    </row>
    <row r="647" customFormat="false" ht="15.75" hidden="false" customHeight="false" outlineLevel="0" collapsed="false">
      <c r="A647" s="12" t="n">
        <v>43046</v>
      </c>
      <c r="B647" s="13" t="s">
        <v>23</v>
      </c>
      <c r="C647" s="14" t="n">
        <v>38</v>
      </c>
      <c r="D647" s="13" t="s">
        <v>6</v>
      </c>
      <c r="E647" s="15" t="s">
        <v>7</v>
      </c>
      <c r="F647" s="13" t="s">
        <v>431</v>
      </c>
    </row>
    <row r="648" customFormat="false" ht="15.75" hidden="false" customHeight="false" outlineLevel="0" collapsed="false">
      <c r="A648" s="12" t="n">
        <v>43046</v>
      </c>
      <c r="B648" s="13" t="s">
        <v>432</v>
      </c>
      <c r="C648" s="14" t="n">
        <v>22</v>
      </c>
      <c r="D648" s="13" t="s">
        <v>6</v>
      </c>
      <c r="E648" s="15" t="s">
        <v>7</v>
      </c>
      <c r="F648" s="13" t="s">
        <v>433</v>
      </c>
    </row>
    <row r="649" customFormat="false" ht="15.75" hidden="false" customHeight="false" outlineLevel="0" collapsed="false">
      <c r="A649" s="16" t="n">
        <v>43046.3374793982</v>
      </c>
      <c r="B649" s="13" t="s">
        <v>23</v>
      </c>
      <c r="C649" s="13" t="n">
        <v>68</v>
      </c>
      <c r="D649" s="13" t="s">
        <v>6</v>
      </c>
      <c r="E649" s="13" t="s">
        <v>7</v>
      </c>
      <c r="F649" s="13" t="s">
        <v>434</v>
      </c>
    </row>
    <row r="650" customFormat="false" ht="15.75" hidden="false" customHeight="false" outlineLevel="0" collapsed="false">
      <c r="A650" s="12" t="n">
        <v>43047</v>
      </c>
      <c r="B650" s="13" t="s">
        <v>23</v>
      </c>
      <c r="C650" s="14" t="n">
        <v>4</v>
      </c>
      <c r="D650" s="13" t="s">
        <v>6</v>
      </c>
      <c r="E650" s="15" t="s">
        <v>12</v>
      </c>
      <c r="F650" s="13" t="s">
        <v>435</v>
      </c>
    </row>
    <row r="651" customFormat="false" ht="15.75" hidden="false" customHeight="false" outlineLevel="0" collapsed="false">
      <c r="A651" s="16" t="n">
        <v>43047.7441132176</v>
      </c>
      <c r="B651" s="13" t="s">
        <v>29</v>
      </c>
      <c r="C651" s="13" t="n">
        <v>29</v>
      </c>
      <c r="D651" s="13" t="s">
        <v>6</v>
      </c>
      <c r="E651" s="13" t="s">
        <v>7</v>
      </c>
      <c r="F651" s="13" t="s">
        <v>60</v>
      </c>
    </row>
    <row r="652" customFormat="false" ht="15.75" hidden="false" customHeight="false" outlineLevel="0" collapsed="false">
      <c r="A652" s="16" t="n">
        <v>43047.8775739468</v>
      </c>
      <c r="B652" s="13" t="s">
        <v>29</v>
      </c>
      <c r="C652" s="13" t="n">
        <v>18</v>
      </c>
      <c r="D652" s="13" t="s">
        <v>6</v>
      </c>
      <c r="E652" s="13" t="s">
        <v>7</v>
      </c>
      <c r="F652" s="13" t="s">
        <v>436</v>
      </c>
    </row>
    <row r="653" customFormat="false" ht="15.75" hidden="false" customHeight="false" outlineLevel="0" collapsed="false">
      <c r="A653" s="16" t="n">
        <v>43048.2391003241</v>
      </c>
      <c r="B653" s="13" t="s">
        <v>29</v>
      </c>
      <c r="C653" s="13" t="n">
        <v>68</v>
      </c>
      <c r="D653" s="13" t="s">
        <v>6</v>
      </c>
      <c r="E653" s="13" t="s">
        <v>10</v>
      </c>
      <c r="F653" s="13" t="s">
        <v>43</v>
      </c>
    </row>
    <row r="654" customFormat="false" ht="15.75" hidden="false" customHeight="false" outlineLevel="0" collapsed="false">
      <c r="A654" s="16" t="n">
        <v>43048.4000963426</v>
      </c>
      <c r="B654" s="13" t="s">
        <v>29</v>
      </c>
      <c r="C654" s="13" t="n">
        <v>103</v>
      </c>
      <c r="D654" s="13" t="s">
        <v>6</v>
      </c>
      <c r="E654" s="13" t="s">
        <v>9</v>
      </c>
      <c r="F654" s="13" t="s">
        <v>437</v>
      </c>
    </row>
    <row r="655" customFormat="false" ht="15.75" hidden="false" customHeight="false" outlineLevel="0" collapsed="false">
      <c r="A655" s="16" t="n">
        <v>43048.9862166204</v>
      </c>
      <c r="B655" s="13" t="s">
        <v>23</v>
      </c>
      <c r="C655" s="13" t="n">
        <v>62</v>
      </c>
      <c r="D655" s="13" t="s">
        <v>6</v>
      </c>
      <c r="E655" s="13" t="s">
        <v>12</v>
      </c>
      <c r="F655" s="13" t="s">
        <v>438</v>
      </c>
    </row>
    <row r="656" customFormat="false" ht="15.75" hidden="false" customHeight="false" outlineLevel="0" collapsed="false">
      <c r="A656" s="16" t="n">
        <v>43049.3670900463</v>
      </c>
      <c r="B656" s="13" t="s">
        <v>23</v>
      </c>
      <c r="C656" s="13" t="n">
        <v>30</v>
      </c>
      <c r="D656" s="13" t="s">
        <v>6</v>
      </c>
      <c r="E656" s="13" t="s">
        <v>7</v>
      </c>
      <c r="F656" s="13" t="s">
        <v>439</v>
      </c>
    </row>
    <row r="657" customFormat="false" ht="15.75" hidden="false" customHeight="false" outlineLevel="0" collapsed="false">
      <c r="A657" s="16" t="n">
        <v>43049.5090121644</v>
      </c>
      <c r="B657" s="13" t="s">
        <v>23</v>
      </c>
      <c r="C657" s="13" t="n">
        <v>42</v>
      </c>
      <c r="D657" s="13" t="s">
        <v>6</v>
      </c>
      <c r="E657" s="13" t="s">
        <v>7</v>
      </c>
      <c r="F657" s="13" t="s">
        <v>440</v>
      </c>
    </row>
    <row r="658" customFormat="false" ht="15.75" hidden="false" customHeight="false" outlineLevel="0" collapsed="false">
      <c r="A658" s="16" t="n">
        <v>43051.4118193982</v>
      </c>
      <c r="B658" s="13" t="s">
        <v>23</v>
      </c>
      <c r="C658" s="13" t="n">
        <v>31</v>
      </c>
      <c r="D658" s="13" t="s">
        <v>6</v>
      </c>
      <c r="E658" s="13" t="s">
        <v>7</v>
      </c>
      <c r="F658" s="13" t="s">
        <v>441</v>
      </c>
    </row>
    <row r="659" customFormat="false" ht="15.75" hidden="false" customHeight="false" outlineLevel="0" collapsed="false">
      <c r="A659" s="16" t="n">
        <v>43052.3426688426</v>
      </c>
      <c r="B659" s="13" t="s">
        <v>29</v>
      </c>
      <c r="C659" s="13" t="n">
        <v>38</v>
      </c>
      <c r="D659" s="13" t="s">
        <v>6</v>
      </c>
      <c r="E659" s="13" t="s">
        <v>50</v>
      </c>
      <c r="F659" s="13" t="s">
        <v>324</v>
      </c>
    </row>
    <row r="660" customFormat="false" ht="15.75" hidden="false" customHeight="false" outlineLevel="0" collapsed="false">
      <c r="A660" s="16" t="n">
        <v>43052.5095998032</v>
      </c>
      <c r="B660" s="13" t="s">
        <v>23</v>
      </c>
      <c r="C660" s="13" t="n">
        <v>60</v>
      </c>
      <c r="D660" s="13" t="s">
        <v>6</v>
      </c>
      <c r="E660" s="13" t="s">
        <v>7</v>
      </c>
      <c r="F660" s="13" t="s">
        <v>442</v>
      </c>
    </row>
    <row r="661" customFormat="false" ht="15.75" hidden="false" customHeight="false" outlineLevel="0" collapsed="false">
      <c r="A661" s="16" t="n">
        <v>43052.5099613773</v>
      </c>
      <c r="B661" s="13" t="s">
        <v>23</v>
      </c>
      <c r="C661" s="13" t="n">
        <v>41</v>
      </c>
      <c r="D661" s="13" t="s">
        <v>6</v>
      </c>
      <c r="E661" s="13" t="s">
        <v>7</v>
      </c>
      <c r="F661" s="13" t="s">
        <v>443</v>
      </c>
    </row>
    <row r="662" customFormat="false" ht="15.75" hidden="false" customHeight="false" outlineLevel="0" collapsed="false">
      <c r="A662" s="16" t="n">
        <v>43052.5104168056</v>
      </c>
      <c r="B662" s="13" t="s">
        <v>23</v>
      </c>
      <c r="C662" s="13" t="n">
        <v>9</v>
      </c>
      <c r="D662" s="13" t="s">
        <v>6</v>
      </c>
      <c r="E662" s="13" t="s">
        <v>7</v>
      </c>
      <c r="F662" s="13" t="s">
        <v>444</v>
      </c>
    </row>
    <row r="663" customFormat="false" ht="15.75" hidden="false" customHeight="false" outlineLevel="0" collapsed="false">
      <c r="A663" s="16" t="n">
        <v>43053.4676514352</v>
      </c>
      <c r="B663" s="13" t="s">
        <v>23</v>
      </c>
      <c r="C663" s="13" t="n">
        <v>23</v>
      </c>
      <c r="D663" s="13" t="s">
        <v>6</v>
      </c>
      <c r="E663" s="13" t="s">
        <v>7</v>
      </c>
      <c r="F663" s="13" t="s">
        <v>445</v>
      </c>
    </row>
    <row r="664" customFormat="false" ht="15.75" hidden="false" customHeight="false" outlineLevel="0" collapsed="false">
      <c r="A664" s="16" t="n">
        <v>43053.4679902199</v>
      </c>
      <c r="B664" s="13" t="s">
        <v>23</v>
      </c>
      <c r="C664" s="13" t="n">
        <v>5</v>
      </c>
      <c r="D664" s="13" t="s">
        <v>6</v>
      </c>
      <c r="E664" s="13" t="s">
        <v>7</v>
      </c>
      <c r="F664" s="13" t="s">
        <v>446</v>
      </c>
    </row>
    <row r="665" customFormat="false" ht="15.75" hidden="false" customHeight="false" outlineLevel="0" collapsed="false">
      <c r="A665" s="16" t="n">
        <v>43053.8848167593</v>
      </c>
      <c r="B665" s="13" t="s">
        <v>29</v>
      </c>
      <c r="C665" s="13" t="n">
        <v>9</v>
      </c>
      <c r="D665" s="13" t="s">
        <v>6</v>
      </c>
      <c r="E665" s="13" t="s">
        <v>7</v>
      </c>
      <c r="F665" s="13" t="s">
        <v>447</v>
      </c>
    </row>
    <row r="666" customFormat="false" ht="15.75" hidden="false" customHeight="false" outlineLevel="0" collapsed="false">
      <c r="A666" s="16" t="n">
        <v>43053.9174577778</v>
      </c>
      <c r="B666" s="13" t="s">
        <v>23</v>
      </c>
      <c r="C666" s="13" t="n">
        <v>33</v>
      </c>
      <c r="D666" s="13" t="s">
        <v>6</v>
      </c>
      <c r="E666" s="13" t="s">
        <v>10</v>
      </c>
      <c r="F666" s="13" t="s">
        <v>80</v>
      </c>
    </row>
    <row r="667" customFormat="false" ht="15.75" hidden="false" customHeight="false" outlineLevel="0" collapsed="false">
      <c r="A667" s="16" t="n">
        <v>43053.9205643519</v>
      </c>
      <c r="B667" s="13" t="s">
        <v>23</v>
      </c>
      <c r="C667" s="13" t="n">
        <v>30</v>
      </c>
      <c r="D667" s="13" t="s">
        <v>6</v>
      </c>
      <c r="E667" s="13" t="s">
        <v>7</v>
      </c>
      <c r="F667" s="13" t="s">
        <v>448</v>
      </c>
    </row>
    <row r="668" customFormat="false" ht="15.75" hidden="false" customHeight="false" outlineLevel="0" collapsed="false">
      <c r="A668" s="16" t="n">
        <v>43055.3215144444</v>
      </c>
      <c r="B668" s="13" t="s">
        <v>23</v>
      </c>
      <c r="C668" s="13" t="n">
        <v>21</v>
      </c>
      <c r="D668" s="13" t="s">
        <v>6</v>
      </c>
      <c r="E668" s="13" t="s">
        <v>7</v>
      </c>
      <c r="F668" s="13" t="s">
        <v>73</v>
      </c>
    </row>
    <row r="669" customFormat="false" ht="15.75" hidden="false" customHeight="false" outlineLevel="0" collapsed="false">
      <c r="A669" s="16" t="n">
        <v>43055.3292137847</v>
      </c>
      <c r="B669" s="13" t="s">
        <v>23</v>
      </c>
      <c r="C669" s="13" t="n">
        <v>93</v>
      </c>
      <c r="D669" s="13" t="s">
        <v>6</v>
      </c>
      <c r="E669" s="13" t="s">
        <v>7</v>
      </c>
      <c r="F669" s="13" t="s">
        <v>405</v>
      </c>
    </row>
    <row r="670" customFormat="false" ht="15.75" hidden="false" customHeight="false" outlineLevel="0" collapsed="false">
      <c r="A670" s="16" t="n">
        <v>43055.3300153935</v>
      </c>
      <c r="B670" s="13" t="s">
        <v>23</v>
      </c>
      <c r="C670" s="13" t="n">
        <v>16</v>
      </c>
      <c r="D670" s="13" t="s">
        <v>6</v>
      </c>
      <c r="E670" s="13" t="s">
        <v>7</v>
      </c>
      <c r="F670" s="13" t="s">
        <v>449</v>
      </c>
    </row>
    <row r="671" customFormat="false" ht="15.75" hidden="false" customHeight="false" outlineLevel="0" collapsed="false">
      <c r="A671" s="16" t="n">
        <v>43055.3306039005</v>
      </c>
      <c r="B671" s="13" t="s">
        <v>23</v>
      </c>
      <c r="C671" s="13" t="n">
        <v>20</v>
      </c>
      <c r="D671" s="13" t="s">
        <v>6</v>
      </c>
      <c r="E671" s="13" t="s">
        <v>10</v>
      </c>
      <c r="F671" s="13" t="s">
        <v>450</v>
      </c>
    </row>
    <row r="672" customFormat="false" ht="15.75" hidden="false" customHeight="false" outlineLevel="0" collapsed="false">
      <c r="A672" s="16" t="n">
        <v>43055.3319878357</v>
      </c>
      <c r="B672" s="13" t="s">
        <v>23</v>
      </c>
      <c r="C672" s="13" t="n">
        <v>33</v>
      </c>
      <c r="D672" s="13" t="s">
        <v>6</v>
      </c>
      <c r="E672" s="13" t="s">
        <v>9</v>
      </c>
      <c r="F672" s="13" t="s">
        <v>451</v>
      </c>
    </row>
    <row r="673" customFormat="false" ht="15.75" hidden="false" customHeight="false" outlineLevel="0" collapsed="false">
      <c r="A673" s="16" t="n">
        <v>43056.755954132</v>
      </c>
      <c r="B673" s="13" t="s">
        <v>23</v>
      </c>
      <c r="C673" s="13" t="n">
        <v>35</v>
      </c>
      <c r="D673" s="13" t="s">
        <v>6</v>
      </c>
      <c r="E673" s="13" t="s">
        <v>12</v>
      </c>
    </row>
    <row r="674" customFormat="false" ht="15.75" hidden="false" customHeight="false" outlineLevel="0" collapsed="false">
      <c r="A674" s="16" t="n">
        <v>43057.458682581</v>
      </c>
      <c r="B674" s="13" t="s">
        <v>23</v>
      </c>
      <c r="C674" s="13" t="n">
        <v>17</v>
      </c>
      <c r="D674" s="13" t="s">
        <v>6</v>
      </c>
      <c r="E674" s="13" t="s">
        <v>12</v>
      </c>
      <c r="F674" s="13" t="s">
        <v>52</v>
      </c>
    </row>
    <row r="675" customFormat="false" ht="15.75" hidden="false" customHeight="false" outlineLevel="0" collapsed="false">
      <c r="A675" s="16" t="n">
        <v>43057.7286551042</v>
      </c>
      <c r="B675" s="13" t="s">
        <v>29</v>
      </c>
      <c r="C675" s="13" t="n">
        <v>38</v>
      </c>
      <c r="D675" s="13" t="s">
        <v>6</v>
      </c>
      <c r="E675" s="13" t="s">
        <v>7</v>
      </c>
      <c r="F675" s="13" t="s">
        <v>117</v>
      </c>
    </row>
    <row r="676" customFormat="false" ht="15.75" hidden="false" customHeight="false" outlineLevel="0" collapsed="false">
      <c r="A676" s="16" t="n">
        <v>43058.6952696991</v>
      </c>
      <c r="B676" s="13" t="s">
        <v>29</v>
      </c>
      <c r="C676" s="13" t="n">
        <v>8</v>
      </c>
      <c r="D676" s="13" t="s">
        <v>6</v>
      </c>
      <c r="E676" s="13" t="s">
        <v>10</v>
      </c>
      <c r="F676" s="13" t="s">
        <v>212</v>
      </c>
    </row>
    <row r="677" customFormat="false" ht="15.75" hidden="false" customHeight="false" outlineLevel="0" collapsed="false">
      <c r="A677" s="16" t="n">
        <v>43058.8815786806</v>
      </c>
      <c r="B677" s="13" t="s">
        <v>29</v>
      </c>
      <c r="C677" s="13" t="n">
        <v>45</v>
      </c>
      <c r="D677" s="13" t="s">
        <v>6</v>
      </c>
      <c r="E677" s="13" t="s">
        <v>10</v>
      </c>
      <c r="F677" s="13" t="s">
        <v>80</v>
      </c>
    </row>
    <row r="678" customFormat="false" ht="15.75" hidden="false" customHeight="false" outlineLevel="0" collapsed="false">
      <c r="A678" s="16" t="n">
        <v>43059.7036676505</v>
      </c>
      <c r="B678" s="13" t="s">
        <v>29</v>
      </c>
      <c r="C678" s="13" t="n">
        <v>34</v>
      </c>
      <c r="D678" s="13" t="s">
        <v>6</v>
      </c>
      <c r="E678" s="13" t="s">
        <v>7</v>
      </c>
      <c r="F678" s="13" t="s">
        <v>279</v>
      </c>
    </row>
    <row r="679" customFormat="false" ht="15.75" hidden="false" customHeight="false" outlineLevel="0" collapsed="false">
      <c r="A679" s="16" t="n">
        <v>43059.7223164236</v>
      </c>
      <c r="B679" s="13" t="s">
        <v>29</v>
      </c>
      <c r="C679" s="13" t="n">
        <v>6</v>
      </c>
      <c r="D679" s="13" t="s">
        <v>6</v>
      </c>
      <c r="E679" s="13" t="s">
        <v>7</v>
      </c>
      <c r="F679" s="13" t="s">
        <v>452</v>
      </c>
    </row>
    <row r="680" customFormat="false" ht="15.75" hidden="false" customHeight="false" outlineLevel="0" collapsed="false">
      <c r="A680" s="16" t="n">
        <v>43059.8471204745</v>
      </c>
      <c r="B680" s="13" t="s">
        <v>29</v>
      </c>
      <c r="C680" s="13" t="n">
        <v>544</v>
      </c>
      <c r="D680" s="13" t="s">
        <v>6</v>
      </c>
      <c r="E680" s="13" t="s">
        <v>50</v>
      </c>
      <c r="F680" s="13" t="s">
        <v>225</v>
      </c>
    </row>
    <row r="681" customFormat="false" ht="15.75" hidden="false" customHeight="false" outlineLevel="0" collapsed="false">
      <c r="A681" s="16" t="n">
        <v>43061.1289484607</v>
      </c>
      <c r="B681" s="13" t="s">
        <v>29</v>
      </c>
      <c r="C681" s="13" t="n">
        <v>27</v>
      </c>
      <c r="D681" s="13" t="s">
        <v>6</v>
      </c>
      <c r="E681" s="13" t="s">
        <v>7</v>
      </c>
      <c r="F681" s="13" t="s">
        <v>87</v>
      </c>
    </row>
    <row r="682" customFormat="false" ht="15.75" hidden="false" customHeight="false" outlineLevel="0" collapsed="false">
      <c r="A682" s="16" t="n">
        <v>43061.1419525116</v>
      </c>
      <c r="B682" s="13" t="s">
        <v>29</v>
      </c>
      <c r="C682" s="13" t="n">
        <v>5</v>
      </c>
      <c r="D682" s="13" t="s">
        <v>6</v>
      </c>
      <c r="E682" s="13" t="s">
        <v>12</v>
      </c>
      <c r="F682" s="13" t="s">
        <v>453</v>
      </c>
    </row>
    <row r="683" customFormat="false" ht="15.75" hidden="false" customHeight="false" outlineLevel="0" collapsed="false">
      <c r="A683" s="16" t="n">
        <v>43062.3632757407</v>
      </c>
      <c r="B683" s="13" t="s">
        <v>23</v>
      </c>
      <c r="C683" s="13" t="n">
        <v>58</v>
      </c>
      <c r="D683" s="13" t="s">
        <v>6</v>
      </c>
      <c r="E683" s="13" t="s">
        <v>10</v>
      </c>
      <c r="F683" s="13" t="s">
        <v>454</v>
      </c>
    </row>
    <row r="684" customFormat="false" ht="15.75" hidden="false" customHeight="false" outlineLevel="0" collapsed="false">
      <c r="A684" s="16" t="n">
        <v>43064.3429359722</v>
      </c>
      <c r="B684" s="13" t="s">
        <v>23</v>
      </c>
      <c r="C684" s="13" t="n">
        <v>16</v>
      </c>
      <c r="D684" s="13" t="s">
        <v>6</v>
      </c>
      <c r="E684" s="13" t="s">
        <v>10</v>
      </c>
      <c r="F684" s="13" t="s">
        <v>455</v>
      </c>
    </row>
    <row r="685" customFormat="false" ht="15.75" hidden="false" customHeight="false" outlineLevel="0" collapsed="false">
      <c r="A685" s="16" t="n">
        <v>43064.3441051042</v>
      </c>
      <c r="B685" s="13" t="s">
        <v>23</v>
      </c>
      <c r="C685" s="13" t="n">
        <v>12</v>
      </c>
      <c r="D685" s="13" t="s">
        <v>6</v>
      </c>
      <c r="E685" s="13" t="s">
        <v>12</v>
      </c>
      <c r="F685" s="13" t="s">
        <v>41</v>
      </c>
    </row>
    <row r="686" customFormat="false" ht="15.75" hidden="false" customHeight="false" outlineLevel="0" collapsed="false">
      <c r="A686" s="16" t="n">
        <v>43064.3452704861</v>
      </c>
      <c r="B686" s="13" t="s">
        <v>23</v>
      </c>
      <c r="C686" s="13" t="n">
        <v>13</v>
      </c>
      <c r="D686" s="13" t="s">
        <v>6</v>
      </c>
      <c r="E686" s="13" t="s">
        <v>10</v>
      </c>
      <c r="F686" s="13" t="s">
        <v>224</v>
      </c>
    </row>
    <row r="687" customFormat="false" ht="15.75" hidden="false" customHeight="false" outlineLevel="0" collapsed="false">
      <c r="A687" s="16" t="n">
        <v>43064.3461951736</v>
      </c>
      <c r="B687" s="13" t="s">
        <v>23</v>
      </c>
      <c r="C687" s="13" t="n">
        <v>17</v>
      </c>
      <c r="D687" s="13" t="s">
        <v>6</v>
      </c>
      <c r="E687" s="13" t="s">
        <v>12</v>
      </c>
      <c r="F687" s="13" t="s">
        <v>456</v>
      </c>
    </row>
    <row r="688" customFormat="false" ht="15.75" hidden="false" customHeight="false" outlineLevel="0" collapsed="false">
      <c r="A688" s="12" t="n">
        <v>43065</v>
      </c>
      <c r="B688" s="13" t="s">
        <v>23</v>
      </c>
      <c r="C688" s="14" t="n">
        <v>31</v>
      </c>
      <c r="D688" s="13" t="s">
        <v>6</v>
      </c>
      <c r="E688" s="15" t="s">
        <v>7</v>
      </c>
      <c r="F688" s="13" t="s">
        <v>457</v>
      </c>
    </row>
    <row r="689" customFormat="false" ht="15.75" hidden="false" customHeight="false" outlineLevel="0" collapsed="false">
      <c r="A689" s="12" t="n">
        <v>43065</v>
      </c>
      <c r="B689" s="13" t="s">
        <v>23</v>
      </c>
      <c r="C689" s="14" t="n">
        <v>66</v>
      </c>
      <c r="D689" s="13" t="s">
        <v>6</v>
      </c>
      <c r="E689" s="15" t="s">
        <v>10</v>
      </c>
      <c r="F689" s="13" t="s">
        <v>458</v>
      </c>
    </row>
    <row r="690" customFormat="false" ht="15.75" hidden="false" customHeight="false" outlineLevel="0" collapsed="false">
      <c r="A690" s="16" t="n">
        <v>43065.3208375</v>
      </c>
      <c r="B690" s="13" t="s">
        <v>29</v>
      </c>
      <c r="C690" s="13" t="n">
        <v>114</v>
      </c>
      <c r="D690" s="13" t="s">
        <v>6</v>
      </c>
      <c r="E690" s="13" t="s">
        <v>12</v>
      </c>
      <c r="F690" s="13" t="s">
        <v>459</v>
      </c>
    </row>
    <row r="691" customFormat="false" ht="15.75" hidden="false" customHeight="false" outlineLevel="0" collapsed="false">
      <c r="A691" s="16" t="n">
        <v>43065.3256534028</v>
      </c>
      <c r="B691" s="13" t="s">
        <v>29</v>
      </c>
      <c r="C691" s="13" t="n">
        <v>24</v>
      </c>
      <c r="D691" s="13" t="s">
        <v>6</v>
      </c>
      <c r="E691" s="13" t="s">
        <v>7</v>
      </c>
      <c r="F691" s="13" t="s">
        <v>460</v>
      </c>
    </row>
    <row r="692" customFormat="false" ht="15.75" hidden="false" customHeight="false" outlineLevel="0" collapsed="false">
      <c r="A692" s="16" t="n">
        <v>43065.3263409375</v>
      </c>
      <c r="B692" s="13" t="s">
        <v>29</v>
      </c>
      <c r="C692" s="13" t="n">
        <v>9</v>
      </c>
      <c r="D692" s="13" t="s">
        <v>6</v>
      </c>
      <c r="E692" s="13" t="s">
        <v>7</v>
      </c>
      <c r="F692" s="13" t="s">
        <v>461</v>
      </c>
    </row>
    <row r="693" customFormat="false" ht="15.75" hidden="false" customHeight="false" outlineLevel="0" collapsed="false">
      <c r="A693" s="16" t="n">
        <v>43065.3268933449</v>
      </c>
      <c r="B693" s="13" t="s">
        <v>29</v>
      </c>
      <c r="C693" s="13" t="n">
        <v>10</v>
      </c>
      <c r="D693" s="13" t="s">
        <v>6</v>
      </c>
      <c r="E693" s="13" t="s">
        <v>7</v>
      </c>
      <c r="F693" s="13" t="s">
        <v>462</v>
      </c>
    </row>
    <row r="694" customFormat="false" ht="15.75" hidden="false" customHeight="false" outlineLevel="0" collapsed="false">
      <c r="A694" s="16" t="n">
        <v>43065.3274823148</v>
      </c>
      <c r="B694" s="13" t="s">
        <v>29</v>
      </c>
      <c r="C694" s="13" t="n">
        <v>7</v>
      </c>
      <c r="D694" s="13" t="s">
        <v>6</v>
      </c>
      <c r="E694" s="13" t="s">
        <v>7</v>
      </c>
      <c r="F694" s="13" t="s">
        <v>463</v>
      </c>
    </row>
    <row r="695" customFormat="false" ht="15.75" hidden="false" customHeight="false" outlineLevel="0" collapsed="false">
      <c r="A695" s="16" t="n">
        <v>43065.3280746759</v>
      </c>
      <c r="B695" s="13" t="s">
        <v>29</v>
      </c>
      <c r="C695" s="13" t="n">
        <v>11</v>
      </c>
      <c r="D695" s="13" t="s">
        <v>6</v>
      </c>
      <c r="E695" s="13" t="s">
        <v>7</v>
      </c>
      <c r="F695" s="13" t="s">
        <v>419</v>
      </c>
    </row>
    <row r="696" customFormat="false" ht="15.75" hidden="false" customHeight="false" outlineLevel="0" collapsed="false">
      <c r="A696" s="16" t="n">
        <v>43065.3286025463</v>
      </c>
      <c r="B696" s="13" t="s">
        <v>29</v>
      </c>
      <c r="C696" s="13" t="n">
        <v>12</v>
      </c>
      <c r="D696" s="13" t="s">
        <v>6</v>
      </c>
      <c r="E696" s="13" t="s">
        <v>7</v>
      </c>
      <c r="F696" s="13" t="s">
        <v>464</v>
      </c>
    </row>
    <row r="697" customFormat="false" ht="15.75" hidden="false" customHeight="false" outlineLevel="0" collapsed="false">
      <c r="A697" s="16" t="n">
        <v>43065.3312193866</v>
      </c>
      <c r="B697" s="13" t="s">
        <v>29</v>
      </c>
      <c r="C697" s="13" t="n">
        <v>17</v>
      </c>
      <c r="D697" s="13" t="s">
        <v>6</v>
      </c>
      <c r="E697" s="13" t="s">
        <v>7</v>
      </c>
      <c r="F697" s="13" t="s">
        <v>465</v>
      </c>
    </row>
    <row r="698" customFormat="false" ht="15.75" hidden="false" customHeight="false" outlineLevel="0" collapsed="false">
      <c r="A698" s="16" t="n">
        <v>43065.3314781481</v>
      </c>
      <c r="B698" s="13" t="s">
        <v>29</v>
      </c>
      <c r="C698" s="13" t="n">
        <v>47</v>
      </c>
      <c r="D698" s="13" t="s">
        <v>6</v>
      </c>
      <c r="E698" s="13" t="s">
        <v>7</v>
      </c>
      <c r="F698" s="13" t="s">
        <v>466</v>
      </c>
    </row>
    <row r="699" customFormat="false" ht="15.75" hidden="false" customHeight="false" outlineLevel="0" collapsed="false">
      <c r="A699" s="16" t="n">
        <v>43065.3316986111</v>
      </c>
      <c r="B699" s="13" t="s">
        <v>29</v>
      </c>
      <c r="C699" s="13" t="n">
        <v>24</v>
      </c>
      <c r="D699" s="13" t="s">
        <v>6</v>
      </c>
      <c r="E699" s="13" t="s">
        <v>7</v>
      </c>
      <c r="F699" s="13" t="s">
        <v>467</v>
      </c>
    </row>
    <row r="700" customFormat="false" ht="15.75" hidden="false" customHeight="false" outlineLevel="0" collapsed="false">
      <c r="A700" s="16" t="n">
        <v>43065.3392300694</v>
      </c>
      <c r="B700" s="13" t="s">
        <v>29</v>
      </c>
      <c r="C700" s="13" t="n">
        <v>13</v>
      </c>
      <c r="D700" s="13" t="s">
        <v>6</v>
      </c>
      <c r="E700" s="13" t="s">
        <v>7</v>
      </c>
      <c r="F700" s="13" t="s">
        <v>468</v>
      </c>
    </row>
    <row r="701" customFormat="false" ht="15.75" hidden="false" customHeight="false" outlineLevel="0" collapsed="false">
      <c r="A701" s="12" t="n">
        <v>43066</v>
      </c>
      <c r="B701" s="13" t="s">
        <v>23</v>
      </c>
      <c r="C701" s="14" t="n">
        <v>43</v>
      </c>
      <c r="D701" s="13" t="s">
        <v>6</v>
      </c>
      <c r="E701" s="15" t="s">
        <v>7</v>
      </c>
      <c r="F701" s="13" t="s">
        <v>469</v>
      </c>
    </row>
    <row r="702" customFormat="false" ht="15.75" hidden="false" customHeight="false" outlineLevel="0" collapsed="false">
      <c r="A702" s="12" t="n">
        <v>43066</v>
      </c>
      <c r="B702" s="13" t="s">
        <v>23</v>
      </c>
      <c r="C702" s="14" t="n">
        <v>28</v>
      </c>
      <c r="D702" s="13" t="s">
        <v>6</v>
      </c>
      <c r="E702" s="15" t="s">
        <v>9</v>
      </c>
      <c r="F702" s="13" t="s">
        <v>470</v>
      </c>
    </row>
    <row r="703" customFormat="false" ht="15.75" hidden="false" customHeight="false" outlineLevel="0" collapsed="false">
      <c r="A703" s="16" t="n">
        <v>43066.2336006019</v>
      </c>
      <c r="B703" s="13" t="s">
        <v>29</v>
      </c>
      <c r="C703" s="13" t="n">
        <v>38</v>
      </c>
      <c r="D703" s="13" t="s">
        <v>6</v>
      </c>
      <c r="E703" s="13" t="s">
        <v>50</v>
      </c>
      <c r="F703" s="13" t="s">
        <v>192</v>
      </c>
    </row>
    <row r="704" customFormat="false" ht="15.75" hidden="false" customHeight="false" outlineLevel="0" collapsed="false">
      <c r="A704" s="16" t="n">
        <v>43067.935395787</v>
      </c>
      <c r="B704" s="13" t="s">
        <v>23</v>
      </c>
      <c r="C704" s="13" t="n">
        <v>65</v>
      </c>
      <c r="D704" s="13" t="s">
        <v>6</v>
      </c>
      <c r="E704" s="13" t="s">
        <v>50</v>
      </c>
      <c r="F704" s="13" t="s">
        <v>85</v>
      </c>
    </row>
    <row r="705" customFormat="false" ht="15.75" hidden="false" customHeight="false" outlineLevel="0" collapsed="false">
      <c r="A705" s="12" t="n">
        <v>43068</v>
      </c>
      <c r="B705" s="13" t="s">
        <v>23</v>
      </c>
      <c r="C705" s="14" t="n">
        <v>14</v>
      </c>
      <c r="D705" s="13" t="s">
        <v>6</v>
      </c>
      <c r="E705" s="15" t="s">
        <v>12</v>
      </c>
      <c r="F705" s="13" t="s">
        <v>269</v>
      </c>
    </row>
    <row r="706" customFormat="false" ht="15.75" hidden="false" customHeight="false" outlineLevel="0" collapsed="false">
      <c r="A706" s="16" t="n">
        <v>43069.3501460764</v>
      </c>
      <c r="B706" s="13" t="s">
        <v>23</v>
      </c>
      <c r="C706" s="13" t="n">
        <v>88</v>
      </c>
      <c r="D706" s="13" t="s">
        <v>6</v>
      </c>
      <c r="E706" s="13" t="s">
        <v>7</v>
      </c>
      <c r="F706" s="13" t="s">
        <v>471</v>
      </c>
    </row>
    <row r="707" customFormat="false" ht="15.75" hidden="false" customHeight="false" outlineLevel="0" collapsed="false">
      <c r="A707" s="16" t="n">
        <v>43069.7966734028</v>
      </c>
      <c r="B707" s="13" t="s">
        <v>23</v>
      </c>
      <c r="C707" s="13" t="n">
        <v>65</v>
      </c>
      <c r="D707" s="13" t="s">
        <v>6</v>
      </c>
      <c r="E707" s="13" t="s">
        <v>12</v>
      </c>
      <c r="F707" s="13" t="s">
        <v>472</v>
      </c>
    </row>
    <row r="708" customFormat="false" ht="15.75" hidden="false" customHeight="false" outlineLevel="0" collapsed="false">
      <c r="A708" s="16" t="n">
        <v>43070.4777091435</v>
      </c>
      <c r="B708" s="13" t="s">
        <v>29</v>
      </c>
      <c r="C708" s="13" t="n">
        <v>67</v>
      </c>
      <c r="D708" s="13" t="s">
        <v>6</v>
      </c>
      <c r="E708" s="13" t="s">
        <v>12</v>
      </c>
      <c r="F708" s="13" t="s">
        <v>353</v>
      </c>
    </row>
    <row r="709" customFormat="false" ht="15.75" hidden="false" customHeight="false" outlineLevel="0" collapsed="false">
      <c r="A709" s="16" t="n">
        <v>43071.6667543171</v>
      </c>
      <c r="B709" s="13" t="s">
        <v>29</v>
      </c>
      <c r="C709" s="13" t="n">
        <v>10</v>
      </c>
      <c r="D709" s="13" t="s">
        <v>6</v>
      </c>
      <c r="E709" s="13" t="s">
        <v>7</v>
      </c>
      <c r="F709" s="13" t="s">
        <v>473</v>
      </c>
    </row>
    <row r="710" customFormat="false" ht="15.75" hidden="false" customHeight="false" outlineLevel="0" collapsed="false">
      <c r="A710" s="16" t="n">
        <v>43071.6890934607</v>
      </c>
      <c r="B710" s="13" t="s">
        <v>23</v>
      </c>
      <c r="C710" s="13" t="n">
        <v>38</v>
      </c>
      <c r="D710" s="13" t="s">
        <v>6</v>
      </c>
      <c r="E710" s="13" t="s">
        <v>7</v>
      </c>
      <c r="F710" s="13" t="s">
        <v>385</v>
      </c>
    </row>
    <row r="711" customFormat="false" ht="15.75" hidden="false" customHeight="false" outlineLevel="0" collapsed="false">
      <c r="A711" s="16" t="n">
        <v>43071.7939303241</v>
      </c>
      <c r="B711" s="13" t="s">
        <v>29</v>
      </c>
      <c r="C711" s="13" t="n">
        <v>27</v>
      </c>
      <c r="D711" s="13" t="s">
        <v>6</v>
      </c>
      <c r="E711" s="13" t="s">
        <v>12</v>
      </c>
      <c r="F711" s="13" t="s">
        <v>41</v>
      </c>
    </row>
    <row r="712" customFormat="false" ht="15.75" hidden="false" customHeight="false" outlineLevel="0" collapsed="false">
      <c r="A712" s="12" t="n">
        <v>43072</v>
      </c>
      <c r="B712" s="13" t="s">
        <v>23</v>
      </c>
      <c r="C712" s="14" t="n">
        <v>32</v>
      </c>
      <c r="D712" s="13" t="s">
        <v>6</v>
      </c>
      <c r="E712" s="15" t="s">
        <v>7</v>
      </c>
      <c r="F712" s="13" t="s">
        <v>349</v>
      </c>
    </row>
    <row r="713" customFormat="false" ht="15.75" hidden="false" customHeight="false" outlineLevel="0" collapsed="false">
      <c r="A713" s="12" t="n">
        <v>43073</v>
      </c>
      <c r="B713" s="13" t="s">
        <v>23</v>
      </c>
      <c r="C713" s="14" t="n">
        <v>220</v>
      </c>
      <c r="D713" s="13" t="s">
        <v>6</v>
      </c>
      <c r="E713" s="15" t="s">
        <v>50</v>
      </c>
      <c r="F713" s="13" t="s">
        <v>474</v>
      </c>
    </row>
    <row r="714" customFormat="false" ht="15.75" hidden="false" customHeight="false" outlineLevel="0" collapsed="false">
      <c r="A714" s="16" t="n">
        <v>43073.7200711458</v>
      </c>
      <c r="B714" s="13" t="s">
        <v>29</v>
      </c>
      <c r="C714" s="13" t="n">
        <v>38</v>
      </c>
      <c r="D714" s="13" t="s">
        <v>6</v>
      </c>
      <c r="E714" s="13" t="s">
        <v>50</v>
      </c>
      <c r="F714" s="13" t="s">
        <v>115</v>
      </c>
    </row>
    <row r="715" customFormat="false" ht="15.75" hidden="false" customHeight="false" outlineLevel="0" collapsed="false">
      <c r="A715" s="12" t="n">
        <v>43074</v>
      </c>
      <c r="B715" s="13" t="s">
        <v>23</v>
      </c>
      <c r="C715" s="14" t="n">
        <v>25</v>
      </c>
      <c r="D715" s="13" t="s">
        <v>6</v>
      </c>
      <c r="E715" s="15" t="s">
        <v>10</v>
      </c>
      <c r="F715" s="13" t="s">
        <v>189</v>
      </c>
    </row>
    <row r="716" customFormat="false" ht="15.75" hidden="false" customHeight="false" outlineLevel="0" collapsed="false">
      <c r="A716" s="12" t="n">
        <v>43074</v>
      </c>
      <c r="B716" s="13" t="s">
        <v>23</v>
      </c>
      <c r="C716" s="14" t="n">
        <v>27</v>
      </c>
      <c r="D716" s="13" t="s">
        <v>429</v>
      </c>
      <c r="E716" s="15"/>
      <c r="F716" s="13"/>
    </row>
    <row r="1048576" customFormat="false" ht="15.75" hidden="false" customHeight="true" outlineLevel="0" collapsed="false"/>
  </sheetData>
  <dataValidations count="1">
    <dataValidation allowBlank="true" operator="between" showDropDown="true" showErrorMessage="false" showInputMessage="false" sqref="A2:A716" type="custom">
      <formula1>OR(NOT(ISERROR(DATEVALUE(A2))), AND(ISNUMBER(A2), LEFT(CELL("format", A2))="D"))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00FF"/>
    <pageSetUpPr fitToPage="false"/>
  </sheetPr>
  <dimension ref="A1:AR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27"/>
    <col collapsed="false" customWidth="true" hidden="true" outlineLevel="0" max="27" min="2" style="0" width="8.71"/>
    <col collapsed="false" customWidth="true" hidden="false" outlineLevel="0" max="44" min="28" style="0" width="8.71"/>
    <col collapsed="false" customWidth="true" hidden="false" outlineLevel="0" max="1025" min="45" style="0" width="14.43"/>
  </cols>
  <sheetData>
    <row r="1" customFormat="false" ht="15.75" hidden="false" customHeight="false" outlineLevel="0" collapsed="false">
      <c r="A1" s="19"/>
      <c r="B1" s="20" t="n">
        <v>41821</v>
      </c>
      <c r="C1" s="20" t="n">
        <v>41852</v>
      </c>
      <c r="D1" s="20" t="n">
        <v>41883</v>
      </c>
      <c r="E1" s="20" t="n">
        <v>41913</v>
      </c>
      <c r="F1" s="20" t="n">
        <v>41944</v>
      </c>
      <c r="G1" s="20" t="n">
        <v>41974</v>
      </c>
      <c r="H1" s="20" t="n">
        <v>42005</v>
      </c>
      <c r="I1" s="20" t="n">
        <v>42036</v>
      </c>
      <c r="J1" s="20" t="n">
        <v>42064</v>
      </c>
      <c r="K1" s="20" t="n">
        <v>42095</v>
      </c>
      <c r="L1" s="20" t="n">
        <v>42125</v>
      </c>
      <c r="M1" s="20" t="n">
        <v>42156</v>
      </c>
      <c r="N1" s="20" t="n">
        <v>42186</v>
      </c>
      <c r="O1" s="20" t="n">
        <v>42217</v>
      </c>
      <c r="P1" s="20" t="n">
        <v>42248</v>
      </c>
      <c r="Q1" s="20" t="n">
        <v>42278</v>
      </c>
      <c r="R1" s="20" t="n">
        <v>42309</v>
      </c>
      <c r="S1" s="20" t="n">
        <v>42339</v>
      </c>
      <c r="T1" s="20" t="n">
        <v>42370</v>
      </c>
      <c r="U1" s="20" t="n">
        <v>42401</v>
      </c>
      <c r="V1" s="20" t="n">
        <v>42430</v>
      </c>
      <c r="W1" s="20" t="n">
        <v>42461</v>
      </c>
      <c r="X1" s="20" t="n">
        <v>42491</v>
      </c>
      <c r="Y1" s="20" t="n">
        <v>42522</v>
      </c>
      <c r="Z1" s="20" t="n">
        <v>42552</v>
      </c>
      <c r="AA1" s="20" t="n">
        <v>42583</v>
      </c>
      <c r="AB1" s="20" t="n">
        <v>42614</v>
      </c>
      <c r="AC1" s="20" t="n">
        <v>42644</v>
      </c>
      <c r="AD1" s="20" t="n">
        <v>42675</v>
      </c>
      <c r="AE1" s="20" t="n">
        <v>42705</v>
      </c>
      <c r="AF1" s="20" t="n">
        <v>42736</v>
      </c>
      <c r="AG1" s="20" t="n">
        <v>42767</v>
      </c>
      <c r="AH1" s="20" t="n">
        <v>42795</v>
      </c>
      <c r="AI1" s="20" t="n">
        <v>42826</v>
      </c>
      <c r="AJ1" s="20" t="n">
        <v>42856</v>
      </c>
      <c r="AK1" s="20" t="n">
        <v>42887</v>
      </c>
      <c r="AL1" s="20" t="n">
        <v>42917</v>
      </c>
      <c r="AM1" s="20" t="n">
        <v>42948</v>
      </c>
      <c r="AN1" s="20" t="n">
        <v>42979</v>
      </c>
      <c r="AO1" s="20" t="n">
        <v>43009</v>
      </c>
      <c r="AP1" s="20" t="n">
        <v>43040</v>
      </c>
      <c r="AQ1" s="20" t="n">
        <v>43070</v>
      </c>
      <c r="AR1" s="20" t="n">
        <v>43101</v>
      </c>
    </row>
    <row r="2" customFormat="false" ht="15.75" hidden="false" customHeight="false" outlineLevel="0" collapsed="false">
      <c r="A2" s="21" t="s">
        <v>12</v>
      </c>
      <c r="B2" s="22" t="e">
        <f aca="false">SUMIFS('old sheet (broken) '!$c$4:$c30, 'old sheet (broken) '!$a$4:$a30, "&gt;="&amp;B$1, 'old sheet (broken) '!$a$4:$a30, "&lt;"&amp;C$1, 'old sheet (broken) '!$e$4:$e30, "Groceries", 'old sheet (broken) '!$b$4:$b30, "Ryder", 'old sheet (broken) '!$d$4:$d30, "for us")+SUMIFS('old sheet (broken) '!$c$4:$c30, 'old sheet (broken) '!$a$4:$a30, "&gt;="&amp;B$1, 'old sheet (broken) '!$a$4:$a30, "&lt;"&amp;C$1, 'old sheet (broken) '!$e$4:$e30, "Groceries", 'old sheet (broken) '!$b$4:$b30, "Ryder", 'old sheet (broken) '!$d$4:$d30, "for you")</f>
        <v>#NAME?</v>
      </c>
      <c r="C2" s="22" t="e">
        <f aca="false">SUMIFS('old sheet (broken) '!$c$4:$c30, 'old sheet (broken) '!$a$4:$a30, "&gt;="&amp;C$1, 'old sheet (broken) '!$a$4:$a30, "&lt;"&amp;D$1, 'old sheet (broken) '!$e$4:$e30, "Groceries", 'old sheet (broken) '!$b$4:$b30, "Ryder", 'old sheet (broken) '!$d$4:$d30, "for us")+SUMIFS('old sheet (broken) '!$c$4:$c30, 'old sheet (broken) '!$a$4:$a30, "&gt;="&amp;C$1, 'old sheet (broken) '!$a$4:$a30, "&lt;"&amp;D$1, 'old sheet (broken) '!$e$4:$e30, "Groceries", 'old sheet (broken) '!$b$4:$b30, "Ryder", 'old sheet (broken) '!$d$4:$d30, "for you")</f>
        <v>#NAME?</v>
      </c>
      <c r="D2" s="22" t="e">
        <f aca="false">SUMIFS('old sheet (broken) '!$c$4:$c30, 'old sheet (broken) '!$a$4:$a30, "&gt;="&amp;D$1, 'old sheet (broken) '!$a$4:$a30, "&lt;"&amp;E$1, 'old sheet (broken) '!$e$4:$e30, "Groceries", 'old sheet (broken) '!$b$4:$b30, "Ryder", 'old sheet (broken) '!$d$4:$d30, "for us")+SUMIFS('old sheet (broken) '!$c$4:$c30, 'old sheet (broken) '!$a$4:$a30, "&gt;="&amp;D$1, 'old sheet (broken) '!$a$4:$a30, "&lt;"&amp;E$1, 'old sheet (broken) '!$e$4:$e30, "Groceries", 'old sheet (broken) '!$b$4:$b30, "Ryder", 'old sheet (broken) '!$d$4:$d30, "for you")</f>
        <v>#NAME?</v>
      </c>
      <c r="E2" s="22" t="e">
        <f aca="false">SUMIFS('old sheet (broken) '!$c$4:$c30, 'old sheet (broken) '!$a$4:$a30, "&gt;="&amp;E$1, 'old sheet (broken) '!$a$4:$a30, "&lt;"&amp;F$1, 'old sheet (broken) '!$e$4:$e30, "Groceries", 'old sheet (broken) '!$b$4:$b30, "Ryder", 'old sheet (broken) '!$d$4:$d30, "for us")+SUMIFS('old sheet (broken) '!$c$4:$c30, 'old sheet (broken) '!$a$4:$a30, "&gt;="&amp;E$1, 'old sheet (broken) '!$a$4:$a30, "&lt;"&amp;F$1, 'old sheet (broken) '!$e$4:$e30, "Groceries", 'old sheet (broken) '!$b$4:$b30, "Ryder", 'old sheet (broken) '!$d$4:$d30, "for you")</f>
        <v>#NAME?</v>
      </c>
      <c r="F2" s="22" t="e">
        <f aca="false">SUMIFS('old sheet (broken) '!$c$4:$c30, 'old sheet (broken) '!$a$4:$a30, "&gt;="&amp;F$1, 'old sheet (broken) '!$a$4:$a30, "&lt;"&amp;G$1, 'old sheet (broken) '!$e$4:$e30, "Groceries", 'old sheet (broken) '!$b$4:$b30, "Ryder", 'old sheet (broken) '!$d$4:$d30, "for us")+SUMIFS('old sheet (broken) '!$c$4:$c30, 'old sheet (broken) '!$a$4:$a30, "&gt;="&amp;F$1, 'old sheet (broken) '!$a$4:$a30, "&lt;"&amp;G$1, 'old sheet (broken) '!$e$4:$e30, "Groceries", 'old sheet (broken) '!$b$4:$b30, "Ryder", 'old sheet (broken) '!$d$4:$d30, "for you")</f>
        <v>#NAME?</v>
      </c>
      <c r="G2" s="22" t="e">
        <f aca="false">SUMIFS('old sheet (broken) '!$c$4:$c30, 'old sheet (broken) '!$a$4:$a30, "&gt;="&amp;G$1, 'old sheet (broken) '!$a$4:$a30, "&lt;"&amp;H$1, 'old sheet (broken) '!$e$4:$e30, "Groceries", 'old sheet (broken) '!$b$4:$b30, "Ryder", 'old sheet (broken) '!$d$4:$d30, "for us")+SUMIFS('old sheet (broken) '!$c$4:$c30, 'old sheet (broken) '!$a$4:$a30, "&gt;="&amp;G$1, 'old sheet (broken) '!$a$4:$a30, "&lt;"&amp;H$1, 'old sheet (broken) '!$e$4:$e30, "Groceries", 'old sheet (broken) '!$b$4:$b30, "Ryder", 'old sheet (broken) '!$d$4:$d30, "for you")</f>
        <v>#NAME?</v>
      </c>
      <c r="H2" s="22" t="e">
        <f aca="false">SUMIFS('old sheet (broken) '!$c$4:$c30, 'old sheet (broken) '!$a$4:$a30, "&gt;="&amp;H$1, 'old sheet (broken) '!$a$4:$a30, "&lt;"&amp;I$1, 'old sheet (broken) '!$e$4:$e30, "Groceries", 'old sheet (broken) '!$b$4:$b30, "Ryder", 'old sheet (broken) '!$d$4:$d30, "for us")+SUMIFS('old sheet (broken) '!$c$4:$c30, 'old sheet (broken) '!$a$4:$a30, "&gt;="&amp;H$1, 'old sheet (broken) '!$a$4:$a30, "&lt;"&amp;I$1, 'old sheet (broken) '!$e$4:$e30, "Groceries", 'old sheet (broken) '!$b$4:$b30, "Ryder", 'old sheet (broken) '!$d$4:$d30, "for you")</f>
        <v>#NAME?</v>
      </c>
      <c r="I2" s="22" t="e">
        <f aca="false">SUMIFS('old sheet (broken) '!$c$4:$c30, 'old sheet (broken) '!$a$4:$a30, "&gt;="&amp;I$1, 'old sheet (broken) '!$a$4:$a30, "&lt;"&amp;J$1, 'old sheet (broken) '!$e$4:$e30, "Groceries", 'old sheet (broken) '!$b$4:$b30, "Ryder", 'old sheet (broken) '!$d$4:$d30, "for us")+SUMIFS('old sheet (broken) '!$c$4:$c30, 'old sheet (broken) '!$a$4:$a30, "&gt;="&amp;I$1, 'old sheet (broken) '!$a$4:$a30, "&lt;"&amp;J$1, 'old sheet (broken) '!$e$4:$e30, "Groceries", 'old sheet (broken) '!$b$4:$b30, "Ryder", 'old sheet (broken) '!$d$4:$d30, "for you")</f>
        <v>#NAME?</v>
      </c>
      <c r="J2" s="22" t="e">
        <f aca="false">SUMIFS('old sheet (broken) '!$c$4:$c30, 'old sheet (broken) '!$a$4:$a30, "&gt;="&amp;J$1, 'old sheet (broken) '!$a$4:$a30, "&lt;"&amp;K$1, 'old sheet (broken) '!$e$4:$e30, "Groceries", 'old sheet (broken) '!$b$4:$b30, "Ryder", 'old sheet (broken) '!$d$4:$d30, "for us")+SUMIFS('old sheet (broken) '!$c$4:$c30, 'old sheet (broken) '!$a$4:$a30, "&gt;="&amp;J$1, 'old sheet (broken) '!$a$4:$a30, "&lt;"&amp;K$1, 'old sheet (broken) '!$e$4:$e30, "Groceries", 'old sheet (broken) '!$b$4:$b30, "Ryder", 'old sheet (broken) '!$d$4:$d30, "for you")</f>
        <v>#NAME?</v>
      </c>
      <c r="K2" s="22" t="e">
        <f aca="false">SUMIFS('old sheet (broken) '!$c$4:$c30, 'old sheet (broken) '!$a$4:$a30, "&gt;="&amp;K$1, 'old sheet (broken) '!$a$4:$a30, "&lt;"&amp;L$1, 'old sheet (broken) '!$e$4:$e30, "Groceries", 'old sheet (broken) '!$b$4:$b30, "Ryder", 'old sheet (broken) '!$d$4:$d30, "for us")+SUMIFS('old sheet (broken) '!$c$4:$c30, 'old sheet (broken) '!$a$4:$a30, "&gt;="&amp;K$1, 'old sheet (broken) '!$a$4:$a30, "&lt;"&amp;L$1, 'old sheet (broken) '!$e$4:$e30, "Groceries", 'old sheet (broken) '!$b$4:$b30, "Ryder", 'old sheet (broken) '!$d$4:$d30, "for you")</f>
        <v>#NAME?</v>
      </c>
      <c r="L2" s="22" t="e">
        <f aca="false">SUMIFS('old sheet (broken) '!$c$4:$c30, 'old sheet (broken) '!$a$4:$a30, "&gt;="&amp;L$1, 'old sheet (broken) '!$a$4:$a30, "&lt;"&amp;M$1, 'old sheet (broken) '!$e$4:$e30, "Groceries", 'old sheet (broken) '!$b$4:$b30, "Ryder", 'old sheet (broken) '!$d$4:$d30, "for us")+SUMIFS('old sheet (broken) '!$c$4:$c30, 'old sheet (broken) '!$a$4:$a30, "&gt;="&amp;L$1, 'old sheet (broken) '!$a$4:$a30, "&lt;"&amp;M$1, 'old sheet (broken) '!$e$4:$e30, "Groceries", 'old sheet (broken) '!$b$4:$b30, "Ryder", 'old sheet (broken) '!$d$4:$d30, "for you")</f>
        <v>#NAME?</v>
      </c>
      <c r="M2" s="22" t="e">
        <f aca="false">SUMIFS('old sheet (broken) '!$c$4:$c30, 'old sheet (broken) '!$a$4:$a30, "&gt;="&amp;M$1, 'old sheet (broken) '!$a$4:$a30, "&lt;"&amp;N$1, 'old sheet (broken) '!$e$4:$e30, "Groceries", 'old sheet (broken) '!$b$4:$b30, "Ryder", 'old sheet (broken) '!$d$4:$d30, "for us")+SUMIFS('old sheet (broken) '!$c$4:$c30, 'old sheet (broken) '!$a$4:$a30, "&gt;="&amp;M$1, 'old sheet (broken) '!$a$4:$a30, "&lt;"&amp;N$1, 'old sheet (broken) '!$e$4:$e30, "Groceries", 'old sheet (broken) '!$b$4:$b30, "Ryder", 'old sheet (broken) '!$d$4:$d30, "for you")</f>
        <v>#NAME?</v>
      </c>
      <c r="N2" s="22" t="e">
        <f aca="false">SUMIFS('old sheet (broken) '!$c$4:$c30, 'old sheet (broken) '!$a$4:$a30, "&gt;="&amp;N$1, 'old sheet (broken) '!$a$4:$a30, "&lt;"&amp;O$1, 'old sheet (broken) '!$e$4:$e30, "Groceries", 'old sheet (broken) '!$b$4:$b30, "Ryder", 'old sheet (broken) '!$d$4:$d30, "for us")+SUMIFS('old sheet (broken) '!$c$4:$c30, 'old sheet (broken) '!$a$4:$a30, "&gt;="&amp;N$1, 'old sheet (broken) '!$a$4:$a30, "&lt;"&amp;O$1, 'old sheet (broken) '!$e$4:$e30, "Groceries", 'old sheet (broken) '!$b$4:$b30, "Ryder", 'old sheet (broken) '!$d$4:$d30, "for you")</f>
        <v>#NAME?</v>
      </c>
      <c r="O2" s="22" t="e">
        <f aca="false">SUMIFS('old sheet (broken) '!$c$4:$c30, 'old sheet (broken) '!$a$4:$a30, "&gt;="&amp;O$1, 'old sheet (broken) '!$a$4:$a30, "&lt;"&amp;P$1, 'old sheet (broken) '!$e$4:$e30, "Groceries", 'old sheet (broken) '!$b$4:$b30, "Ryder", 'old sheet (broken) '!$d$4:$d30, "for us")+SUMIFS('old sheet (broken) '!$c$4:$c30, 'old sheet (broken) '!$a$4:$a30, "&gt;="&amp;O$1, 'old sheet (broken) '!$a$4:$a30, "&lt;"&amp;P$1, 'old sheet (broken) '!$e$4:$e30, "Groceries", 'old sheet (broken) '!$b$4:$b30, "Ryder", 'old sheet (broken) '!$d$4:$d30, "for you")</f>
        <v>#NAME?</v>
      </c>
      <c r="P2" s="22" t="e">
        <f aca="false">SUMIFS('old sheet (broken) '!$c$4:$c30, 'old sheet (broken) '!$a$4:$a30, "&gt;="&amp;P$1, 'old sheet (broken) '!$a$4:$a30, "&lt;"&amp;Q$1, 'old sheet (broken) '!$e$4:$e30, "Groceries", 'old sheet (broken) '!$b$4:$b30, "Ryder", 'old sheet (broken) '!$d$4:$d30, "for us")+SUMIFS('old sheet (broken) '!$c$4:$c30, 'old sheet (broken) '!$a$4:$a30, "&gt;="&amp;P$1, 'old sheet (broken) '!$a$4:$a30, "&lt;"&amp;Q$1, 'old sheet (broken) '!$e$4:$e30, "Groceries", 'old sheet (broken) '!$b$4:$b30, "Ryder", 'old sheet (broken) '!$d$4:$d30, "for you")</f>
        <v>#NAME?</v>
      </c>
      <c r="Q2" s="22" t="e">
        <f aca="false">SUMIFS('old sheet (broken) '!$c$4:$c30, 'old sheet (broken) '!$a$4:$a30, "&gt;="&amp;Q$1, 'old sheet (broken) '!$a$4:$a30, "&lt;"&amp;R$1, 'old sheet (broken) '!$e$4:$e30, "Groceries", 'old sheet (broken) '!$b$4:$b30, "Ryder", 'old sheet (broken) '!$d$4:$d30, "for us")+SUMIFS('old sheet (broken) '!$c$4:$c30, 'old sheet (broken) '!$a$4:$a30, "&gt;="&amp;Q$1, 'old sheet (broken) '!$a$4:$a30, "&lt;"&amp;R$1, 'old sheet (broken) '!$e$4:$e30, "Groceries", 'old sheet (broken) '!$b$4:$b30, "Ryder", 'old sheet (broken) '!$d$4:$d30, "for you")</f>
        <v>#NAME?</v>
      </c>
      <c r="R2" s="22" t="e">
        <f aca="false">SUMIFS('old sheet (broken) '!$c$4:$c30, 'old sheet (broken) '!$a$4:$a30, "&gt;="&amp;R$1, 'old sheet (broken) '!$a$4:$a30, "&lt;"&amp;S$1, 'old sheet (broken) '!$e$4:$e30, "Groceries", 'old sheet (broken) '!$b$4:$b30, "Ryder", 'old sheet (broken) '!$d$4:$d30, "for us")+SUMIFS('old sheet (broken) '!$c$4:$c30, 'old sheet (broken) '!$a$4:$a30, "&gt;="&amp;R$1, 'old sheet (broken) '!$a$4:$a30, "&lt;"&amp;S$1, 'old sheet (broken) '!$e$4:$e30, "Groceries", 'old sheet (broken) '!$b$4:$b30, "Ryder", 'old sheet (broken) '!$d$4:$d30, "for you")</f>
        <v>#NAME?</v>
      </c>
      <c r="S2" s="22" t="e">
        <f aca="false">SUMIFS('old sheet (broken) '!$c$4:$c30, 'old sheet (broken) '!$a$4:$a30, "&gt;="&amp;S$1, 'old sheet (broken) '!$a$4:$a30, "&lt;"&amp;T$1, 'old sheet (broken) '!$e$4:$e30, "Groceries", 'old sheet (broken) '!$b$4:$b30, "Ryder", 'old sheet (broken) '!$d$4:$d30, "for us")+SUMIFS('old sheet (broken) '!$c$4:$c30, 'old sheet (broken) '!$a$4:$a30, "&gt;="&amp;S$1, 'old sheet (broken) '!$a$4:$a30, "&lt;"&amp;T$1, 'old sheet (broken) '!$e$4:$e30, "Groceries", 'old sheet (broken) '!$b$4:$b30, "Ryder", 'old sheet (broken) '!$d$4:$d30, "for you")</f>
        <v>#NAME?</v>
      </c>
      <c r="T2" s="22" t="e">
        <f aca="false">SUMIFS('old sheet (broken) '!$c$4:$c30, 'old sheet (broken) '!$a$4:$a30, "&gt;="&amp;T$1, 'old sheet (broken) '!$a$4:$a30, "&lt;"&amp;U$1, 'old sheet (broken) '!$e$4:$e30, "Groceries", 'old sheet (broken) '!$b$4:$b30, "Ryder", 'old sheet (broken) '!$d$4:$d30, "for us")+SUMIFS('old sheet (broken) '!$c$4:$c30, 'old sheet (broken) '!$a$4:$a30, "&gt;="&amp;T$1, 'old sheet (broken) '!$a$4:$a30, "&lt;"&amp;U$1, 'old sheet (broken) '!$e$4:$e30, "Groceries", 'old sheet (broken) '!$b$4:$b30, "Ryder", 'old sheet (broken) '!$d$4:$d30, "for you")</f>
        <v>#NAME?</v>
      </c>
      <c r="U2" s="22" t="e">
        <f aca="false">SUMIFS('old sheet (broken) '!$c$4:$c30, 'old sheet (broken) '!$a$4:$a30, "&gt;="&amp;U$1, 'old sheet (broken) '!$a$4:$a30, "&lt;"&amp;V$1, 'old sheet (broken) '!$e$4:$e30, "Groceries", 'old sheet (broken) '!$b$4:$b30, "Ryder", 'old sheet (broken) '!$d$4:$d30, "for us")+SUMIFS('old sheet (broken) '!$c$4:$c30, 'old sheet (broken) '!$a$4:$a30, "&gt;="&amp;U$1, 'old sheet (broken) '!$a$4:$a30, "&lt;"&amp;V$1, 'old sheet (broken) '!$e$4:$e30, "Groceries", 'old sheet (broken) '!$b$4:$b30, "Ryder", 'old sheet (broken) '!$d$4:$d30, "for you")</f>
        <v>#NAME?</v>
      </c>
      <c r="V2" s="22" t="e">
        <f aca="false">SUMIFS('old sheet (broken) '!$c$4:$c30, 'old sheet (broken) '!$a$4:$a30, "&gt;="&amp;V$1, 'old sheet (broken) '!$a$4:$a30, "&lt;"&amp;W$1, 'old sheet (broken) '!$e$4:$e30, "Groceries", 'old sheet (broken) '!$b$4:$b30, "Ryder", 'old sheet (broken) '!$d$4:$d30, "for us")+SUMIFS('old sheet (broken) '!$c$4:$c30, 'old sheet (broken) '!$a$4:$a30, "&gt;="&amp;V$1, 'old sheet (broken) '!$a$4:$a30, "&lt;"&amp;W$1, 'old sheet (broken) '!$e$4:$e30, "Groceries", 'old sheet (broken) '!$b$4:$b30, "Ryder", 'old sheet (broken) '!$d$4:$d30, "for you")</f>
        <v>#NAME?</v>
      </c>
      <c r="W2" s="22" t="e">
        <f aca="false">SUMIFS('old sheet (broken) '!$c$4:$c30, 'old sheet (broken) '!$a$4:$a30, "&gt;="&amp;W$1, 'old sheet (broken) '!$a$4:$a30, "&lt;"&amp;X$1, 'old sheet (broken) '!$e$4:$e30, "Groceries", 'old sheet (broken) '!$b$4:$b30, "Ryder", 'old sheet (broken) '!$d$4:$d30, "for us")+SUMIFS('old sheet (broken) '!$c$4:$c30, 'old sheet (broken) '!$a$4:$a30, "&gt;="&amp;W$1, 'old sheet (broken) '!$a$4:$a30, "&lt;"&amp;X$1, 'old sheet (broken) '!$e$4:$e30, "Groceries", 'old sheet (broken) '!$b$4:$b30, "Ryder", 'old sheet (broken) '!$d$4:$d30, "for you")</f>
        <v>#NAME?</v>
      </c>
      <c r="X2" s="22" t="e">
        <f aca="false">SUMIFS('old sheet (broken) '!$c$4:$c30, 'old sheet (broken) '!$a$4:$a30, "&gt;="&amp;X$1, 'old sheet (broken) '!$a$4:$a30, "&lt;"&amp;Y$1, 'old sheet (broken) '!$e$4:$e30, "Groceries", 'old sheet (broken) '!$b$4:$b30, "Ryder", 'old sheet (broken) '!$d$4:$d30, "for us")+SUMIFS('old sheet (broken) '!$c$4:$c30, 'old sheet (broken) '!$a$4:$a30, "&gt;="&amp;X$1, 'old sheet (broken) '!$a$4:$a30, "&lt;"&amp;Y$1, 'old sheet (broken) '!$e$4:$e30, "Groceries", 'old sheet (broken) '!$b$4:$b30, "Ryder", 'old sheet (broken) '!$d$4:$d30, "for you")</f>
        <v>#NAME?</v>
      </c>
      <c r="Y2" s="22" t="e">
        <f aca="false">SUMIFS('old sheet (broken) '!$c$4:$c30, 'old sheet (broken) '!$a$4:$a30, "&gt;="&amp;Y$1, 'old sheet (broken) '!$a$4:$a30, "&lt;"&amp;Z$1, 'old sheet (broken) '!$e$4:$e30, "Groceries", 'old sheet (broken) '!$b$4:$b30, "Ryder", 'old sheet (broken) '!$d$4:$d30, "for us")+SUMIFS('old sheet (broken) '!$c$4:$c30, 'old sheet (broken) '!$a$4:$a30, "&gt;="&amp;Y$1, 'old sheet (broken) '!$a$4:$a30, "&lt;"&amp;Z$1, 'old sheet (broken) '!$e$4:$e30, "Groceries", 'old sheet (broken) '!$b$4:$b30, "Ryder", 'old sheet (broken) '!$d$4:$d30, "for you")</f>
        <v>#NAME?</v>
      </c>
      <c r="Z2" s="22" t="e">
        <f aca="false">SUMIFS('old sheet (broken) '!$c$4:$c30, 'old sheet (broken) '!$a$4:$a30, "&gt;="&amp;Z$1, 'old sheet (broken) '!$a$4:$a30, "&lt;"&amp;AA$1, 'old sheet (broken) '!$e$4:$e30, "Groceries", 'old sheet (broken) '!$b$4:$b30, "Ryder", 'old sheet (broken) '!$d$4:$d30, "for us")+SUMIFS('old sheet (broken) '!$c$4:$c30, 'old sheet (broken) '!$a$4:$a30, "&gt;="&amp;Z$1, 'old sheet (broken) '!$a$4:$a30, "&lt;"&amp;AA$1, 'old sheet (broken) '!$e$4:$e30, "Groceries", 'old sheet (broken) '!$b$4:$b30, "Ryder", 'old sheet (broken) '!$d$4:$d30, "for you")</f>
        <v>#NAME?</v>
      </c>
      <c r="AA2" s="22" t="e">
        <f aca="false">SUMIFS('old sheet (broken) '!$c$4:$c30, 'old sheet (broken) '!$a$4:$a30, "&gt;="&amp;AA$1, 'old sheet (broken) '!$a$4:$a30, "&lt;"&amp;AB$1, 'old sheet (broken) '!$e$4:$e30, "Groceries", 'old sheet (broken) '!$b$4:$b30, "Ryder", 'old sheet (broken) '!$d$4:$d30, "for us")+SUMIFS('old sheet (broken) '!$c$4:$c30, 'old sheet (broken) '!$a$4:$a30, "&gt;="&amp;AA$1, 'old sheet (broken) '!$a$4:$a30, "&lt;"&amp;AB$1, 'old sheet (broken) '!$e$4:$e30, "Groceries", 'old sheet (broken) '!$b$4:$b30, "Ryder", 'old sheet (broken) '!$d$4:$d30, "for you")</f>
        <v>#NAME?</v>
      </c>
      <c r="AB2" s="22" t="e">
        <f aca="false">SUMIFS('old sheet (broken) '!$c$4:$c30, 'old sheet (broken) '!$a$4:$a30, "&gt;="&amp;AB$1, 'old sheet (broken) '!$a$4:$a30, "&lt;"&amp;AC$1, 'old sheet (broken) '!$e$4:$e30, "Groceries", 'old sheet (broken) '!$b$4:$b30, "Ryder", 'old sheet (broken) '!$d$4:$d30, "for us")+SUMIFS('old sheet (broken) '!$c$4:$c30, 'old sheet (broken) '!$a$4:$a30, "&gt;="&amp;AB$1, 'old sheet (broken) '!$a$4:$a30, "&lt;"&amp;AC$1, 'old sheet (broken) '!$e$4:$e30, "Groceries", 'old sheet (broken) '!$b$4:$b30, "Ryder", 'old sheet (broken) '!$d$4:$d30, "for you")</f>
        <v>#NAME?</v>
      </c>
      <c r="AC2" s="22" t="e">
        <f aca="false">SUMIFS('old sheet (broken) '!$c$4:$c30, 'old sheet (broken) '!$a$4:$a30, "&gt;="&amp;AC$1, 'old sheet (broken) '!$a$4:$a30, "&lt;"&amp;AD$1, 'old sheet (broken) '!$e$4:$e30, "Groceries", 'old sheet (broken) '!$b$4:$b30, "Ryder", 'old sheet (broken) '!$d$4:$d30, "for us")+SUMIFS('old sheet (broken) '!$c$4:$c30, 'old sheet (broken) '!$a$4:$a30, "&gt;="&amp;AC$1, 'old sheet (broken) '!$a$4:$a30, "&lt;"&amp;AD$1, 'old sheet (broken) '!$e$4:$e30, "Groceries", 'old sheet (broken) '!$b$4:$b30, "Ryder", 'old sheet (broken) '!$d$4:$d30, "for you")</f>
        <v>#NAME?</v>
      </c>
      <c r="AD2" s="22" t="e">
        <f aca="false">SUMIFS('old sheet (broken) '!$c$4:$c30, 'old sheet (broken) '!$a$4:$a30, "&gt;="&amp;AD$1, 'old sheet (broken) '!$a$4:$a30, "&lt;"&amp;AE$1, 'old sheet (broken) '!$e$4:$e30, "Groceries", 'old sheet (broken) '!$b$4:$b30, "Ryder", 'old sheet (broken) '!$d$4:$d30, "for us")+SUMIFS('old sheet (broken) '!$c$4:$c30, 'old sheet (broken) '!$a$4:$a30, "&gt;="&amp;AD$1, 'old sheet (broken) '!$a$4:$a30, "&lt;"&amp;AE$1, 'old sheet (broken) '!$e$4:$e30, "Groceries", 'old sheet (broken) '!$b$4:$b30, "Ryder", 'old sheet (broken) '!$d$4:$d30, "for you")</f>
        <v>#NAME?</v>
      </c>
      <c r="AE2" s="22" t="e">
        <f aca="false">SUMIFS('old sheet (broken) '!$c$4:$c30, 'old sheet (broken) '!$a$4:$a30, "&gt;="&amp;AE$1, 'old sheet (broken) '!$a$4:$a30, "&lt;"&amp;AF$1, 'old sheet (broken) '!$e$4:$e30, "Groceries", 'old sheet (broken) '!$b$4:$b30, "Ryder", 'old sheet (broken) '!$d$4:$d30, "for us")+SUMIFS('old sheet (broken) '!$c$4:$c30, 'old sheet (broken) '!$a$4:$a30, "&gt;="&amp;AE$1, 'old sheet (broken) '!$a$4:$a30, "&lt;"&amp;AF$1, 'old sheet (broken) '!$e$4:$e30, "Groceries", 'old sheet (broken) '!$b$4:$b30, "Ryder", 'old sheet (broken) '!$d$4:$d30, "for you")</f>
        <v>#NAME?</v>
      </c>
      <c r="AF2" s="22" t="e">
        <f aca="false">SUMIFS('old sheet (broken) '!$c$4:$c30, 'old sheet (broken) '!$a$4:$a30, "&gt;="&amp;AF$1, 'old sheet (broken) '!$a$4:$a30, "&lt;"&amp;AG$1, 'old sheet (broken) '!$e$4:$e30, "Groceries", 'old sheet (broken) '!$b$4:$b30, "Ryder", 'old sheet (broken) '!$d$4:$d30, "for us")+SUMIFS('old sheet (broken) '!$c$4:$c30, 'old sheet (broken) '!$a$4:$a30, "&gt;="&amp;AF$1, 'old sheet (broken) '!$a$4:$a30, "&lt;"&amp;AG$1, 'old sheet (broken) '!$e$4:$e30, "Groceries", 'old sheet (broken) '!$b$4:$b30, "Ryder", 'old sheet (broken) '!$d$4:$d30, "for you")</f>
        <v>#NAME?</v>
      </c>
      <c r="AG2" s="22" t="e">
        <f aca="false">SUMIFS('old sheet (broken) '!$c$4:$c30, 'old sheet (broken) '!$a$4:$a30, "&gt;="&amp;AG$1, 'old sheet (broken) '!$a$4:$a30, "&lt;"&amp;AH$1, 'old sheet (broken) '!$e$4:$e30, "Groceries", 'old sheet (broken) '!$b$4:$b30, "Ryder", 'old sheet (broken) '!$d$4:$d30, "for us")+SUMIFS('old sheet (broken) '!$c$4:$c30, 'old sheet (broken) '!$a$4:$a30, "&gt;="&amp;AG$1, 'old sheet (broken) '!$a$4:$a30, "&lt;"&amp;AH$1, 'old sheet (broken) '!$e$4:$e30, "Groceries", 'old sheet (broken) '!$b$4:$b30, "Ryder", 'old sheet (broken) '!$d$4:$d30, "for you")</f>
        <v>#NAME?</v>
      </c>
      <c r="AH2" s="22" t="e">
        <f aca="false">SUMIFS('old sheet (broken) '!$c$4:$c30, 'old sheet (broken) '!$a$4:$a30, "&gt;="&amp;AH$1, 'old sheet (broken) '!$a$4:$a30, "&lt;"&amp;AI$1, 'old sheet (broken) '!$e$4:$e30, "Groceries", 'old sheet (broken) '!$b$4:$b30, "Ryder", 'old sheet (broken) '!$d$4:$d30, "for us")+SUMIFS('old sheet (broken) '!$c$4:$c30, 'old sheet (broken) '!$a$4:$a30, "&gt;="&amp;AH$1, 'old sheet (broken) '!$a$4:$a30, "&lt;"&amp;AI$1, 'old sheet (broken) '!$e$4:$e30, "Groceries", 'old sheet (broken) '!$b$4:$b30, "Ryder", 'old sheet (broken) '!$d$4:$d30, "for you")</f>
        <v>#NAME?</v>
      </c>
      <c r="AI2" s="22" t="e">
        <f aca="false">SUMIFS('old sheet (broken) '!$c$4:$c30, 'old sheet (broken) '!$a$4:$a30, "&gt;="&amp;AI$1, 'old sheet (broken) '!$a$4:$a30, "&lt;"&amp;AJ$1, 'old sheet (broken) '!$e$4:$e30, "Groceries", 'old sheet (broken) '!$b$4:$b30, "Ryder", 'old sheet (broken) '!$d$4:$d30, "for us")+SUMIFS('old sheet (broken) '!$c$4:$c30, 'old sheet (broken) '!$a$4:$a30, "&gt;="&amp;AI$1, 'old sheet (broken) '!$a$4:$a30, "&lt;"&amp;AJ$1, 'old sheet (broken) '!$e$4:$e30, "Groceries", 'old sheet (broken) '!$b$4:$b30, "Ryder", 'old sheet (broken) '!$d$4:$d30, "for you")</f>
        <v>#NAME?</v>
      </c>
      <c r="AJ2" s="22" t="e">
        <f aca="false">SUMIFS('old sheet (broken) '!$c$4:$c30, 'old sheet (broken) '!$a$4:$a30, "&gt;="&amp;AJ$1, 'old sheet (broken) '!$a$4:$a30, "&lt;"&amp;AK$1, 'old sheet (broken) '!$e$4:$e30, "Groceries", 'old sheet (broken) '!$b$4:$b30, "Ryder", 'old sheet (broken) '!$d$4:$d30, "for us")+SUMIFS('old sheet (broken) '!$c$4:$c30, 'old sheet (broken) '!$a$4:$a30, "&gt;="&amp;AJ$1, 'old sheet (broken) '!$a$4:$a30, "&lt;"&amp;AK$1, 'old sheet (broken) '!$e$4:$e30, "Groceries", 'old sheet (broken) '!$b$4:$b30, "Ryder", 'old sheet (broken) '!$d$4:$d30, "for you")</f>
        <v>#NAME?</v>
      </c>
      <c r="AK2" s="22" t="e">
        <f aca="false">SUMIFS('old sheet (broken) '!$c$4:$c30, 'old sheet (broken) '!$a$4:$a30, "&gt;="&amp;AK$1, 'old sheet (broken) '!$a$4:$a30, "&lt;"&amp;AL$1, 'old sheet (broken) '!$e$4:$e30, "Groceries", 'old sheet (broken) '!$b$4:$b30, "Ryder", 'old sheet (broken) '!$d$4:$d30, "for us")+SUMIFS('old sheet (broken) '!$c$4:$c30, 'old sheet (broken) '!$a$4:$a30, "&gt;="&amp;AK$1, 'old sheet (broken) '!$a$4:$a30, "&lt;"&amp;AL$1, 'old sheet (broken) '!$e$4:$e30, "Groceries", 'old sheet (broken) '!$b$4:$b30, "Ryder", 'old sheet (broken) '!$d$4:$d30, "for you")</f>
        <v>#NAME?</v>
      </c>
      <c r="AL2" s="22" t="e">
        <f aca="false">SUMIFS('old sheet (broken) '!$c$4:$c30, 'old sheet (broken) '!$a$4:$a30, "&gt;="&amp;AL$1, 'old sheet (broken) '!$a$4:$a30, "&lt;"&amp;AM$1, 'old sheet (broken) '!$e$4:$e30, "Groceries", 'old sheet (broken) '!$b$4:$b30, "Ryder", 'old sheet (broken) '!$d$4:$d30, "for us")+SUMIFS('old sheet (broken) '!$c$4:$c30, 'old sheet (broken) '!$a$4:$a30, "&gt;="&amp;AL$1, 'old sheet (broken) '!$a$4:$a30, "&lt;"&amp;AM$1, 'old sheet (broken) '!$e$4:$e30, "Groceries", 'old sheet (broken) '!$b$4:$b30, "Ryder", 'old sheet (broken) '!$d$4:$d30, "for you")</f>
        <v>#NAME?</v>
      </c>
      <c r="AM2" s="22" t="e">
        <f aca="false">SUMIFS('old sheet (broken) '!$c$4:$c30, 'old sheet (broken) '!$a$4:$a30, "&gt;="&amp;AM$1, 'old sheet (broken) '!$a$4:$a30, "&lt;"&amp;AN$1, 'old sheet (broken) '!$e$4:$e30, "Groceries", 'old sheet (broken) '!$b$4:$b30, "Ryder", 'old sheet (broken) '!$d$4:$d30, "for us")+SUMIFS('old sheet (broken) '!$c$4:$c30, 'old sheet (broken) '!$a$4:$a30, "&gt;="&amp;AM$1, 'old sheet (broken) '!$a$4:$a30, "&lt;"&amp;AN$1, 'old sheet (broken) '!$e$4:$e30, "Groceries", 'old sheet (broken) '!$b$4:$b30, "Ryder", 'old sheet (broken) '!$d$4:$d30, "for you")</f>
        <v>#NAME?</v>
      </c>
      <c r="AN2" s="22" t="e">
        <f aca="false">SUMIFS('old sheet (broken) '!$c$4:$c30, 'old sheet (broken) '!$a$4:$a30, "&gt;="&amp;AN$1, 'old sheet (broken) '!$a$4:$a30, "&lt;"&amp;AO$1, 'old sheet (broken) '!$e$4:$e30, "Groceries", 'old sheet (broken) '!$b$4:$b30, "Ryder", 'old sheet (broken) '!$d$4:$d30, "for us")+SUMIFS('old sheet (broken) '!$c$4:$c30, 'old sheet (broken) '!$a$4:$a30, "&gt;="&amp;AN$1, 'old sheet (broken) '!$a$4:$a30, "&lt;"&amp;AO$1, 'old sheet (broken) '!$e$4:$e30, "Groceries", 'old sheet (broken) '!$b$4:$b30, "Ryder", 'old sheet (broken) '!$d$4:$d30, "for you")</f>
        <v>#NAME?</v>
      </c>
      <c r="AO2" s="22" t="e">
        <f aca="false">SUMIFS('old sheet (broken) '!$c$4:$c30, 'old sheet (broken) '!$a$4:$a30, "&gt;="&amp;AO$1, 'old sheet (broken) '!$a$4:$a30, "&lt;"&amp;AP$1, 'old sheet (broken) '!$e$4:$e30, "Groceries", 'old sheet (broken) '!$b$4:$b30, "Ryder", 'old sheet (broken) '!$d$4:$d30, "for us")+SUMIFS('old sheet (broken) '!$c$4:$c30, 'old sheet (broken) '!$a$4:$a30, "&gt;="&amp;AO$1, 'old sheet (broken) '!$a$4:$a30, "&lt;"&amp;AP$1, 'old sheet (broken) '!$e$4:$e30, "Groceries", 'old sheet (broken) '!$b$4:$b30, "Ryder", 'old sheet (broken) '!$d$4:$d30, "for you")</f>
        <v>#NAME?</v>
      </c>
      <c r="AP2" s="22" t="e">
        <f aca="false">SUMIFS('old sheet (broken) '!$c$4:$c30, 'old sheet (broken) '!$a$4:$a30, "&gt;="&amp;AP$1, 'old sheet (broken) '!$a$4:$a30, "&lt;"&amp;AQ$1, 'old sheet (broken) '!$e$4:$e30, "Groceries", 'old sheet (broken) '!$b$4:$b30, "Ryder", 'old sheet (broken) '!$d$4:$d30, "for us")+SUMIFS('old sheet (broken) '!$c$4:$c30, 'old sheet (broken) '!$a$4:$a30, "&gt;="&amp;AP$1, 'old sheet (broken) '!$a$4:$a30, "&lt;"&amp;AQ$1, 'old sheet (broken) '!$e$4:$e30, "Groceries", 'old sheet (broken) '!$b$4:$b30, "Ryder", 'old sheet (broken) '!$d$4:$d30, "for you")</f>
        <v>#NAME?</v>
      </c>
      <c r="AQ2" s="22" t="e">
        <f aca="false">SUMIFS('old sheet (broken) '!$c$4:$c30, 'old sheet (broken) '!$a$4:$a30, "&gt;="&amp;AQ$1, 'old sheet (broken) '!$a$4:$a30, "&lt;"&amp;AS$1, 'old sheet (broken) '!$e$4:$e30, "Groceries", 'old sheet (broken) '!$b$4:$b30, "Ryder", 'old sheet (broken) '!$d$4:$d30, "for us")+SUMIFS('old sheet (broken) '!$c$4:$c30, 'old sheet (broken) '!$a$4:$a30, "&gt;="&amp;AQ$1, 'old sheet (broken) '!$a$4:$a30, "&lt;"&amp;AS$1, 'old sheet (broken) '!$e$4:$e30, "Groceries", 'old sheet (broken) '!$b$4:$b30, "Ryder", 'old sheet (broken) '!$d$4:$d30, "for you")</f>
        <v>#NAME?</v>
      </c>
      <c r="AR2" s="22" t="e">
        <f aca="false">SUMIFS('old sheet (broken) '!$c$4:$c30, 'old sheet (broken) '!$a$4:$a30, "&gt;="&amp;AR$1, 'old sheet (broken) '!$a$4:$a30, "&lt;"&amp;AT$1, 'old sheet (broken) '!$e$4:$e30, "Groceries", 'old sheet (broken) '!$b$4:$b30, "Ryder", 'old sheet (broken) '!$d$4:$d30, "for us")+SUMIFS('old sheet (broken) '!$c$4:$c30, 'old sheet (broken) '!$a$4:$a30, "&gt;="&amp;AR$1, 'old sheet (broken) '!$a$4:$a30, "&lt;"&amp;AT$1, 'old sheet (broken) '!$e$4:$e30, "Groceries", 'old sheet (broken) '!$b$4:$b30, "Ryder", 'old sheet (broken) '!$d$4:$d30, "for you")</f>
        <v>#NAME?</v>
      </c>
    </row>
    <row r="3" customFormat="false" ht="15.75" hidden="false" customHeight="false" outlineLevel="0" collapsed="false">
      <c r="A3" s="21" t="s">
        <v>7</v>
      </c>
      <c r="B3" s="22" t="e">
        <f aca="false">SUMIFS('old sheet (broken) '!$c$4:$c30, 'old sheet (broken) '!$a$4:$a30, "&gt;="&amp;B$1, 'old sheet (broken) '!$a$4:$a30, "&lt;"&amp;C$1, 'old sheet (broken) '!$e$4:$e30, "Going out", 'old sheet (broken) '!$b$4:$b30, "Ryder", 'old sheet (broken) '!$d$4:$d30, "for us")+SUMIFS('old sheet (broken) '!$c$4:$c30, 'old sheet (broken) '!$a$4:$a30, "&gt;="&amp;B$1, 'old sheet (broken) '!$a$4:$a30, "&lt;"&amp;C$1, 'old sheet (broken) '!$e$4:$e30, "Going out", 'old sheet (broken) '!$b$4:$b30, "Ryder", 'old sheet (broken) '!$d$4:$d30, "for you")</f>
        <v>#NAME?</v>
      </c>
      <c r="C3" s="22" t="e">
        <f aca="false">SUMIFS('old sheet (broken) '!$c$4:$c30, 'old sheet (broken) '!$a$4:$a30, "&gt;="&amp;C$1, 'old sheet (broken) '!$a$4:$a30, "&lt;"&amp;D$1, 'old sheet (broken) '!$e$4:$e30, "Going out", 'old sheet (broken) '!$b$4:$b30, "Ryder", 'old sheet (broken) '!$d$4:$d30, "for us")+SUMIFS('old sheet (broken) '!$c$4:$c30, 'old sheet (broken) '!$a$4:$a30, "&gt;="&amp;C$1, 'old sheet (broken) '!$a$4:$a30, "&lt;"&amp;D$1, 'old sheet (broken) '!$e$4:$e30, "Going out", 'old sheet (broken) '!$b$4:$b30, "Ryder", 'old sheet (broken) '!$d$4:$d30, "for you")</f>
        <v>#NAME?</v>
      </c>
      <c r="D3" s="22" t="e">
        <f aca="false">SUMIFS('old sheet (broken) '!$c$4:$c30, 'old sheet (broken) '!$a$4:$a30, "&gt;="&amp;D$1, 'old sheet (broken) '!$a$4:$a30, "&lt;"&amp;E$1, 'old sheet (broken) '!$e$4:$e30, "Going out", 'old sheet (broken) '!$b$4:$b30, "Ryder", 'old sheet (broken) '!$d$4:$d30, "for us")+SUMIFS('old sheet (broken) '!$c$4:$c30, 'old sheet (broken) '!$a$4:$a30, "&gt;="&amp;D$1, 'old sheet (broken) '!$a$4:$a30, "&lt;"&amp;E$1, 'old sheet (broken) '!$e$4:$e30, "Going out", 'old sheet (broken) '!$b$4:$b30, "Ryder", 'old sheet (broken) '!$d$4:$d30, "for you")</f>
        <v>#NAME?</v>
      </c>
      <c r="E3" s="22" t="e">
        <f aca="false">SUMIFS('old sheet (broken) '!$c$4:$c30, 'old sheet (broken) '!$a$4:$a30, "&gt;="&amp;E$1, 'old sheet (broken) '!$a$4:$a30, "&lt;"&amp;F$1, 'old sheet (broken) '!$e$4:$e30, "Going out", 'old sheet (broken) '!$b$4:$b30, "Ryder", 'old sheet (broken) '!$d$4:$d30, "for us")+SUMIFS('old sheet (broken) '!$c$4:$c30, 'old sheet (broken) '!$a$4:$a30, "&gt;="&amp;E$1, 'old sheet (broken) '!$a$4:$a30, "&lt;"&amp;F$1, 'old sheet (broken) '!$e$4:$e30, "Going out", 'old sheet (broken) '!$b$4:$b30, "Ryder", 'old sheet (broken) '!$d$4:$d30, "for you")</f>
        <v>#NAME?</v>
      </c>
      <c r="F3" s="22" t="e">
        <f aca="false">SUMIFS('old sheet (broken) '!$c$4:$c30, 'old sheet (broken) '!$a$4:$a30, "&gt;="&amp;F$1, 'old sheet (broken) '!$a$4:$a30, "&lt;"&amp;G$1, 'old sheet (broken) '!$e$4:$e30, "Going out", 'old sheet (broken) '!$b$4:$b30, "Ryder", 'old sheet (broken) '!$d$4:$d30, "for us")+SUMIFS('old sheet (broken) '!$c$4:$c30, 'old sheet (broken) '!$a$4:$a30, "&gt;="&amp;F$1, 'old sheet (broken) '!$a$4:$a30, "&lt;"&amp;G$1, 'old sheet (broken) '!$e$4:$e30, "Going out", 'old sheet (broken) '!$b$4:$b30, "Ryder", 'old sheet (broken) '!$d$4:$d30, "for you")</f>
        <v>#NAME?</v>
      </c>
      <c r="G3" s="22" t="e">
        <f aca="false">SUMIFS('old sheet (broken) '!$c$4:$c30, 'old sheet (broken) '!$a$4:$a30, "&gt;="&amp;G$1, 'old sheet (broken) '!$a$4:$a30, "&lt;"&amp;H$1, 'old sheet (broken) '!$e$4:$e30, "Going out", 'old sheet (broken) '!$b$4:$b30, "Ryder", 'old sheet (broken) '!$d$4:$d30, "for us")+SUMIFS('old sheet (broken) '!$c$4:$c30, 'old sheet (broken) '!$a$4:$a30, "&gt;="&amp;G$1, 'old sheet (broken) '!$a$4:$a30, "&lt;"&amp;H$1, 'old sheet (broken) '!$e$4:$e30, "Going out", 'old sheet (broken) '!$b$4:$b30, "Ryder", 'old sheet (broken) '!$d$4:$d30, "for you")</f>
        <v>#NAME?</v>
      </c>
      <c r="H3" s="22" t="e">
        <f aca="false">SUMIFS('old sheet (broken) '!$c$4:$c30, 'old sheet (broken) '!$a$4:$a30, "&gt;="&amp;H$1, 'old sheet (broken) '!$a$4:$a30, "&lt;"&amp;I$1, 'old sheet (broken) '!$e$4:$e30, "Going out", 'old sheet (broken) '!$b$4:$b30, "Ryder", 'old sheet (broken) '!$d$4:$d30, "for us")+SUMIFS('old sheet (broken) '!$c$4:$c30, 'old sheet (broken) '!$a$4:$a30, "&gt;="&amp;H$1, 'old sheet (broken) '!$a$4:$a30, "&lt;"&amp;I$1, 'old sheet (broken) '!$e$4:$e30, "Going out", 'old sheet (broken) '!$b$4:$b30, "Ryder", 'old sheet (broken) '!$d$4:$d30, "for you")</f>
        <v>#NAME?</v>
      </c>
      <c r="I3" s="22" t="e">
        <f aca="false">SUMIFS('old sheet (broken) '!$c$4:$c30, 'old sheet (broken) '!$a$4:$a30, "&gt;="&amp;I$1, 'old sheet (broken) '!$a$4:$a30, "&lt;"&amp;J$1, 'old sheet (broken) '!$e$4:$e30, "Going out", 'old sheet (broken) '!$b$4:$b30, "Ryder", 'old sheet (broken) '!$d$4:$d30, "for us")+SUMIFS('old sheet (broken) '!$c$4:$c30, 'old sheet (broken) '!$a$4:$a30, "&gt;="&amp;I$1, 'old sheet (broken) '!$a$4:$a30, "&lt;"&amp;J$1, 'old sheet (broken) '!$e$4:$e30, "Going out", 'old sheet (broken) '!$b$4:$b30, "Ryder", 'old sheet (broken) '!$d$4:$d30, "for you")</f>
        <v>#NAME?</v>
      </c>
      <c r="J3" s="22" t="e">
        <f aca="false">SUMIFS('old sheet (broken) '!$c$4:$c30, 'old sheet (broken) '!$a$4:$a30, "&gt;="&amp;J$1, 'old sheet (broken) '!$a$4:$a30, "&lt;"&amp;K$1, 'old sheet (broken) '!$e$4:$e30, "Going out", 'old sheet (broken) '!$b$4:$b30, "Ryder", 'old sheet (broken) '!$d$4:$d30, "for us")+SUMIFS('old sheet (broken) '!$c$4:$c30, 'old sheet (broken) '!$a$4:$a30, "&gt;="&amp;J$1, 'old sheet (broken) '!$a$4:$a30, "&lt;"&amp;K$1, 'old sheet (broken) '!$e$4:$e30, "Going out", 'old sheet (broken) '!$b$4:$b30, "Ryder", 'old sheet (broken) '!$d$4:$d30, "for you")</f>
        <v>#NAME?</v>
      </c>
      <c r="K3" s="22" t="e">
        <f aca="false">SUMIFS('old sheet (broken) '!$c$4:$c30, 'old sheet (broken) '!$a$4:$a30, "&gt;="&amp;K$1, 'old sheet (broken) '!$a$4:$a30, "&lt;"&amp;L$1, 'old sheet (broken) '!$e$4:$e30, "Going out", 'old sheet (broken) '!$b$4:$b30, "Ryder", 'old sheet (broken) '!$d$4:$d30, "for us")+SUMIFS('old sheet (broken) '!$c$4:$c30, 'old sheet (broken) '!$a$4:$a30, "&gt;="&amp;K$1, 'old sheet (broken) '!$a$4:$a30, "&lt;"&amp;L$1, 'old sheet (broken) '!$e$4:$e30, "Going out", 'old sheet (broken) '!$b$4:$b30, "Ryder", 'old sheet (broken) '!$d$4:$d30, "for you")</f>
        <v>#NAME?</v>
      </c>
      <c r="L3" s="22" t="e">
        <f aca="false">SUMIFS('old sheet (broken) '!$c$4:$c30, 'old sheet (broken) '!$a$4:$a30, "&gt;="&amp;L$1, 'old sheet (broken) '!$a$4:$a30, "&lt;"&amp;M$1, 'old sheet (broken) '!$e$4:$e30, "Going out", 'old sheet (broken) '!$b$4:$b30, "Ryder", 'old sheet (broken) '!$d$4:$d30, "for us")+SUMIFS('old sheet (broken) '!$c$4:$c30, 'old sheet (broken) '!$a$4:$a30, "&gt;="&amp;L$1, 'old sheet (broken) '!$a$4:$a30, "&lt;"&amp;M$1, 'old sheet (broken) '!$e$4:$e30, "Going out", 'old sheet (broken) '!$b$4:$b30, "Ryder", 'old sheet (broken) '!$d$4:$d30, "for you")</f>
        <v>#NAME?</v>
      </c>
      <c r="M3" s="22" t="e">
        <f aca="false">SUMIFS('old sheet (broken) '!$c$4:$c30, 'old sheet (broken) '!$a$4:$a30, "&gt;="&amp;M$1, 'old sheet (broken) '!$a$4:$a30, "&lt;"&amp;N$1, 'old sheet (broken) '!$e$4:$e30, "Going out", 'old sheet (broken) '!$b$4:$b30, "Ryder", 'old sheet (broken) '!$d$4:$d30, "for us")+SUMIFS('old sheet (broken) '!$c$4:$c30, 'old sheet (broken) '!$a$4:$a30, "&gt;="&amp;M$1, 'old sheet (broken) '!$a$4:$a30, "&lt;"&amp;N$1, 'old sheet (broken) '!$e$4:$e30, "Going out", 'old sheet (broken) '!$b$4:$b30, "Ryder", 'old sheet (broken) '!$d$4:$d30, "for you")</f>
        <v>#NAME?</v>
      </c>
      <c r="N3" s="22" t="e">
        <f aca="false">SUMIFS('old sheet (broken) '!$c$4:$c30, 'old sheet (broken) '!$a$4:$a30, "&gt;="&amp;N$1, 'old sheet (broken) '!$a$4:$a30, "&lt;"&amp;O$1, 'old sheet (broken) '!$e$4:$e30, "Going out", 'old sheet (broken) '!$b$4:$b30, "Ryder", 'old sheet (broken) '!$d$4:$d30, "for us")+SUMIFS('old sheet (broken) '!$c$4:$c30, 'old sheet (broken) '!$a$4:$a30, "&gt;="&amp;N$1, 'old sheet (broken) '!$a$4:$a30, "&lt;"&amp;O$1, 'old sheet (broken) '!$e$4:$e30, "Going out", 'old sheet (broken) '!$b$4:$b30, "Ryder", 'old sheet (broken) '!$d$4:$d30, "for you")</f>
        <v>#NAME?</v>
      </c>
      <c r="O3" s="22" t="e">
        <f aca="false">SUMIFS('old sheet (broken) '!$c$4:$c30, 'old sheet (broken) '!$a$4:$a30, "&gt;="&amp;O$1, 'old sheet (broken) '!$a$4:$a30, "&lt;"&amp;P$1, 'old sheet (broken) '!$e$4:$e30, "Going out", 'old sheet (broken) '!$b$4:$b30, "Ryder", 'old sheet (broken) '!$d$4:$d30, "for us")+SUMIFS('old sheet (broken) '!$c$4:$c30, 'old sheet (broken) '!$a$4:$a30, "&gt;="&amp;O$1, 'old sheet (broken) '!$a$4:$a30, "&lt;"&amp;P$1, 'old sheet (broken) '!$e$4:$e30, "Going out", 'old sheet (broken) '!$b$4:$b30, "Ryder", 'old sheet (broken) '!$d$4:$d30, "for you")</f>
        <v>#NAME?</v>
      </c>
      <c r="P3" s="22" t="e">
        <f aca="false">SUMIFS('old sheet (broken) '!$c$4:$c30, 'old sheet (broken) '!$a$4:$a30, "&gt;="&amp;P$1, 'old sheet (broken) '!$a$4:$a30, "&lt;"&amp;Q$1, 'old sheet (broken) '!$e$4:$e30, "Going out", 'old sheet (broken) '!$b$4:$b30, "Ryder", 'old sheet (broken) '!$d$4:$d30, "for us")+SUMIFS('old sheet (broken) '!$c$4:$c30, 'old sheet (broken) '!$a$4:$a30, "&gt;="&amp;P$1, 'old sheet (broken) '!$a$4:$a30, "&lt;"&amp;Q$1, 'old sheet (broken) '!$e$4:$e30, "Going out", 'old sheet (broken) '!$b$4:$b30, "Ryder", 'old sheet (broken) '!$d$4:$d30, "for you")</f>
        <v>#NAME?</v>
      </c>
      <c r="Q3" s="22" t="e">
        <f aca="false">SUMIFS('old sheet (broken) '!$c$4:$c30, 'old sheet (broken) '!$a$4:$a30, "&gt;="&amp;Q$1, 'old sheet (broken) '!$a$4:$a30, "&lt;"&amp;R$1, 'old sheet (broken) '!$e$4:$e30, "Going out", 'old sheet (broken) '!$b$4:$b30, "Ryder", 'old sheet (broken) '!$d$4:$d30, "for us")+SUMIFS('old sheet (broken) '!$c$4:$c30, 'old sheet (broken) '!$a$4:$a30, "&gt;="&amp;Q$1, 'old sheet (broken) '!$a$4:$a30, "&lt;"&amp;R$1, 'old sheet (broken) '!$e$4:$e30, "Going out", 'old sheet (broken) '!$b$4:$b30, "Ryder", 'old sheet (broken) '!$d$4:$d30, "for you")</f>
        <v>#NAME?</v>
      </c>
      <c r="R3" s="22" t="e">
        <f aca="false">SUMIFS('old sheet (broken) '!$c$4:$c30, 'old sheet (broken) '!$a$4:$a30, "&gt;="&amp;R$1, 'old sheet (broken) '!$a$4:$a30, "&lt;"&amp;S$1, 'old sheet (broken) '!$e$4:$e30, "Going out", 'old sheet (broken) '!$b$4:$b30, "Ryder", 'old sheet (broken) '!$d$4:$d30, "for us")+SUMIFS('old sheet (broken) '!$c$4:$c30, 'old sheet (broken) '!$a$4:$a30, "&gt;="&amp;R$1, 'old sheet (broken) '!$a$4:$a30, "&lt;"&amp;S$1, 'old sheet (broken) '!$e$4:$e30, "Going out", 'old sheet (broken) '!$b$4:$b30, "Ryder", 'old sheet (broken) '!$d$4:$d30, "for you")</f>
        <v>#NAME?</v>
      </c>
      <c r="S3" s="22" t="e">
        <f aca="false">SUMIFS('old sheet (broken) '!$c$4:$c30, 'old sheet (broken) '!$a$4:$a30, "&gt;="&amp;S$1, 'old sheet (broken) '!$a$4:$a30, "&lt;"&amp;T$1, 'old sheet (broken) '!$e$4:$e30, "Going out", 'old sheet (broken) '!$b$4:$b30, "Ryder", 'old sheet (broken) '!$d$4:$d30, "for us")+SUMIFS('old sheet (broken) '!$c$4:$c30, 'old sheet (broken) '!$a$4:$a30, "&gt;="&amp;S$1, 'old sheet (broken) '!$a$4:$a30, "&lt;"&amp;T$1, 'old sheet (broken) '!$e$4:$e30, "Going out", 'old sheet (broken) '!$b$4:$b30, "Ryder", 'old sheet (broken) '!$d$4:$d30, "for you")</f>
        <v>#NAME?</v>
      </c>
      <c r="T3" s="22" t="e">
        <f aca="false">SUMIFS('old sheet (broken) '!$c$4:$c30, 'old sheet (broken) '!$a$4:$a30, "&gt;="&amp;T$1, 'old sheet (broken) '!$a$4:$a30, "&lt;"&amp;U$1, 'old sheet (broken) '!$e$4:$e30, "Going out", 'old sheet (broken) '!$b$4:$b30, "Ryder", 'old sheet (broken) '!$d$4:$d30, "for us")+SUMIFS('old sheet (broken) '!$c$4:$c30, 'old sheet (broken) '!$a$4:$a30, "&gt;="&amp;T$1, 'old sheet (broken) '!$a$4:$a30, "&lt;"&amp;U$1, 'old sheet (broken) '!$e$4:$e30, "Going out", 'old sheet (broken) '!$b$4:$b30, "Ryder", 'old sheet (broken) '!$d$4:$d30, "for you")</f>
        <v>#NAME?</v>
      </c>
      <c r="U3" s="22" t="e">
        <f aca="false">SUMIFS('old sheet (broken) '!$c$4:$c30, 'old sheet (broken) '!$a$4:$a30, "&gt;="&amp;U$1, 'old sheet (broken) '!$a$4:$a30, "&lt;"&amp;V$1, 'old sheet (broken) '!$e$4:$e30, "Going out", 'old sheet (broken) '!$b$4:$b30, "Ryder", 'old sheet (broken) '!$d$4:$d30, "for us")+SUMIFS('old sheet (broken) '!$c$4:$c30, 'old sheet (broken) '!$a$4:$a30, "&gt;="&amp;U$1, 'old sheet (broken) '!$a$4:$a30, "&lt;"&amp;V$1, 'old sheet (broken) '!$e$4:$e30, "Going out", 'old sheet (broken) '!$b$4:$b30, "Ryder", 'old sheet (broken) '!$d$4:$d30, "for you")</f>
        <v>#NAME?</v>
      </c>
      <c r="V3" s="22" t="e">
        <f aca="false">SUMIFS('old sheet (broken) '!$c$4:$c30, 'old sheet (broken) '!$a$4:$a30, "&gt;="&amp;V$1, 'old sheet (broken) '!$a$4:$a30, "&lt;"&amp;W$1, 'old sheet (broken) '!$e$4:$e30, "Going out", 'old sheet (broken) '!$b$4:$b30, "Ryder", 'old sheet (broken) '!$d$4:$d30, "for us")+SUMIFS('old sheet (broken) '!$c$4:$c30, 'old sheet (broken) '!$a$4:$a30, "&gt;="&amp;V$1, 'old sheet (broken) '!$a$4:$a30, "&lt;"&amp;W$1, 'old sheet (broken) '!$e$4:$e30, "Going out", 'old sheet (broken) '!$b$4:$b30, "Ryder", 'old sheet (broken) '!$d$4:$d30, "for you")</f>
        <v>#NAME?</v>
      </c>
      <c r="W3" s="22" t="e">
        <f aca="false">SUMIFS('old sheet (broken) '!$c$4:$c30, 'old sheet (broken) '!$a$4:$a30, "&gt;="&amp;W$1, 'old sheet (broken) '!$a$4:$a30, "&lt;"&amp;X$1, 'old sheet (broken) '!$e$4:$e30, "Going out", 'old sheet (broken) '!$b$4:$b30, "Ryder", 'old sheet (broken) '!$d$4:$d30, "for us")+SUMIFS('old sheet (broken) '!$c$4:$c30, 'old sheet (broken) '!$a$4:$a30, "&gt;="&amp;W$1, 'old sheet (broken) '!$a$4:$a30, "&lt;"&amp;X$1, 'old sheet (broken) '!$e$4:$e30, "Going out", 'old sheet (broken) '!$b$4:$b30, "Ryder", 'old sheet (broken) '!$d$4:$d30, "for you")</f>
        <v>#NAME?</v>
      </c>
      <c r="X3" s="22" t="e">
        <f aca="false">SUMIFS('old sheet (broken) '!$c$4:$c30, 'old sheet (broken) '!$a$4:$a30, "&gt;="&amp;X$1, 'old sheet (broken) '!$a$4:$a30, "&lt;"&amp;Y$1, 'old sheet (broken) '!$e$4:$e30, "Going out", 'old sheet (broken) '!$b$4:$b30, "Ryder", 'old sheet (broken) '!$d$4:$d30, "for us")+SUMIFS('old sheet (broken) '!$c$4:$c30, 'old sheet (broken) '!$a$4:$a30, "&gt;="&amp;X$1, 'old sheet (broken) '!$a$4:$a30, "&lt;"&amp;Y$1, 'old sheet (broken) '!$e$4:$e30, "Going out", 'old sheet (broken) '!$b$4:$b30, "Ryder", 'old sheet (broken) '!$d$4:$d30, "for you")</f>
        <v>#NAME?</v>
      </c>
      <c r="Y3" s="22" t="e">
        <f aca="false">SUMIFS('old sheet (broken) '!$c$4:$c30, 'old sheet (broken) '!$a$4:$a30, "&gt;="&amp;Y$1, 'old sheet (broken) '!$a$4:$a30, "&lt;"&amp;Z$1, 'old sheet (broken) '!$e$4:$e30, "Going out", 'old sheet (broken) '!$b$4:$b30, "Ryder", 'old sheet (broken) '!$d$4:$d30, "for us")+SUMIFS('old sheet (broken) '!$c$4:$c30, 'old sheet (broken) '!$a$4:$a30, "&gt;="&amp;Y$1, 'old sheet (broken) '!$a$4:$a30, "&lt;"&amp;Z$1, 'old sheet (broken) '!$e$4:$e30, "Going out", 'old sheet (broken) '!$b$4:$b30, "Ryder", 'old sheet (broken) '!$d$4:$d30, "for you")</f>
        <v>#NAME?</v>
      </c>
      <c r="Z3" s="22" t="e">
        <f aca="false">SUMIFS('old sheet (broken) '!$c$4:$c30, 'old sheet (broken) '!$a$4:$a30, "&gt;="&amp;Z$1, 'old sheet (broken) '!$a$4:$a30, "&lt;"&amp;AA$1, 'old sheet (broken) '!$e$4:$e30, "Going out", 'old sheet (broken) '!$b$4:$b30, "Ryder", 'old sheet (broken) '!$d$4:$d30, "for us")+SUMIFS('old sheet (broken) '!$c$4:$c30, 'old sheet (broken) '!$a$4:$a30, "&gt;="&amp;Z$1, 'old sheet (broken) '!$a$4:$a30, "&lt;"&amp;AA$1, 'old sheet (broken) '!$e$4:$e30, "Going out", 'old sheet (broken) '!$b$4:$b30, "Ryder", 'old sheet (broken) '!$d$4:$d30, "for you")</f>
        <v>#NAME?</v>
      </c>
      <c r="AA3" s="22" t="e">
        <f aca="false">SUMIFS('old sheet (broken) '!$c$4:$c30, 'old sheet (broken) '!$a$4:$a30, "&gt;="&amp;AA$1, 'old sheet (broken) '!$a$4:$a30, "&lt;"&amp;AB$1, 'old sheet (broken) '!$e$4:$e30, "Going out", 'old sheet (broken) '!$b$4:$b30, "Ryder", 'old sheet (broken) '!$d$4:$d30, "for us")+SUMIFS('old sheet (broken) '!$c$4:$c30, 'old sheet (broken) '!$a$4:$a30, "&gt;="&amp;AA$1, 'old sheet (broken) '!$a$4:$a30, "&lt;"&amp;AB$1, 'old sheet (broken) '!$e$4:$e30, "Going out", 'old sheet (broken) '!$b$4:$b30, "Ryder", 'old sheet (broken) '!$d$4:$d30, "for you")</f>
        <v>#NAME?</v>
      </c>
      <c r="AB3" s="22" t="e">
        <f aca="false">SUMIFS('old sheet (broken) '!$c$4:$c30, 'old sheet (broken) '!$a$4:$a30, "&gt;="&amp;AB$1, 'old sheet (broken) '!$a$4:$a30, "&lt;"&amp;AC$1, 'old sheet (broken) '!$e$4:$e30, "Going out", 'old sheet (broken) '!$b$4:$b30, "Ryder", 'old sheet (broken) '!$d$4:$d30, "for us")+SUMIFS('old sheet (broken) '!$c$4:$c30, 'old sheet (broken) '!$a$4:$a30, "&gt;="&amp;AB$1, 'old sheet (broken) '!$a$4:$a30, "&lt;"&amp;AC$1, 'old sheet (broken) '!$e$4:$e30, "Going out", 'old sheet (broken) '!$b$4:$b30, "Ryder", 'old sheet (broken) '!$d$4:$d30, "for you")</f>
        <v>#NAME?</v>
      </c>
      <c r="AC3" s="22" t="e">
        <f aca="false">SUMIFS('old sheet (broken) '!$c$4:$c30, 'old sheet (broken) '!$a$4:$a30, "&gt;="&amp;AC$1, 'old sheet (broken) '!$a$4:$a30, "&lt;"&amp;AD$1, 'old sheet (broken) '!$e$4:$e30, "Going out", 'old sheet (broken) '!$b$4:$b30, "Ryder", 'old sheet (broken) '!$d$4:$d30, "for us")+SUMIFS('old sheet (broken) '!$c$4:$c30, 'old sheet (broken) '!$a$4:$a30, "&gt;="&amp;AC$1, 'old sheet (broken) '!$a$4:$a30, "&lt;"&amp;AD$1, 'old sheet (broken) '!$e$4:$e30, "Going out", 'old sheet (broken) '!$b$4:$b30, "Ryder", 'old sheet (broken) '!$d$4:$d30, "for you")</f>
        <v>#NAME?</v>
      </c>
      <c r="AD3" s="22" t="e">
        <f aca="false">SUMIFS('old sheet (broken) '!$c$4:$c30, 'old sheet (broken) '!$a$4:$a30, "&gt;="&amp;AD$1, 'old sheet (broken) '!$a$4:$a30, "&lt;"&amp;AE$1, 'old sheet (broken) '!$e$4:$e30, "Going out", 'old sheet (broken) '!$b$4:$b30, "Ryder", 'old sheet (broken) '!$d$4:$d30, "for us")+SUMIFS('old sheet (broken) '!$c$4:$c30, 'old sheet (broken) '!$a$4:$a30, "&gt;="&amp;AD$1, 'old sheet (broken) '!$a$4:$a30, "&lt;"&amp;AE$1, 'old sheet (broken) '!$e$4:$e30, "Going out", 'old sheet (broken) '!$b$4:$b30, "Ryder", 'old sheet (broken) '!$d$4:$d30, "for you")</f>
        <v>#NAME?</v>
      </c>
      <c r="AE3" s="22" t="e">
        <f aca="false">SUMIFS('old sheet (broken) '!$c$4:$c30, 'old sheet (broken) '!$a$4:$a30, "&gt;="&amp;AE$1, 'old sheet (broken) '!$a$4:$a30, "&lt;"&amp;AF$1, 'old sheet (broken) '!$e$4:$e30, "Going out", 'old sheet (broken) '!$b$4:$b30, "Ryder", 'old sheet (broken) '!$d$4:$d30, "for us")+SUMIFS('old sheet (broken) '!$c$4:$c30, 'old sheet (broken) '!$a$4:$a30, "&gt;="&amp;AE$1, 'old sheet (broken) '!$a$4:$a30, "&lt;"&amp;AF$1, 'old sheet (broken) '!$e$4:$e30, "Going out", 'old sheet (broken) '!$b$4:$b30, "Ryder", 'old sheet (broken) '!$d$4:$d30, "for you")</f>
        <v>#NAME?</v>
      </c>
      <c r="AF3" s="22" t="e">
        <f aca="false">SUMIFS('old sheet (broken) '!$c$4:$c30, 'old sheet (broken) '!$a$4:$a30, "&gt;="&amp;AF$1, 'old sheet (broken) '!$a$4:$a30, "&lt;"&amp;AG$1, 'old sheet (broken) '!$e$4:$e30, "Going out", 'old sheet (broken) '!$b$4:$b30, "Ryder", 'old sheet (broken) '!$d$4:$d30, "for us")+SUMIFS('old sheet (broken) '!$c$4:$c30, 'old sheet (broken) '!$a$4:$a30, "&gt;="&amp;AF$1, 'old sheet (broken) '!$a$4:$a30, "&lt;"&amp;AG$1, 'old sheet (broken) '!$e$4:$e30, "Going out", 'old sheet (broken) '!$b$4:$b30, "Ryder", 'old sheet (broken) '!$d$4:$d30, "for you")</f>
        <v>#NAME?</v>
      </c>
      <c r="AG3" s="22" t="e">
        <f aca="false">SUMIFS('old sheet (broken) '!$c$4:$c30, 'old sheet (broken) '!$a$4:$a30, "&gt;="&amp;AG$1, 'old sheet (broken) '!$a$4:$a30, "&lt;"&amp;AH$1, 'old sheet (broken) '!$e$4:$e30, "Going out", 'old sheet (broken) '!$b$4:$b30, "Ryder", 'old sheet (broken) '!$d$4:$d30, "for us")+SUMIFS('old sheet (broken) '!$c$4:$c30, 'old sheet (broken) '!$a$4:$a30, "&gt;="&amp;AG$1, 'old sheet (broken) '!$a$4:$a30, "&lt;"&amp;AH$1, 'old sheet (broken) '!$e$4:$e30, "Going out", 'old sheet (broken) '!$b$4:$b30, "Ryder", 'old sheet (broken) '!$d$4:$d30, "for you")</f>
        <v>#NAME?</v>
      </c>
      <c r="AH3" s="22" t="e">
        <f aca="false">SUMIFS('old sheet (broken) '!$c$4:$c30, 'old sheet (broken) '!$a$4:$a30, "&gt;="&amp;AH$1, 'old sheet (broken) '!$a$4:$a30, "&lt;"&amp;AI$1, 'old sheet (broken) '!$e$4:$e30, "Going out", 'old sheet (broken) '!$b$4:$b30, "Ryder", 'old sheet (broken) '!$d$4:$d30, "for us")+SUMIFS('old sheet (broken) '!$c$4:$c30, 'old sheet (broken) '!$a$4:$a30, "&gt;="&amp;AH$1, 'old sheet (broken) '!$a$4:$a30, "&lt;"&amp;AI$1, 'old sheet (broken) '!$e$4:$e30, "Going out", 'old sheet (broken) '!$b$4:$b30, "Ryder", 'old sheet (broken) '!$d$4:$d30, "for you")</f>
        <v>#NAME?</v>
      </c>
      <c r="AI3" s="22" t="e">
        <f aca="false">SUMIFS('old sheet (broken) '!$c$4:$c30, 'old sheet (broken) '!$a$4:$a30, "&gt;="&amp;AI$1, 'old sheet (broken) '!$a$4:$a30, "&lt;"&amp;AJ$1, 'old sheet (broken) '!$e$4:$e30, "Going out", 'old sheet (broken) '!$b$4:$b30, "Ryder", 'old sheet (broken) '!$d$4:$d30, "for us")+SUMIFS('old sheet (broken) '!$c$4:$c30, 'old sheet (broken) '!$a$4:$a30, "&gt;="&amp;AI$1, 'old sheet (broken) '!$a$4:$a30, "&lt;"&amp;AJ$1, 'old sheet (broken) '!$e$4:$e30, "Going out", 'old sheet (broken) '!$b$4:$b30, "Ryder", 'old sheet (broken) '!$d$4:$d30, "for you")</f>
        <v>#NAME?</v>
      </c>
      <c r="AJ3" s="22" t="e">
        <f aca="false">SUMIFS('old sheet (broken) '!$c$4:$c30, 'old sheet (broken) '!$a$4:$a30, "&gt;="&amp;AJ$1, 'old sheet (broken) '!$a$4:$a30, "&lt;"&amp;AK$1, 'old sheet (broken) '!$e$4:$e30, "Going out", 'old sheet (broken) '!$b$4:$b30, "Ryder", 'old sheet (broken) '!$d$4:$d30, "for us")+SUMIFS('old sheet (broken) '!$c$4:$c30, 'old sheet (broken) '!$a$4:$a30, "&gt;="&amp;AJ$1, 'old sheet (broken) '!$a$4:$a30, "&lt;"&amp;AK$1, 'old sheet (broken) '!$e$4:$e30, "Going out", 'old sheet (broken) '!$b$4:$b30, "Ryder", 'old sheet (broken) '!$d$4:$d30, "for you")</f>
        <v>#NAME?</v>
      </c>
      <c r="AK3" s="22" t="e">
        <f aca="false">SUMIFS('old sheet (broken) '!$c$4:$c30, 'old sheet (broken) '!$a$4:$a30, "&gt;="&amp;AK$1, 'old sheet (broken) '!$a$4:$a30, "&lt;"&amp;AL$1, 'old sheet (broken) '!$e$4:$e30, "Going out", 'old sheet (broken) '!$b$4:$b30, "Ryder", 'old sheet (broken) '!$d$4:$d30, "for us")+SUMIFS('old sheet (broken) '!$c$4:$c30, 'old sheet (broken) '!$a$4:$a30, "&gt;="&amp;AK$1, 'old sheet (broken) '!$a$4:$a30, "&lt;"&amp;AL$1, 'old sheet (broken) '!$e$4:$e30, "Going out", 'old sheet (broken) '!$b$4:$b30, "Ryder", 'old sheet (broken) '!$d$4:$d30, "for you")</f>
        <v>#NAME?</v>
      </c>
      <c r="AL3" s="22" t="e">
        <f aca="false">SUMIFS('old sheet (broken) '!$c$4:$c30, 'old sheet (broken) '!$a$4:$a30, "&gt;="&amp;AL$1, 'old sheet (broken) '!$a$4:$a30, "&lt;"&amp;AM$1, 'old sheet (broken) '!$e$4:$e30, "Going out", 'old sheet (broken) '!$b$4:$b30, "Ryder", 'old sheet (broken) '!$d$4:$d30, "for us")+SUMIFS('old sheet (broken) '!$c$4:$c30, 'old sheet (broken) '!$a$4:$a30, "&gt;="&amp;AL$1, 'old sheet (broken) '!$a$4:$a30, "&lt;"&amp;AM$1, 'old sheet (broken) '!$e$4:$e30, "Going out", 'old sheet (broken) '!$b$4:$b30, "Ryder", 'old sheet (broken) '!$d$4:$d30, "for you")</f>
        <v>#NAME?</v>
      </c>
      <c r="AM3" s="22" t="e">
        <f aca="false">SUMIFS('old sheet (broken) '!$c$4:$c30, 'old sheet (broken) '!$a$4:$a30, "&gt;="&amp;AM$1, 'old sheet (broken) '!$a$4:$a30, "&lt;"&amp;AN$1, 'old sheet (broken) '!$e$4:$e30, "Going out", 'old sheet (broken) '!$b$4:$b30, "Ryder", 'old sheet (broken) '!$d$4:$d30, "for us")+SUMIFS('old sheet (broken) '!$c$4:$c30, 'old sheet (broken) '!$a$4:$a30, "&gt;="&amp;AM$1, 'old sheet (broken) '!$a$4:$a30, "&lt;"&amp;AN$1, 'old sheet (broken) '!$e$4:$e30, "Going out", 'old sheet (broken) '!$b$4:$b30, "Ryder", 'old sheet (broken) '!$d$4:$d30, "for you")</f>
        <v>#NAME?</v>
      </c>
      <c r="AN3" s="22" t="e">
        <f aca="false">SUMIFS('old sheet (broken) '!$c$4:$c30, 'old sheet (broken) '!$a$4:$a30, "&gt;="&amp;AN$1, 'old sheet (broken) '!$a$4:$a30, "&lt;"&amp;AO$1, 'old sheet (broken) '!$e$4:$e30, "Going out", 'old sheet (broken) '!$b$4:$b30, "Ryder", 'old sheet (broken) '!$d$4:$d30, "for us")+SUMIFS('old sheet (broken) '!$c$4:$c30, 'old sheet (broken) '!$a$4:$a30, "&gt;="&amp;AN$1, 'old sheet (broken) '!$a$4:$a30, "&lt;"&amp;AO$1, 'old sheet (broken) '!$e$4:$e30, "Going out", 'old sheet (broken) '!$b$4:$b30, "Ryder", 'old sheet (broken) '!$d$4:$d30, "for you")</f>
        <v>#NAME?</v>
      </c>
      <c r="AO3" s="22" t="e">
        <f aca="false">SUMIFS('old sheet (broken) '!$c$4:$c30, 'old sheet (broken) '!$a$4:$a30, "&gt;="&amp;AO$1, 'old sheet (broken) '!$a$4:$a30, "&lt;"&amp;AP$1, 'old sheet (broken) '!$e$4:$e30, "Going out", 'old sheet (broken) '!$b$4:$b30, "Ryder", 'old sheet (broken) '!$d$4:$d30, "for us")+SUMIFS('old sheet (broken) '!$c$4:$c30, 'old sheet (broken) '!$a$4:$a30, "&gt;="&amp;AO$1, 'old sheet (broken) '!$a$4:$a30, "&lt;"&amp;AP$1, 'old sheet (broken) '!$e$4:$e30, "Going out", 'old sheet (broken) '!$b$4:$b30, "Ryder", 'old sheet (broken) '!$d$4:$d30, "for you")</f>
        <v>#NAME?</v>
      </c>
      <c r="AP3" s="22" t="e">
        <f aca="false">SUMIFS('old sheet (broken) '!$c$4:$c30, 'old sheet (broken) '!$a$4:$a30, "&gt;="&amp;AP$1, 'old sheet (broken) '!$a$4:$a30, "&lt;"&amp;AQ$1, 'old sheet (broken) '!$e$4:$e30, "Going out", 'old sheet (broken) '!$b$4:$b30, "Ryder", 'old sheet (broken) '!$d$4:$d30, "for us")+SUMIFS('old sheet (broken) '!$c$4:$c30, 'old sheet (broken) '!$a$4:$a30, "&gt;="&amp;AP$1, 'old sheet (broken) '!$a$4:$a30, "&lt;"&amp;AQ$1, 'old sheet (broken) '!$e$4:$e30, "Going out", 'old sheet (broken) '!$b$4:$b30, "Ryder", 'old sheet (broken) '!$d$4:$d30, "for you")</f>
        <v>#NAME?</v>
      </c>
      <c r="AQ3" s="22" t="e">
        <f aca="false">SUMIFS('old sheet (broken) '!$c$4:$c30, 'old sheet (broken) '!$a$4:$a30, "&gt;="&amp;AQ$1, 'old sheet (broken) '!$a$4:$a30, "&lt;"&amp;AS$1, 'old sheet (broken) '!$e$4:$e30, "Going out", 'old sheet (broken) '!$b$4:$b30, "Ryder", 'old sheet (broken) '!$d$4:$d30, "for us")+SUMIFS('old sheet (broken) '!$c$4:$c30, 'old sheet (broken) '!$a$4:$a30, "&gt;="&amp;AQ$1, 'old sheet (broken) '!$a$4:$a30, "&lt;"&amp;AS$1, 'old sheet (broken) '!$e$4:$e30, "Going out", 'old sheet (broken) '!$b$4:$b30, "Ryder", 'old sheet (broken) '!$d$4:$d30, "for you")</f>
        <v>#NAME?</v>
      </c>
      <c r="AR3" s="22" t="e">
        <f aca="false">SUMIFS('old sheet (broken) '!$c$4:$c30, 'old sheet (broken) '!$a$4:$a30, "&gt;="&amp;AR$1, 'old sheet (broken) '!$a$4:$a30, "&lt;"&amp;AT$1, 'old sheet (broken) '!$e$4:$e30, "Going out", 'old sheet (broken) '!$b$4:$b30, "Ryder", 'old sheet (broken) '!$d$4:$d30, "for us")+SUMIFS('old sheet (broken) '!$c$4:$c30, 'old sheet (broken) '!$a$4:$a30, "&gt;="&amp;AR$1, 'old sheet (broken) '!$a$4:$a30, "&lt;"&amp;AT$1, 'old sheet (broken) '!$e$4:$e30, "Going out", 'old sheet (broken) '!$b$4:$b30, "Ryder", 'old sheet (broken) '!$d$4:$d30, "for you")</f>
        <v>#NAME?</v>
      </c>
    </row>
    <row r="4" customFormat="false" ht="15.75" hidden="false" customHeight="false" outlineLevel="0" collapsed="false">
      <c r="A4" s="21" t="s">
        <v>10</v>
      </c>
      <c r="B4" s="22" t="e">
        <f aca="false">SUMIFS('old sheet (broken) '!$c$4:$c30, 'old sheet (broken) '!$a$4:$a30, "&gt;="&amp;B$1, 'old sheet (broken) '!$a$4:$a30, "&lt;"&amp;C$1, 'old sheet (broken) '!$e$4:$e30, "Household", 'old sheet (broken) '!$b$4:$b30, "Ryder", 'old sheet (broken) '!$d$4:$d30, "for us")+SUMIFS('old sheet (broken) '!$c$4:$c30, 'old sheet (broken) '!$a$4:$a30, "&gt;="&amp;B$1, 'old sheet (broken) '!$a$4:$a30, "&lt;"&amp;C$1, 'old sheet (broken) '!$e$4:$e30, "Household", 'old sheet (broken) '!$b$4:$b30, "Ryder", 'old sheet (broken) '!$d$4:$d30, "for you")</f>
        <v>#NAME?</v>
      </c>
      <c r="C4" s="22" t="e">
        <f aca="false">SUMIFS('old sheet (broken) '!$c$4:$c30, 'old sheet (broken) '!$a$4:$a30, "&gt;="&amp;C$1, 'old sheet (broken) '!$a$4:$a30, "&lt;"&amp;D$1, 'old sheet (broken) '!$e$4:$e30, "Household", 'old sheet (broken) '!$b$4:$b30, "Ryder", 'old sheet (broken) '!$d$4:$d30, "for us")+SUMIFS('old sheet (broken) '!$c$4:$c30, 'old sheet (broken) '!$a$4:$a30, "&gt;="&amp;C$1, 'old sheet (broken) '!$a$4:$a30, "&lt;"&amp;D$1, 'old sheet (broken) '!$e$4:$e30, "Household", 'old sheet (broken) '!$b$4:$b30, "Ryder", 'old sheet (broken) '!$d$4:$d30, "for you")</f>
        <v>#NAME?</v>
      </c>
      <c r="D4" s="22" t="e">
        <f aca="false">SUMIFS('old sheet (broken) '!$c$4:$c30, 'old sheet (broken) '!$a$4:$a30, "&gt;="&amp;D$1, 'old sheet (broken) '!$a$4:$a30, "&lt;"&amp;E$1, 'old sheet (broken) '!$e$4:$e30, "Household", 'old sheet (broken) '!$b$4:$b30, "Ryder", 'old sheet (broken) '!$d$4:$d30, "for us")+SUMIFS('old sheet (broken) '!$c$4:$c30, 'old sheet (broken) '!$a$4:$a30, "&gt;="&amp;D$1, 'old sheet (broken) '!$a$4:$a30, "&lt;"&amp;E$1, 'old sheet (broken) '!$e$4:$e30, "Household", 'old sheet (broken) '!$b$4:$b30, "Ryder", 'old sheet (broken) '!$d$4:$d30, "for you")</f>
        <v>#NAME?</v>
      </c>
      <c r="E4" s="22" t="e">
        <f aca="false">SUMIFS('old sheet (broken) '!$c$4:$c30, 'old sheet (broken) '!$a$4:$a30, "&gt;="&amp;E$1, 'old sheet (broken) '!$a$4:$a30, "&lt;"&amp;F$1, 'old sheet (broken) '!$e$4:$e30, "Household", 'old sheet (broken) '!$b$4:$b30, "Ryder", 'old sheet (broken) '!$d$4:$d30, "for us")+SUMIFS('old sheet (broken) '!$c$4:$c30, 'old sheet (broken) '!$a$4:$a30, "&gt;="&amp;E$1, 'old sheet (broken) '!$a$4:$a30, "&lt;"&amp;F$1, 'old sheet (broken) '!$e$4:$e30, "Household", 'old sheet (broken) '!$b$4:$b30, "Ryder", 'old sheet (broken) '!$d$4:$d30, "for you")</f>
        <v>#NAME?</v>
      </c>
      <c r="F4" s="22" t="e">
        <f aca="false">SUMIFS('old sheet (broken) '!$c$4:$c30, 'old sheet (broken) '!$a$4:$a30, "&gt;="&amp;F$1, 'old sheet (broken) '!$a$4:$a30, "&lt;"&amp;G$1, 'old sheet (broken) '!$e$4:$e30, "Household", 'old sheet (broken) '!$b$4:$b30, "Ryder", 'old sheet (broken) '!$d$4:$d30, "for us")+SUMIFS('old sheet (broken) '!$c$4:$c30, 'old sheet (broken) '!$a$4:$a30, "&gt;="&amp;F$1, 'old sheet (broken) '!$a$4:$a30, "&lt;"&amp;G$1, 'old sheet (broken) '!$e$4:$e30, "Household", 'old sheet (broken) '!$b$4:$b30, "Ryder", 'old sheet (broken) '!$d$4:$d30, "for you")</f>
        <v>#NAME?</v>
      </c>
      <c r="G4" s="22" t="e">
        <f aca="false">SUMIFS('old sheet (broken) '!$c$4:$c30, 'old sheet (broken) '!$a$4:$a30, "&gt;="&amp;G$1, 'old sheet (broken) '!$a$4:$a30, "&lt;"&amp;H$1, 'old sheet (broken) '!$e$4:$e30, "Household", 'old sheet (broken) '!$b$4:$b30, "Ryder", 'old sheet (broken) '!$d$4:$d30, "for us")+SUMIFS('old sheet (broken) '!$c$4:$c30, 'old sheet (broken) '!$a$4:$a30, "&gt;="&amp;G$1, 'old sheet (broken) '!$a$4:$a30, "&lt;"&amp;H$1, 'old sheet (broken) '!$e$4:$e30, "Household", 'old sheet (broken) '!$b$4:$b30, "Ryder", 'old sheet (broken) '!$d$4:$d30, "for you")</f>
        <v>#NAME?</v>
      </c>
      <c r="H4" s="22" t="e">
        <f aca="false">SUMIFS('old sheet (broken) '!$c$4:$c30, 'old sheet (broken) '!$a$4:$a30, "&gt;="&amp;H$1, 'old sheet (broken) '!$a$4:$a30, "&lt;"&amp;I$1, 'old sheet (broken) '!$e$4:$e30, "Household", 'old sheet (broken) '!$b$4:$b30, "Ryder", 'old sheet (broken) '!$d$4:$d30, "for us")+SUMIFS('old sheet (broken) '!$c$4:$c30, 'old sheet (broken) '!$a$4:$a30, "&gt;="&amp;H$1, 'old sheet (broken) '!$a$4:$a30, "&lt;"&amp;I$1, 'old sheet (broken) '!$e$4:$e30, "Household", 'old sheet (broken) '!$b$4:$b30, "Ryder", 'old sheet (broken) '!$d$4:$d30, "for you")</f>
        <v>#NAME?</v>
      </c>
      <c r="I4" s="22" t="e">
        <f aca="false">SUMIFS('old sheet (broken) '!$c$4:$c30, 'old sheet (broken) '!$a$4:$a30, "&gt;="&amp;I$1, 'old sheet (broken) '!$a$4:$a30, "&lt;"&amp;J$1, 'old sheet (broken) '!$e$4:$e30, "Household", 'old sheet (broken) '!$b$4:$b30, "Ryder", 'old sheet (broken) '!$d$4:$d30, "for us")+SUMIFS('old sheet (broken) '!$c$4:$c30, 'old sheet (broken) '!$a$4:$a30, "&gt;="&amp;I$1, 'old sheet (broken) '!$a$4:$a30, "&lt;"&amp;J$1, 'old sheet (broken) '!$e$4:$e30, "Household", 'old sheet (broken) '!$b$4:$b30, "Ryder", 'old sheet (broken) '!$d$4:$d30, "for you")</f>
        <v>#NAME?</v>
      </c>
      <c r="J4" s="22" t="e">
        <f aca="false">SUMIFS('old sheet (broken) '!$c$4:$c30, 'old sheet (broken) '!$a$4:$a30, "&gt;="&amp;J$1, 'old sheet (broken) '!$a$4:$a30, "&lt;"&amp;K$1, 'old sheet (broken) '!$e$4:$e30, "Household", 'old sheet (broken) '!$b$4:$b30, "Ryder", 'old sheet (broken) '!$d$4:$d30, "for us")+SUMIFS('old sheet (broken) '!$c$4:$c30, 'old sheet (broken) '!$a$4:$a30, "&gt;="&amp;J$1, 'old sheet (broken) '!$a$4:$a30, "&lt;"&amp;K$1, 'old sheet (broken) '!$e$4:$e30, "Household", 'old sheet (broken) '!$b$4:$b30, "Ryder", 'old sheet (broken) '!$d$4:$d30, "for you")</f>
        <v>#NAME?</v>
      </c>
      <c r="K4" s="22" t="e">
        <f aca="false">SUMIFS('old sheet (broken) '!$c$4:$c30, 'old sheet (broken) '!$a$4:$a30, "&gt;="&amp;K$1, 'old sheet (broken) '!$a$4:$a30, "&lt;"&amp;L$1, 'old sheet (broken) '!$e$4:$e30, "Household", 'old sheet (broken) '!$b$4:$b30, "Ryder", 'old sheet (broken) '!$d$4:$d30, "for us")+SUMIFS('old sheet (broken) '!$c$4:$c30, 'old sheet (broken) '!$a$4:$a30, "&gt;="&amp;K$1, 'old sheet (broken) '!$a$4:$a30, "&lt;"&amp;L$1, 'old sheet (broken) '!$e$4:$e30, "Household", 'old sheet (broken) '!$b$4:$b30, "Ryder", 'old sheet (broken) '!$d$4:$d30, "for you")</f>
        <v>#NAME?</v>
      </c>
      <c r="L4" s="22" t="e">
        <f aca="false">SUMIFS('old sheet (broken) '!$c$4:$c30, 'old sheet (broken) '!$a$4:$a30, "&gt;="&amp;L$1, 'old sheet (broken) '!$a$4:$a30, "&lt;"&amp;M$1, 'old sheet (broken) '!$e$4:$e30, "Household", 'old sheet (broken) '!$b$4:$b30, "Ryder", 'old sheet (broken) '!$d$4:$d30, "for us")+SUMIFS('old sheet (broken) '!$c$4:$c30, 'old sheet (broken) '!$a$4:$a30, "&gt;="&amp;L$1, 'old sheet (broken) '!$a$4:$a30, "&lt;"&amp;M$1, 'old sheet (broken) '!$e$4:$e30, "Household", 'old sheet (broken) '!$b$4:$b30, "Ryder", 'old sheet (broken) '!$d$4:$d30, "for you")</f>
        <v>#NAME?</v>
      </c>
      <c r="M4" s="22" t="e">
        <f aca="false">SUMIFS('old sheet (broken) '!$c$4:$c30, 'old sheet (broken) '!$a$4:$a30, "&gt;="&amp;M$1, 'old sheet (broken) '!$a$4:$a30, "&lt;"&amp;N$1, 'old sheet (broken) '!$e$4:$e30, "Household", 'old sheet (broken) '!$b$4:$b30, "Ryder", 'old sheet (broken) '!$d$4:$d30, "for us")+SUMIFS('old sheet (broken) '!$c$4:$c30, 'old sheet (broken) '!$a$4:$a30, "&gt;="&amp;M$1, 'old sheet (broken) '!$a$4:$a30, "&lt;"&amp;N$1, 'old sheet (broken) '!$e$4:$e30, "Household", 'old sheet (broken) '!$b$4:$b30, "Ryder", 'old sheet (broken) '!$d$4:$d30, "for you")</f>
        <v>#NAME?</v>
      </c>
      <c r="N4" s="22" t="e">
        <f aca="false">SUMIFS('old sheet (broken) '!$c$4:$c30, 'old sheet (broken) '!$a$4:$a30, "&gt;="&amp;N$1, 'old sheet (broken) '!$a$4:$a30, "&lt;"&amp;O$1, 'old sheet (broken) '!$e$4:$e30, "Household", 'old sheet (broken) '!$b$4:$b30, "Ryder", 'old sheet (broken) '!$d$4:$d30, "for us")+SUMIFS('old sheet (broken) '!$c$4:$c30, 'old sheet (broken) '!$a$4:$a30, "&gt;="&amp;N$1, 'old sheet (broken) '!$a$4:$a30, "&lt;"&amp;O$1, 'old sheet (broken) '!$e$4:$e30, "Household", 'old sheet (broken) '!$b$4:$b30, "Ryder", 'old sheet (broken) '!$d$4:$d30, "for you")</f>
        <v>#NAME?</v>
      </c>
      <c r="O4" s="22" t="e">
        <f aca="false">SUMIFS('old sheet (broken) '!$c$4:$c30, 'old sheet (broken) '!$a$4:$a30, "&gt;="&amp;O$1, 'old sheet (broken) '!$a$4:$a30, "&lt;"&amp;P$1, 'old sheet (broken) '!$e$4:$e30, "Household", 'old sheet (broken) '!$b$4:$b30, "Ryder", 'old sheet (broken) '!$d$4:$d30, "for us")+SUMIFS('old sheet (broken) '!$c$4:$c30, 'old sheet (broken) '!$a$4:$a30, "&gt;="&amp;O$1, 'old sheet (broken) '!$a$4:$a30, "&lt;"&amp;P$1, 'old sheet (broken) '!$e$4:$e30, "Household", 'old sheet (broken) '!$b$4:$b30, "Ryder", 'old sheet (broken) '!$d$4:$d30, "for you")</f>
        <v>#NAME?</v>
      </c>
      <c r="P4" s="22" t="e">
        <f aca="false">SUMIFS('old sheet (broken) '!$c$4:$c30, 'old sheet (broken) '!$a$4:$a30, "&gt;="&amp;P$1, 'old sheet (broken) '!$a$4:$a30, "&lt;"&amp;Q$1, 'old sheet (broken) '!$e$4:$e30, "Household", 'old sheet (broken) '!$b$4:$b30, "Ryder", 'old sheet (broken) '!$d$4:$d30, "for us")+SUMIFS('old sheet (broken) '!$c$4:$c30, 'old sheet (broken) '!$a$4:$a30, "&gt;="&amp;P$1, 'old sheet (broken) '!$a$4:$a30, "&lt;"&amp;Q$1, 'old sheet (broken) '!$e$4:$e30, "Household", 'old sheet (broken) '!$b$4:$b30, "Ryder", 'old sheet (broken) '!$d$4:$d30, "for you")</f>
        <v>#NAME?</v>
      </c>
      <c r="Q4" s="22" t="e">
        <f aca="false">SUMIFS('old sheet (broken) '!$c$4:$c30, 'old sheet (broken) '!$a$4:$a30, "&gt;="&amp;Q$1, 'old sheet (broken) '!$a$4:$a30, "&lt;"&amp;R$1, 'old sheet (broken) '!$e$4:$e30, "Household", 'old sheet (broken) '!$b$4:$b30, "Ryder", 'old sheet (broken) '!$d$4:$d30, "for us")+SUMIFS('old sheet (broken) '!$c$4:$c30, 'old sheet (broken) '!$a$4:$a30, "&gt;="&amp;Q$1, 'old sheet (broken) '!$a$4:$a30, "&lt;"&amp;R$1, 'old sheet (broken) '!$e$4:$e30, "Household", 'old sheet (broken) '!$b$4:$b30, "Ryder", 'old sheet (broken) '!$d$4:$d30, "for you")</f>
        <v>#NAME?</v>
      </c>
      <c r="R4" s="22" t="e">
        <f aca="false">SUMIFS('old sheet (broken) '!$c$4:$c30, 'old sheet (broken) '!$a$4:$a30, "&gt;="&amp;R$1, 'old sheet (broken) '!$a$4:$a30, "&lt;"&amp;S$1, 'old sheet (broken) '!$e$4:$e30, "Household", 'old sheet (broken) '!$b$4:$b30, "Ryder", 'old sheet (broken) '!$d$4:$d30, "for us")+SUMIFS('old sheet (broken) '!$c$4:$c30, 'old sheet (broken) '!$a$4:$a30, "&gt;="&amp;R$1, 'old sheet (broken) '!$a$4:$a30, "&lt;"&amp;S$1, 'old sheet (broken) '!$e$4:$e30, "Household", 'old sheet (broken) '!$b$4:$b30, "Ryder", 'old sheet (broken) '!$d$4:$d30, "for you")</f>
        <v>#NAME?</v>
      </c>
      <c r="S4" s="22" t="e">
        <f aca="false">SUMIFS('old sheet (broken) '!$c$4:$c30, 'old sheet (broken) '!$a$4:$a30, "&gt;="&amp;S$1, 'old sheet (broken) '!$a$4:$a30, "&lt;"&amp;T$1, 'old sheet (broken) '!$e$4:$e30, "Household", 'old sheet (broken) '!$b$4:$b30, "Ryder", 'old sheet (broken) '!$d$4:$d30, "for us")+SUMIFS('old sheet (broken) '!$c$4:$c30, 'old sheet (broken) '!$a$4:$a30, "&gt;="&amp;S$1, 'old sheet (broken) '!$a$4:$a30, "&lt;"&amp;T$1, 'old sheet (broken) '!$e$4:$e30, "Household", 'old sheet (broken) '!$b$4:$b30, "Ryder", 'old sheet (broken) '!$d$4:$d30, "for you")</f>
        <v>#NAME?</v>
      </c>
      <c r="T4" s="22" t="e">
        <f aca="false">SUMIFS('old sheet (broken) '!$c$4:$c30, 'old sheet (broken) '!$a$4:$a30, "&gt;="&amp;T$1, 'old sheet (broken) '!$a$4:$a30, "&lt;"&amp;U$1, 'old sheet (broken) '!$e$4:$e30, "Household", 'old sheet (broken) '!$b$4:$b30, "Ryder", 'old sheet (broken) '!$d$4:$d30, "for us")+SUMIFS('old sheet (broken) '!$c$4:$c30, 'old sheet (broken) '!$a$4:$a30, "&gt;="&amp;T$1, 'old sheet (broken) '!$a$4:$a30, "&lt;"&amp;U$1, 'old sheet (broken) '!$e$4:$e30, "Household", 'old sheet (broken) '!$b$4:$b30, "Ryder", 'old sheet (broken) '!$d$4:$d30, "for you")</f>
        <v>#NAME?</v>
      </c>
      <c r="U4" s="22" t="e">
        <f aca="false">SUMIFS('old sheet (broken) '!$c$4:$c30, 'old sheet (broken) '!$a$4:$a30, "&gt;="&amp;U$1, 'old sheet (broken) '!$a$4:$a30, "&lt;"&amp;V$1, 'old sheet (broken) '!$e$4:$e30, "Household", 'old sheet (broken) '!$b$4:$b30, "Ryder", 'old sheet (broken) '!$d$4:$d30, "for us")+SUMIFS('old sheet (broken) '!$c$4:$c30, 'old sheet (broken) '!$a$4:$a30, "&gt;="&amp;U$1, 'old sheet (broken) '!$a$4:$a30, "&lt;"&amp;V$1, 'old sheet (broken) '!$e$4:$e30, "Household", 'old sheet (broken) '!$b$4:$b30, "Ryder", 'old sheet (broken) '!$d$4:$d30, "for you")</f>
        <v>#NAME?</v>
      </c>
      <c r="V4" s="22" t="e">
        <f aca="false">SUMIFS('old sheet (broken) '!$c$4:$c30, 'old sheet (broken) '!$a$4:$a30, "&gt;="&amp;V$1, 'old sheet (broken) '!$a$4:$a30, "&lt;"&amp;W$1, 'old sheet (broken) '!$e$4:$e30, "Household", 'old sheet (broken) '!$b$4:$b30, "Ryder", 'old sheet (broken) '!$d$4:$d30, "for us")+SUMIFS('old sheet (broken) '!$c$4:$c30, 'old sheet (broken) '!$a$4:$a30, "&gt;="&amp;V$1, 'old sheet (broken) '!$a$4:$a30, "&lt;"&amp;W$1, 'old sheet (broken) '!$e$4:$e30, "Household", 'old sheet (broken) '!$b$4:$b30, "Ryder", 'old sheet (broken) '!$d$4:$d30, "for you")</f>
        <v>#NAME?</v>
      </c>
      <c r="W4" s="22" t="e">
        <f aca="false">SUMIFS('old sheet (broken) '!$c$4:$c30, 'old sheet (broken) '!$a$4:$a30, "&gt;="&amp;W$1, 'old sheet (broken) '!$a$4:$a30, "&lt;"&amp;X$1, 'old sheet (broken) '!$e$4:$e30, "Household", 'old sheet (broken) '!$b$4:$b30, "Ryder", 'old sheet (broken) '!$d$4:$d30, "for us")+SUMIFS('old sheet (broken) '!$c$4:$c30, 'old sheet (broken) '!$a$4:$a30, "&gt;="&amp;W$1, 'old sheet (broken) '!$a$4:$a30, "&lt;"&amp;X$1, 'old sheet (broken) '!$e$4:$e30, "Household", 'old sheet (broken) '!$b$4:$b30, "Ryder", 'old sheet (broken) '!$d$4:$d30, "for you")</f>
        <v>#NAME?</v>
      </c>
      <c r="X4" s="22" t="e">
        <f aca="false">SUMIFS('old sheet (broken) '!$c$4:$c30, 'old sheet (broken) '!$a$4:$a30, "&gt;="&amp;X$1, 'old sheet (broken) '!$a$4:$a30, "&lt;"&amp;Y$1, 'old sheet (broken) '!$e$4:$e30, "Household", 'old sheet (broken) '!$b$4:$b30, "Ryder", 'old sheet (broken) '!$d$4:$d30, "for us")+SUMIFS('old sheet (broken) '!$c$4:$c30, 'old sheet (broken) '!$a$4:$a30, "&gt;="&amp;X$1, 'old sheet (broken) '!$a$4:$a30, "&lt;"&amp;Y$1, 'old sheet (broken) '!$e$4:$e30, "Household", 'old sheet (broken) '!$b$4:$b30, "Ryder", 'old sheet (broken) '!$d$4:$d30, "for you")</f>
        <v>#NAME?</v>
      </c>
      <c r="Y4" s="22" t="e">
        <f aca="false">SUMIFS('old sheet (broken) '!$c$4:$c30, 'old sheet (broken) '!$a$4:$a30, "&gt;="&amp;Y$1, 'old sheet (broken) '!$a$4:$a30, "&lt;"&amp;Z$1, 'old sheet (broken) '!$e$4:$e30, "Household", 'old sheet (broken) '!$b$4:$b30, "Ryder", 'old sheet (broken) '!$d$4:$d30, "for us")+SUMIFS('old sheet (broken) '!$c$4:$c30, 'old sheet (broken) '!$a$4:$a30, "&gt;="&amp;Y$1, 'old sheet (broken) '!$a$4:$a30, "&lt;"&amp;Z$1, 'old sheet (broken) '!$e$4:$e30, "Household", 'old sheet (broken) '!$b$4:$b30, "Ryder", 'old sheet (broken) '!$d$4:$d30, "for you")</f>
        <v>#NAME?</v>
      </c>
      <c r="Z4" s="22" t="e">
        <f aca="false">SUMIFS('old sheet (broken) '!$c$4:$c30, 'old sheet (broken) '!$a$4:$a30, "&gt;="&amp;Z$1, 'old sheet (broken) '!$a$4:$a30, "&lt;"&amp;AA$1, 'old sheet (broken) '!$e$4:$e30, "Household", 'old sheet (broken) '!$b$4:$b30, "Ryder", 'old sheet (broken) '!$d$4:$d30, "for us")+SUMIFS('old sheet (broken) '!$c$4:$c30, 'old sheet (broken) '!$a$4:$a30, "&gt;="&amp;Z$1, 'old sheet (broken) '!$a$4:$a30, "&lt;"&amp;AA$1, 'old sheet (broken) '!$e$4:$e30, "Household", 'old sheet (broken) '!$b$4:$b30, "Ryder", 'old sheet (broken) '!$d$4:$d30, "for you")</f>
        <v>#NAME?</v>
      </c>
      <c r="AA4" s="22" t="e">
        <f aca="false">SUMIFS('old sheet (broken) '!$c$4:$c30, 'old sheet (broken) '!$a$4:$a30, "&gt;="&amp;AA$1, 'old sheet (broken) '!$a$4:$a30, "&lt;"&amp;AB$1, 'old sheet (broken) '!$e$4:$e30, "Household", 'old sheet (broken) '!$b$4:$b30, "Ryder", 'old sheet (broken) '!$d$4:$d30, "for us")+SUMIFS('old sheet (broken) '!$c$4:$c30, 'old sheet (broken) '!$a$4:$a30, "&gt;="&amp;AA$1, 'old sheet (broken) '!$a$4:$a30, "&lt;"&amp;AB$1, 'old sheet (broken) '!$e$4:$e30, "Household", 'old sheet (broken) '!$b$4:$b30, "Ryder", 'old sheet (broken) '!$d$4:$d30, "for you")</f>
        <v>#NAME?</v>
      </c>
      <c r="AB4" s="22" t="e">
        <f aca="false">SUMIFS('old sheet (broken) '!$c$4:$c30, 'old sheet (broken) '!$a$4:$a30, "&gt;="&amp;AB$1, 'old sheet (broken) '!$a$4:$a30, "&lt;"&amp;AC$1, 'old sheet (broken) '!$e$4:$e30, "Household", 'old sheet (broken) '!$b$4:$b30, "Ryder", 'old sheet (broken) '!$d$4:$d30, "for us")+SUMIFS('old sheet (broken) '!$c$4:$c30, 'old sheet (broken) '!$a$4:$a30, "&gt;="&amp;AB$1, 'old sheet (broken) '!$a$4:$a30, "&lt;"&amp;AC$1, 'old sheet (broken) '!$e$4:$e30, "Household", 'old sheet (broken) '!$b$4:$b30, "Ryder", 'old sheet (broken) '!$d$4:$d30, "for you")</f>
        <v>#NAME?</v>
      </c>
      <c r="AC4" s="22" t="e">
        <f aca="false">SUMIFS('old sheet (broken) '!$c$4:$c30, 'old sheet (broken) '!$a$4:$a30, "&gt;="&amp;AC$1, 'old sheet (broken) '!$a$4:$a30, "&lt;"&amp;AD$1, 'old sheet (broken) '!$e$4:$e30, "Household", 'old sheet (broken) '!$b$4:$b30, "Ryder", 'old sheet (broken) '!$d$4:$d30, "for us")+SUMIFS('old sheet (broken) '!$c$4:$c30, 'old sheet (broken) '!$a$4:$a30, "&gt;="&amp;AC$1, 'old sheet (broken) '!$a$4:$a30, "&lt;"&amp;AD$1, 'old sheet (broken) '!$e$4:$e30, "Household", 'old sheet (broken) '!$b$4:$b30, "Ryder", 'old sheet (broken) '!$d$4:$d30, "for you")</f>
        <v>#NAME?</v>
      </c>
      <c r="AD4" s="22" t="e">
        <f aca="false">SUMIFS('old sheet (broken) '!$c$4:$c30, 'old sheet (broken) '!$a$4:$a30, "&gt;="&amp;AD$1, 'old sheet (broken) '!$a$4:$a30, "&lt;"&amp;AE$1, 'old sheet (broken) '!$e$4:$e30, "Household", 'old sheet (broken) '!$b$4:$b30, "Ryder", 'old sheet (broken) '!$d$4:$d30, "for us")+SUMIFS('old sheet (broken) '!$c$4:$c30, 'old sheet (broken) '!$a$4:$a30, "&gt;="&amp;AD$1, 'old sheet (broken) '!$a$4:$a30, "&lt;"&amp;AE$1, 'old sheet (broken) '!$e$4:$e30, "Household", 'old sheet (broken) '!$b$4:$b30, "Ryder", 'old sheet (broken) '!$d$4:$d30, "for you")</f>
        <v>#NAME?</v>
      </c>
      <c r="AE4" s="22" t="e">
        <f aca="false">SUMIFS('old sheet (broken) '!$c$4:$c30, 'old sheet (broken) '!$a$4:$a30, "&gt;="&amp;AE$1, 'old sheet (broken) '!$a$4:$a30, "&lt;"&amp;AF$1, 'old sheet (broken) '!$e$4:$e30, "Household", 'old sheet (broken) '!$b$4:$b30, "Ryder", 'old sheet (broken) '!$d$4:$d30, "for us")+SUMIFS('old sheet (broken) '!$c$4:$c30, 'old sheet (broken) '!$a$4:$a30, "&gt;="&amp;AE$1, 'old sheet (broken) '!$a$4:$a30, "&lt;"&amp;AF$1, 'old sheet (broken) '!$e$4:$e30, "Household", 'old sheet (broken) '!$b$4:$b30, "Ryder", 'old sheet (broken) '!$d$4:$d30, "for you")</f>
        <v>#NAME?</v>
      </c>
      <c r="AF4" s="22" t="e">
        <f aca="false">SUMIFS('old sheet (broken) '!$c$4:$c30, 'old sheet (broken) '!$a$4:$a30, "&gt;="&amp;AF$1, 'old sheet (broken) '!$a$4:$a30, "&lt;"&amp;AG$1, 'old sheet (broken) '!$e$4:$e30, "Household", 'old sheet (broken) '!$b$4:$b30, "Ryder", 'old sheet (broken) '!$d$4:$d30, "for us")+SUMIFS('old sheet (broken) '!$c$4:$c30, 'old sheet (broken) '!$a$4:$a30, "&gt;="&amp;AF$1, 'old sheet (broken) '!$a$4:$a30, "&lt;"&amp;AG$1, 'old sheet (broken) '!$e$4:$e30, "Household", 'old sheet (broken) '!$b$4:$b30, "Ryder", 'old sheet (broken) '!$d$4:$d30, "for you")</f>
        <v>#NAME?</v>
      </c>
      <c r="AG4" s="22" t="e">
        <f aca="false">SUMIFS('old sheet (broken) '!$c$4:$c30, 'old sheet (broken) '!$a$4:$a30, "&gt;="&amp;AG$1, 'old sheet (broken) '!$a$4:$a30, "&lt;"&amp;AH$1, 'old sheet (broken) '!$e$4:$e30, "Household", 'old sheet (broken) '!$b$4:$b30, "Ryder", 'old sheet (broken) '!$d$4:$d30, "for us")+SUMIFS('old sheet (broken) '!$c$4:$c30, 'old sheet (broken) '!$a$4:$a30, "&gt;="&amp;AG$1, 'old sheet (broken) '!$a$4:$a30, "&lt;"&amp;AH$1, 'old sheet (broken) '!$e$4:$e30, "Household", 'old sheet (broken) '!$b$4:$b30, "Ryder", 'old sheet (broken) '!$d$4:$d30, "for you")</f>
        <v>#NAME?</v>
      </c>
      <c r="AH4" s="22" t="e">
        <f aca="false">SUMIFS('old sheet (broken) '!$c$4:$c30, 'old sheet (broken) '!$a$4:$a30, "&gt;="&amp;AH$1, 'old sheet (broken) '!$a$4:$a30, "&lt;"&amp;AI$1, 'old sheet (broken) '!$e$4:$e30, "Household", 'old sheet (broken) '!$b$4:$b30, "Ryder", 'old sheet (broken) '!$d$4:$d30, "for us")+SUMIFS('old sheet (broken) '!$c$4:$c30, 'old sheet (broken) '!$a$4:$a30, "&gt;="&amp;AH$1, 'old sheet (broken) '!$a$4:$a30, "&lt;"&amp;AI$1, 'old sheet (broken) '!$e$4:$e30, "Household", 'old sheet (broken) '!$b$4:$b30, "Ryder", 'old sheet (broken) '!$d$4:$d30, "for you")</f>
        <v>#NAME?</v>
      </c>
      <c r="AI4" s="22" t="e">
        <f aca="false">SUMIFS('old sheet (broken) '!$c$4:$c30, 'old sheet (broken) '!$a$4:$a30, "&gt;="&amp;AI$1, 'old sheet (broken) '!$a$4:$a30, "&lt;"&amp;AJ$1, 'old sheet (broken) '!$e$4:$e30, "Household", 'old sheet (broken) '!$b$4:$b30, "Ryder", 'old sheet (broken) '!$d$4:$d30, "for us")+SUMIFS('old sheet (broken) '!$c$4:$c30, 'old sheet (broken) '!$a$4:$a30, "&gt;="&amp;AI$1, 'old sheet (broken) '!$a$4:$a30, "&lt;"&amp;AJ$1, 'old sheet (broken) '!$e$4:$e30, "Household", 'old sheet (broken) '!$b$4:$b30, "Ryder", 'old sheet (broken) '!$d$4:$d30, "for you")</f>
        <v>#NAME?</v>
      </c>
      <c r="AJ4" s="22" t="e">
        <f aca="false">SUMIFS('old sheet (broken) '!$c$4:$c30, 'old sheet (broken) '!$a$4:$a30, "&gt;="&amp;AJ$1, 'old sheet (broken) '!$a$4:$a30, "&lt;"&amp;AK$1, 'old sheet (broken) '!$e$4:$e30, "Household", 'old sheet (broken) '!$b$4:$b30, "Ryder", 'old sheet (broken) '!$d$4:$d30, "for us")+SUMIFS('old sheet (broken) '!$c$4:$c30, 'old sheet (broken) '!$a$4:$a30, "&gt;="&amp;AJ$1, 'old sheet (broken) '!$a$4:$a30, "&lt;"&amp;AK$1, 'old sheet (broken) '!$e$4:$e30, "Household", 'old sheet (broken) '!$b$4:$b30, "Ryder", 'old sheet (broken) '!$d$4:$d30, "for you")</f>
        <v>#NAME?</v>
      </c>
      <c r="AK4" s="22" t="e">
        <f aca="false">SUMIFS('old sheet (broken) '!$c$4:$c30, 'old sheet (broken) '!$a$4:$a30, "&gt;="&amp;AK$1, 'old sheet (broken) '!$a$4:$a30, "&lt;"&amp;AL$1, 'old sheet (broken) '!$e$4:$e30, "Household", 'old sheet (broken) '!$b$4:$b30, "Ryder", 'old sheet (broken) '!$d$4:$d30, "for us")+SUMIFS('old sheet (broken) '!$c$4:$c30, 'old sheet (broken) '!$a$4:$a30, "&gt;="&amp;AK$1, 'old sheet (broken) '!$a$4:$a30, "&lt;"&amp;AL$1, 'old sheet (broken) '!$e$4:$e30, "Household", 'old sheet (broken) '!$b$4:$b30, "Ryder", 'old sheet (broken) '!$d$4:$d30, "for you")</f>
        <v>#NAME?</v>
      </c>
      <c r="AL4" s="22" t="e">
        <f aca="false">SUMIFS('old sheet (broken) '!$c$4:$c30, 'old sheet (broken) '!$a$4:$a30, "&gt;="&amp;AL$1, 'old sheet (broken) '!$a$4:$a30, "&lt;"&amp;AM$1, 'old sheet (broken) '!$e$4:$e30, "Household", 'old sheet (broken) '!$b$4:$b30, "Ryder", 'old sheet (broken) '!$d$4:$d30, "for us")+SUMIFS('old sheet (broken) '!$c$4:$c30, 'old sheet (broken) '!$a$4:$a30, "&gt;="&amp;AL$1, 'old sheet (broken) '!$a$4:$a30, "&lt;"&amp;AM$1, 'old sheet (broken) '!$e$4:$e30, "Household", 'old sheet (broken) '!$b$4:$b30, "Ryder", 'old sheet (broken) '!$d$4:$d30, "for you")</f>
        <v>#NAME?</v>
      </c>
      <c r="AM4" s="22" t="e">
        <f aca="false">SUMIFS('old sheet (broken) '!$c$4:$c30, 'old sheet (broken) '!$a$4:$a30, "&gt;="&amp;AM$1, 'old sheet (broken) '!$a$4:$a30, "&lt;"&amp;AN$1, 'old sheet (broken) '!$e$4:$e30, "Household", 'old sheet (broken) '!$b$4:$b30, "Ryder", 'old sheet (broken) '!$d$4:$d30, "for us")+SUMIFS('old sheet (broken) '!$c$4:$c30, 'old sheet (broken) '!$a$4:$a30, "&gt;="&amp;AM$1, 'old sheet (broken) '!$a$4:$a30, "&lt;"&amp;AN$1, 'old sheet (broken) '!$e$4:$e30, "Household", 'old sheet (broken) '!$b$4:$b30, "Ryder", 'old sheet (broken) '!$d$4:$d30, "for you")</f>
        <v>#NAME?</v>
      </c>
      <c r="AN4" s="22" t="e">
        <f aca="false">SUMIFS('old sheet (broken) '!$c$4:$c30, 'old sheet (broken) '!$a$4:$a30, "&gt;="&amp;AN$1, 'old sheet (broken) '!$a$4:$a30, "&lt;"&amp;AO$1, 'old sheet (broken) '!$e$4:$e30, "Household", 'old sheet (broken) '!$b$4:$b30, "Ryder", 'old sheet (broken) '!$d$4:$d30, "for us")+SUMIFS('old sheet (broken) '!$c$4:$c30, 'old sheet (broken) '!$a$4:$a30, "&gt;="&amp;AN$1, 'old sheet (broken) '!$a$4:$a30, "&lt;"&amp;AO$1, 'old sheet (broken) '!$e$4:$e30, "Household", 'old sheet (broken) '!$b$4:$b30, "Ryder", 'old sheet (broken) '!$d$4:$d30, "for you")</f>
        <v>#NAME?</v>
      </c>
      <c r="AO4" s="22" t="e">
        <f aca="false">SUMIFS('old sheet (broken) '!$c$4:$c30, 'old sheet (broken) '!$a$4:$a30, "&gt;="&amp;AO$1, 'old sheet (broken) '!$a$4:$a30, "&lt;"&amp;AP$1, 'old sheet (broken) '!$e$4:$e30, "Household", 'old sheet (broken) '!$b$4:$b30, "Ryder", 'old sheet (broken) '!$d$4:$d30, "for us")+SUMIFS('old sheet (broken) '!$c$4:$c30, 'old sheet (broken) '!$a$4:$a30, "&gt;="&amp;AO$1, 'old sheet (broken) '!$a$4:$a30, "&lt;"&amp;AP$1, 'old sheet (broken) '!$e$4:$e30, "Household", 'old sheet (broken) '!$b$4:$b30, "Ryder", 'old sheet (broken) '!$d$4:$d30, "for you")</f>
        <v>#NAME?</v>
      </c>
      <c r="AP4" s="22" t="e">
        <f aca="false">SUMIFS('old sheet (broken) '!$c$4:$c30, 'old sheet (broken) '!$a$4:$a30, "&gt;="&amp;AP$1, 'old sheet (broken) '!$a$4:$a30, "&lt;"&amp;AQ$1, 'old sheet (broken) '!$e$4:$e30, "Household", 'old sheet (broken) '!$b$4:$b30, "Ryder", 'old sheet (broken) '!$d$4:$d30, "for us")+SUMIFS('old sheet (broken) '!$c$4:$c30, 'old sheet (broken) '!$a$4:$a30, "&gt;="&amp;AP$1, 'old sheet (broken) '!$a$4:$a30, "&lt;"&amp;AQ$1, 'old sheet (broken) '!$e$4:$e30, "Household", 'old sheet (broken) '!$b$4:$b30, "Ryder", 'old sheet (broken) '!$d$4:$d30, "for you")</f>
        <v>#NAME?</v>
      </c>
      <c r="AQ4" s="22" t="e">
        <f aca="false">SUMIFS('old sheet (broken) '!$c$4:$c30, 'old sheet (broken) '!$a$4:$a30, "&gt;="&amp;AQ$1, 'old sheet (broken) '!$a$4:$a30, "&lt;"&amp;AS$1, 'old sheet (broken) '!$e$4:$e30, "Household", 'old sheet (broken) '!$b$4:$b30, "Ryder", 'old sheet (broken) '!$d$4:$d30, "for us")+SUMIFS('old sheet (broken) '!$c$4:$c30, 'old sheet (broken) '!$a$4:$a30, "&gt;="&amp;AQ$1, 'old sheet (broken) '!$a$4:$a30, "&lt;"&amp;AS$1, 'old sheet (broken) '!$e$4:$e30, "Household", 'old sheet (broken) '!$b$4:$b30, "Ryder", 'old sheet (broken) '!$d$4:$d30, "for you")</f>
        <v>#NAME?</v>
      </c>
      <c r="AR4" s="22" t="e">
        <f aca="false">SUMIFS('old sheet (broken) '!$c$4:$c30, 'old sheet (broken) '!$a$4:$a30, "&gt;="&amp;AR$1, 'old sheet (broken) '!$a$4:$a30, "&lt;"&amp;AT$1, 'old sheet (broken) '!$e$4:$e30, "Household", 'old sheet (broken) '!$b$4:$b30, "Ryder", 'old sheet (broken) '!$d$4:$d30, "for us")+SUMIFS('old sheet (broken) '!$c$4:$c30, 'old sheet (broken) '!$a$4:$a30, "&gt;="&amp;AR$1, 'old sheet (broken) '!$a$4:$a30, "&lt;"&amp;AT$1, 'old sheet (broken) '!$e$4:$e30, "Household", 'old sheet (broken) '!$b$4:$b30, "Ryder", 'old sheet (broken) '!$d$4:$d30, "for you")</f>
        <v>#NAME?</v>
      </c>
    </row>
    <row r="5" customFormat="false" ht="15.75" hidden="false" customHeight="false" outlineLevel="0" collapsed="false">
      <c r="A5" s="21" t="s">
        <v>50</v>
      </c>
      <c r="B5" s="22"/>
      <c r="C5" s="22" t="e">
        <f aca="false">SUMIFS('old sheet (broken) '!$c$4:$c30, 'old sheet (broken) '!$a$4:$a30, "&gt;="&amp;C$1, 'old sheet (broken) '!$a$4:$a30, "&lt;"&amp;D$1, 'old sheet (broken) '!$e$4:$e30, "Doggie", 'old sheet (broken) '!$b$4:$b30, "Ryder", 'old sheet (broken) '!$d$4:$d30, "for us")+SUMIFS('old sheet (broken) '!$c$4:$c30, 'old sheet (broken) '!$a$4:$a30, "&gt;="&amp;C$1, 'old sheet (broken) '!$a$4:$a30, "&lt;"&amp;D$1, 'old sheet (broken) '!$e$4:$e30, "", 'old sheet (broken) '!$b$4:$b30, "Ryder", 'old sheet (broken) '!$d$4:$d30, "for us")+SUMIFS('old sheet (broken) '!$c$4:$c30, 'old sheet (broken) '!$a$4:$a30, "&gt;="&amp;C$1, 'old sheet (broken) '!$a$4:$a30, "&lt;"&amp;D$1, 'old sheet (broken) '!$e$4:$e30, "Doggie", 'old sheet (broken) '!$b$4:$b30, "Ryder", 'old sheet (broken) '!$d$4:$d30, "for you")+SUMIFS('old sheet (broken) '!$c$4:$c30, 'old sheet (broken) '!$a$4:$a30, "&gt;="&amp;C$1, 'old sheet (broken) '!$a$4:$a30, "&lt;"&amp;D$1, 'old sheet (broken) '!$e$4:$e30, "", 'old sheet (broken) '!$b$4:$b30, "Ryder", 'old sheet (broken) '!$d$4:$d30, "for you")</f>
        <v>#NAME?</v>
      </c>
      <c r="D5" s="22" t="e">
        <f aca="false">SUMIFS('old sheet (broken) '!$c$4:$c30, 'old sheet (broken) '!$a$4:$a30, "&gt;="&amp;D$1, 'old sheet (broken) '!$a$4:$a30, "&lt;"&amp;E$1, 'old sheet (broken) '!$e$4:$e30, "Doggie", 'old sheet (broken) '!$b$4:$b30, "Ryder", 'old sheet (broken) '!$d$4:$d30, "for us")+SUMIFS('old sheet (broken) '!$c$4:$c30, 'old sheet (broken) '!$a$4:$a30, "&gt;="&amp;D$1, 'old sheet (broken) '!$a$4:$a30, "&lt;"&amp;E$1, 'old sheet (broken) '!$e$4:$e30, "", 'old sheet (broken) '!$b$4:$b30, "Ryder", 'old sheet (broken) '!$d$4:$d30, "for us")+SUMIFS('old sheet (broken) '!$c$4:$c30, 'old sheet (broken) '!$a$4:$a30, "&gt;="&amp;D$1, 'old sheet (broken) '!$a$4:$a30, "&lt;"&amp;E$1, 'old sheet (broken) '!$e$4:$e30, "Doggie", 'old sheet (broken) '!$b$4:$b30, "Ryder", 'old sheet (broken) '!$d$4:$d30, "for you")+SUMIFS('old sheet (broken) '!$c$4:$c30, 'old sheet (broken) '!$a$4:$a30, "&gt;="&amp;D$1, 'old sheet (broken) '!$a$4:$a30, "&lt;"&amp;E$1, 'old sheet (broken) '!$e$4:$e30, "", 'old sheet (broken) '!$b$4:$b30, "Ryder", 'old sheet (broken) '!$d$4:$d30, "for you")</f>
        <v>#NAME?</v>
      </c>
      <c r="E5" s="22" t="e">
        <f aca="false">SUMIFS('old sheet (broken) '!$c$4:$c30, 'old sheet (broken) '!$a$4:$a30, "&gt;="&amp;E$1, 'old sheet (broken) '!$a$4:$a30, "&lt;"&amp;F$1, 'old sheet (broken) '!$e$4:$e30, "Doggie", 'old sheet (broken) '!$b$4:$b30, "Ryder", 'old sheet (broken) '!$d$4:$d30, "for us")+SUMIFS('old sheet (broken) '!$c$4:$c30, 'old sheet (broken) '!$a$4:$a30, "&gt;="&amp;E$1, 'old sheet (broken) '!$a$4:$a30, "&lt;"&amp;F$1, 'old sheet (broken) '!$e$4:$e30, "", 'old sheet (broken) '!$b$4:$b30, "Ryder", 'old sheet (broken) '!$d$4:$d30, "for us")+SUMIFS('old sheet (broken) '!$c$4:$c30, 'old sheet (broken) '!$a$4:$a30, "&gt;="&amp;E$1, 'old sheet (broken) '!$a$4:$a30, "&lt;"&amp;F$1, 'old sheet (broken) '!$e$4:$e30, "Doggie", 'old sheet (broken) '!$b$4:$b30, "Ryder", 'old sheet (broken) '!$d$4:$d30, "for you")+SUMIFS('old sheet (broken) '!$c$4:$c30, 'old sheet (broken) '!$a$4:$a30, "&gt;="&amp;E$1, 'old sheet (broken) '!$a$4:$a30, "&lt;"&amp;F$1, 'old sheet (broken) '!$e$4:$e30, "", 'old sheet (broken) '!$b$4:$b30, "Ryder", 'old sheet (broken) '!$d$4:$d30, "for you")</f>
        <v>#NAME?</v>
      </c>
      <c r="F5" s="22" t="e">
        <f aca="false">SUMIFS('old sheet (broken) '!$c$4:$c30, 'old sheet (broken) '!$a$4:$a30, "&gt;="&amp;F$1, 'old sheet (broken) '!$a$4:$a30, "&lt;"&amp;G$1, 'old sheet (broken) '!$e$4:$e30, "Doggie", 'old sheet (broken) '!$b$4:$b30, "Ryder", 'old sheet (broken) '!$d$4:$d30, "for us")+SUMIFS('old sheet (broken) '!$c$4:$c30, 'old sheet (broken) '!$a$4:$a30, "&gt;="&amp;F$1, 'old sheet (broken) '!$a$4:$a30, "&lt;"&amp;G$1, 'old sheet (broken) '!$e$4:$e30, "", 'old sheet (broken) '!$b$4:$b30, "Ryder", 'old sheet (broken) '!$d$4:$d30, "for us")+SUMIFS('old sheet (broken) '!$c$4:$c30, 'old sheet (broken) '!$a$4:$a30, "&gt;="&amp;F$1, 'old sheet (broken) '!$a$4:$a30, "&lt;"&amp;G$1, 'old sheet (broken) '!$e$4:$e30, "Doggie", 'old sheet (broken) '!$b$4:$b30, "Ryder", 'old sheet (broken) '!$d$4:$d30, "for you")+SUMIFS('old sheet (broken) '!$c$4:$c30, 'old sheet (broken) '!$a$4:$a30, "&gt;="&amp;F$1, 'old sheet (broken) '!$a$4:$a30, "&lt;"&amp;G$1, 'old sheet (broken) '!$e$4:$e30, "", 'old sheet (broken) '!$b$4:$b30, "Ryder", 'old sheet (broken) '!$d$4:$d30, "for you")</f>
        <v>#NAME?</v>
      </c>
      <c r="G5" s="22" t="e">
        <f aca="false">SUMIFS('old sheet (broken) '!$c$4:$c30, 'old sheet (broken) '!$a$4:$a30, "&gt;="&amp;G$1, 'old sheet (broken) '!$a$4:$a30, "&lt;"&amp;H$1, 'old sheet (broken) '!$e$4:$e30, "Doggie", 'old sheet (broken) '!$b$4:$b30, "Ryder", 'old sheet (broken) '!$d$4:$d30, "for us")+SUMIFS('old sheet (broken) '!$c$4:$c30, 'old sheet (broken) '!$a$4:$a30, "&gt;="&amp;G$1, 'old sheet (broken) '!$a$4:$a30, "&lt;"&amp;H$1, 'old sheet (broken) '!$e$4:$e30, "", 'old sheet (broken) '!$b$4:$b30, "Ryder", 'old sheet (broken) '!$d$4:$d30, "for us")+SUMIFS('old sheet (broken) '!$c$4:$c30, 'old sheet (broken) '!$a$4:$a30, "&gt;="&amp;G$1, 'old sheet (broken) '!$a$4:$a30, "&lt;"&amp;H$1, 'old sheet (broken) '!$e$4:$e30, "Doggie", 'old sheet (broken) '!$b$4:$b30, "Ryder", 'old sheet (broken) '!$d$4:$d30, "for you")+SUMIFS('old sheet (broken) '!$c$4:$c30, 'old sheet (broken) '!$a$4:$a30, "&gt;="&amp;G$1, 'old sheet (broken) '!$a$4:$a30, "&lt;"&amp;H$1, 'old sheet (broken) '!$e$4:$e30, "", 'old sheet (broken) '!$b$4:$b30, "Ryder", 'old sheet (broken) '!$d$4:$d30, "for you")</f>
        <v>#NAME?</v>
      </c>
      <c r="H5" s="22" t="e">
        <f aca="false">SUMIFS('old sheet (broken) '!$c$4:$c30, 'old sheet (broken) '!$a$4:$a30, "&gt;="&amp;H$1, 'old sheet (broken) '!$a$4:$a30, "&lt;"&amp;I$1, 'old sheet (broken) '!$e$4:$e30, "Doggie", 'old sheet (broken) '!$b$4:$b30, "Ryder", 'old sheet (broken) '!$d$4:$d30, "for us")+SUMIFS('old sheet (broken) '!$c$4:$c30, 'old sheet (broken) '!$a$4:$a30, "&gt;="&amp;H$1, 'old sheet (broken) '!$a$4:$a30, "&lt;"&amp;I$1, 'old sheet (broken) '!$e$4:$e30, "", 'old sheet (broken) '!$b$4:$b30, "Ryder", 'old sheet (broken) '!$d$4:$d30, "for us")+SUMIFS('old sheet (broken) '!$c$4:$c30, 'old sheet (broken) '!$a$4:$a30, "&gt;="&amp;H$1, 'old sheet (broken) '!$a$4:$a30, "&lt;"&amp;I$1, 'old sheet (broken) '!$e$4:$e30, "Doggie", 'old sheet (broken) '!$b$4:$b30, "Ryder", 'old sheet (broken) '!$d$4:$d30, "for you")+SUMIFS('old sheet (broken) '!$c$4:$c30, 'old sheet (broken) '!$a$4:$a30, "&gt;="&amp;H$1, 'old sheet (broken) '!$a$4:$a30, "&lt;"&amp;I$1, 'old sheet (broken) '!$e$4:$e30, "", 'old sheet (broken) '!$b$4:$b30, "Ryder", 'old sheet (broken) '!$d$4:$d30, "for you")</f>
        <v>#NAME?</v>
      </c>
      <c r="I5" s="22" t="e">
        <f aca="false">SUMIFS('old sheet (broken) '!$c$4:$c30, 'old sheet (broken) '!$a$4:$a30, "&gt;="&amp;I$1, 'old sheet (broken) '!$a$4:$a30, "&lt;"&amp;J$1, 'old sheet (broken) '!$e$4:$e30, "Doggie", 'old sheet (broken) '!$b$4:$b30, "Ryder", 'old sheet (broken) '!$d$4:$d30, "for us")+SUMIFS('old sheet (broken) '!$c$4:$c30, 'old sheet (broken) '!$a$4:$a30, "&gt;="&amp;I$1, 'old sheet (broken) '!$a$4:$a30, "&lt;"&amp;J$1, 'old sheet (broken) '!$e$4:$e30, "", 'old sheet (broken) '!$b$4:$b30, "Ryder", 'old sheet (broken) '!$d$4:$d30, "for us")+SUMIFS('old sheet (broken) '!$c$4:$c30, 'old sheet (broken) '!$a$4:$a30, "&gt;="&amp;I$1, 'old sheet (broken) '!$a$4:$a30, "&lt;"&amp;J$1, 'old sheet (broken) '!$e$4:$e30, "Doggie", 'old sheet (broken) '!$b$4:$b30, "Ryder", 'old sheet (broken) '!$d$4:$d30, "for you")+SUMIFS('old sheet (broken) '!$c$4:$c30, 'old sheet (broken) '!$a$4:$a30, "&gt;="&amp;I$1, 'old sheet (broken) '!$a$4:$a30, "&lt;"&amp;J$1, 'old sheet (broken) '!$e$4:$e30, "", 'old sheet (broken) '!$b$4:$b30, "Ryder", 'old sheet (broken) '!$d$4:$d30, "for you")</f>
        <v>#NAME?</v>
      </c>
      <c r="J5" s="22" t="e">
        <f aca="false">SUMIFS('old sheet (broken) '!$c$4:$c30, 'old sheet (broken) '!$a$4:$a30, "&gt;="&amp;J$1, 'old sheet (broken) '!$a$4:$a30, "&lt;"&amp;K$1, 'old sheet (broken) '!$e$4:$e30, "Doggie", 'old sheet (broken) '!$b$4:$b30, "Ryder", 'old sheet (broken) '!$d$4:$d30, "for us")+SUMIFS('old sheet (broken) '!$c$4:$c30, 'old sheet (broken) '!$a$4:$a30, "&gt;="&amp;J$1, 'old sheet (broken) '!$a$4:$a30, "&lt;"&amp;K$1, 'old sheet (broken) '!$e$4:$e30, "", 'old sheet (broken) '!$b$4:$b30, "Ryder", 'old sheet (broken) '!$d$4:$d30, "for us")+SUMIFS('old sheet (broken) '!$c$4:$c30, 'old sheet (broken) '!$a$4:$a30, "&gt;="&amp;J$1, 'old sheet (broken) '!$a$4:$a30, "&lt;"&amp;K$1, 'old sheet (broken) '!$e$4:$e30, "Doggie", 'old sheet (broken) '!$b$4:$b30, "Ryder", 'old sheet (broken) '!$d$4:$d30, "for you")+SUMIFS('old sheet (broken) '!$c$4:$c30, 'old sheet (broken) '!$a$4:$a30, "&gt;="&amp;J$1, 'old sheet (broken) '!$a$4:$a30, "&lt;"&amp;K$1, 'old sheet (broken) '!$e$4:$e30, "", 'old sheet (broken) '!$b$4:$b30, "Ryder", 'old sheet (broken) '!$d$4:$d30, "for you")</f>
        <v>#NAME?</v>
      </c>
      <c r="K5" s="22" t="e">
        <f aca="false">SUMIFS('old sheet (broken) '!$c$4:$c30, 'old sheet (broken) '!$a$4:$a30, "&gt;="&amp;K$1, 'old sheet (broken) '!$a$4:$a30, "&lt;"&amp;L$1, 'old sheet (broken) '!$e$4:$e30, "Doggie", 'old sheet (broken) '!$b$4:$b30, "Ryder", 'old sheet (broken) '!$d$4:$d30, "for us")+SUMIFS('old sheet (broken) '!$c$4:$c30, 'old sheet (broken) '!$a$4:$a30, "&gt;="&amp;K$1, 'old sheet (broken) '!$a$4:$a30, "&lt;"&amp;L$1, 'old sheet (broken) '!$e$4:$e30, "", 'old sheet (broken) '!$b$4:$b30, "Ryder", 'old sheet (broken) '!$d$4:$d30, "for us")+SUMIFS('old sheet (broken) '!$c$4:$c30, 'old sheet (broken) '!$a$4:$a30, "&gt;="&amp;K$1, 'old sheet (broken) '!$a$4:$a30, "&lt;"&amp;L$1, 'old sheet (broken) '!$e$4:$e30, "Doggie", 'old sheet (broken) '!$b$4:$b30, "Ryder", 'old sheet (broken) '!$d$4:$d30, "for you")+SUMIFS('old sheet (broken) '!$c$4:$c30, 'old sheet (broken) '!$a$4:$a30, "&gt;="&amp;K$1, 'old sheet (broken) '!$a$4:$a30, "&lt;"&amp;L$1, 'old sheet (broken) '!$e$4:$e30, "", 'old sheet (broken) '!$b$4:$b30, "Ryder", 'old sheet (broken) '!$d$4:$d30, "for you")</f>
        <v>#NAME?</v>
      </c>
      <c r="L5" s="22" t="e">
        <f aca="false">SUMIFS('old sheet (broken) '!$c$4:$c30, 'old sheet (broken) '!$a$4:$a30, "&gt;="&amp;L$1, 'old sheet (broken) '!$a$4:$a30, "&lt;"&amp;M$1, 'old sheet (broken) '!$e$4:$e30, "Doggie", 'old sheet (broken) '!$b$4:$b30, "Ryder", 'old sheet (broken) '!$d$4:$d30, "for us")+SUMIFS('old sheet (broken) '!$c$4:$c30, 'old sheet (broken) '!$a$4:$a30, "&gt;="&amp;L$1, 'old sheet (broken) '!$a$4:$a30, "&lt;"&amp;M$1, 'old sheet (broken) '!$e$4:$e30, "", 'old sheet (broken) '!$b$4:$b30, "Ryder", 'old sheet (broken) '!$d$4:$d30, "for us")+SUMIFS('old sheet (broken) '!$c$4:$c30, 'old sheet (broken) '!$a$4:$a30, "&gt;="&amp;L$1, 'old sheet (broken) '!$a$4:$a30, "&lt;"&amp;M$1, 'old sheet (broken) '!$e$4:$e30, "Doggie", 'old sheet (broken) '!$b$4:$b30, "Ryder", 'old sheet (broken) '!$d$4:$d30, "for you")+SUMIFS('old sheet (broken) '!$c$4:$c30, 'old sheet (broken) '!$a$4:$a30, "&gt;="&amp;L$1, 'old sheet (broken) '!$a$4:$a30, "&lt;"&amp;M$1, 'old sheet (broken) '!$e$4:$e30, "", 'old sheet (broken) '!$b$4:$b30, "Ryder", 'old sheet (broken) '!$d$4:$d30, "for you")</f>
        <v>#NAME?</v>
      </c>
      <c r="M5" s="22" t="e">
        <f aca="false">SUMIFS('old sheet (broken) '!$c$4:$c30, 'old sheet (broken) '!$a$4:$a30, "&gt;="&amp;M$1, 'old sheet (broken) '!$a$4:$a30, "&lt;"&amp;N$1, 'old sheet (broken) '!$e$4:$e30, "Doggie", 'old sheet (broken) '!$b$4:$b30, "Ryder", 'old sheet (broken) '!$d$4:$d30, "for us")+SUMIFS('old sheet (broken) '!$c$4:$c30, 'old sheet (broken) '!$a$4:$a30, "&gt;="&amp;M$1, 'old sheet (broken) '!$a$4:$a30, "&lt;"&amp;N$1, 'old sheet (broken) '!$e$4:$e30, "", 'old sheet (broken) '!$b$4:$b30, "Ryder", 'old sheet (broken) '!$d$4:$d30, "for us")+SUMIFS('old sheet (broken) '!$c$4:$c30, 'old sheet (broken) '!$a$4:$a30, "&gt;="&amp;M$1, 'old sheet (broken) '!$a$4:$a30, "&lt;"&amp;N$1, 'old sheet (broken) '!$e$4:$e30, "Doggie", 'old sheet (broken) '!$b$4:$b30, "Ryder", 'old sheet (broken) '!$d$4:$d30, "for you")+SUMIFS('old sheet (broken) '!$c$4:$c30, 'old sheet (broken) '!$a$4:$a30, "&gt;="&amp;M$1, 'old sheet (broken) '!$a$4:$a30, "&lt;"&amp;N$1, 'old sheet (broken) '!$e$4:$e30, "", 'old sheet (broken) '!$b$4:$b30, "Ryder", 'old sheet (broken) '!$d$4:$d30, "for you")</f>
        <v>#NAME?</v>
      </c>
      <c r="N5" s="22" t="e">
        <f aca="false">SUMIFS('old sheet (broken) '!$c$4:$c30, 'old sheet (broken) '!$a$4:$a30, "&gt;="&amp;N$1, 'old sheet (broken) '!$a$4:$a30, "&lt;"&amp;O$1, 'old sheet (broken) '!$e$4:$e30, "Doggie", 'old sheet (broken) '!$b$4:$b30, "Ryder", 'old sheet (broken) '!$d$4:$d30, "for us")+SUMIFS('old sheet (broken) '!$c$4:$c30, 'old sheet (broken) '!$a$4:$a30, "&gt;="&amp;N$1, 'old sheet (broken) '!$a$4:$a30, "&lt;"&amp;O$1, 'old sheet (broken) '!$e$4:$e30, "", 'old sheet (broken) '!$b$4:$b30, "Ryder", 'old sheet (broken) '!$d$4:$d30, "for us")+SUMIFS('old sheet (broken) '!$c$4:$c30, 'old sheet (broken) '!$a$4:$a30, "&gt;="&amp;N$1, 'old sheet (broken) '!$a$4:$a30, "&lt;"&amp;O$1, 'old sheet (broken) '!$e$4:$e30, "Doggie", 'old sheet (broken) '!$b$4:$b30, "Ryder", 'old sheet (broken) '!$d$4:$d30, "for you")+SUMIFS('old sheet (broken) '!$c$4:$c30, 'old sheet (broken) '!$a$4:$a30, "&gt;="&amp;N$1, 'old sheet (broken) '!$a$4:$a30, "&lt;"&amp;O$1, 'old sheet (broken) '!$e$4:$e30, "", 'old sheet (broken) '!$b$4:$b30, "Ryder", 'old sheet (broken) '!$d$4:$d30, "for you")</f>
        <v>#NAME?</v>
      </c>
      <c r="O5" s="22" t="e">
        <f aca="false">SUMIFS('old sheet (broken) '!$c$4:$c30, 'old sheet (broken) '!$a$4:$a30, "&gt;="&amp;O$1, 'old sheet (broken) '!$a$4:$a30, "&lt;"&amp;P$1, 'old sheet (broken) '!$e$4:$e30, "Doggie", 'old sheet (broken) '!$b$4:$b30, "Ryder", 'old sheet (broken) '!$d$4:$d30, "for us")+SUMIFS('old sheet (broken) '!$c$4:$c30, 'old sheet (broken) '!$a$4:$a30, "&gt;="&amp;O$1, 'old sheet (broken) '!$a$4:$a30, "&lt;"&amp;P$1, 'old sheet (broken) '!$e$4:$e30, "", 'old sheet (broken) '!$b$4:$b30, "Ryder", 'old sheet (broken) '!$d$4:$d30, "for us")+SUMIFS('old sheet (broken) '!$c$4:$c30, 'old sheet (broken) '!$a$4:$a30, "&gt;="&amp;O$1, 'old sheet (broken) '!$a$4:$a30, "&lt;"&amp;P$1, 'old sheet (broken) '!$e$4:$e30, "Doggie", 'old sheet (broken) '!$b$4:$b30, "Ryder", 'old sheet (broken) '!$d$4:$d30, "for you")+SUMIFS('old sheet (broken) '!$c$4:$c30, 'old sheet (broken) '!$a$4:$a30, "&gt;="&amp;O$1, 'old sheet (broken) '!$a$4:$a30, "&lt;"&amp;P$1, 'old sheet (broken) '!$e$4:$e30, "", 'old sheet (broken) '!$b$4:$b30, "Ryder", 'old sheet (broken) '!$d$4:$d30, "for you")</f>
        <v>#NAME?</v>
      </c>
      <c r="P5" s="22" t="e">
        <f aca="false">SUMIFS('old sheet (broken) '!$c$4:$c30, 'old sheet (broken) '!$a$4:$a30, "&gt;="&amp;P$1, 'old sheet (broken) '!$a$4:$a30, "&lt;"&amp;Q$1, 'old sheet (broken) '!$e$4:$e30, "Doggie", 'old sheet (broken) '!$b$4:$b30, "Ryder", 'old sheet (broken) '!$d$4:$d30, "for us")+SUMIFS('old sheet (broken) '!$c$4:$c30, 'old sheet (broken) '!$a$4:$a30, "&gt;="&amp;P$1, 'old sheet (broken) '!$a$4:$a30, "&lt;"&amp;Q$1, 'old sheet (broken) '!$e$4:$e30, "", 'old sheet (broken) '!$b$4:$b30, "Ryder", 'old sheet (broken) '!$d$4:$d30, "for us")+SUMIFS('old sheet (broken) '!$c$4:$c30, 'old sheet (broken) '!$a$4:$a30, "&gt;="&amp;P$1, 'old sheet (broken) '!$a$4:$a30, "&lt;"&amp;Q$1, 'old sheet (broken) '!$e$4:$e30, "Doggie", 'old sheet (broken) '!$b$4:$b30, "Ryder", 'old sheet (broken) '!$d$4:$d30, "for you")+SUMIFS('old sheet (broken) '!$c$4:$c30, 'old sheet (broken) '!$a$4:$a30, "&gt;="&amp;P$1, 'old sheet (broken) '!$a$4:$a30, "&lt;"&amp;Q$1, 'old sheet (broken) '!$e$4:$e30, "", 'old sheet (broken) '!$b$4:$b30, "Ryder", 'old sheet (broken) '!$d$4:$d30, "for you")</f>
        <v>#NAME?</v>
      </c>
      <c r="Q5" s="22" t="e">
        <f aca="false">SUMIFS('old sheet (broken) '!$c$4:$c30, 'old sheet (broken) '!$a$4:$a30, "&gt;="&amp;Q$1, 'old sheet (broken) '!$a$4:$a30, "&lt;"&amp;R$1, 'old sheet (broken) '!$e$4:$e30, "Doggie", 'old sheet (broken) '!$b$4:$b30, "Ryder", 'old sheet (broken) '!$d$4:$d30, "for us")+SUMIFS('old sheet (broken) '!$c$4:$c30, 'old sheet (broken) '!$a$4:$a30, "&gt;="&amp;Q$1, 'old sheet (broken) '!$a$4:$a30, "&lt;"&amp;R$1, 'old sheet (broken) '!$e$4:$e30, "", 'old sheet (broken) '!$b$4:$b30, "Ryder", 'old sheet (broken) '!$d$4:$d30, "for us")+SUMIFS('old sheet (broken) '!$c$4:$c30, 'old sheet (broken) '!$a$4:$a30, "&gt;="&amp;Q$1, 'old sheet (broken) '!$a$4:$a30, "&lt;"&amp;R$1, 'old sheet (broken) '!$e$4:$e30, "Doggie", 'old sheet (broken) '!$b$4:$b30, "Ryder", 'old sheet (broken) '!$d$4:$d30, "for you")+SUMIFS('old sheet (broken) '!$c$4:$c30, 'old sheet (broken) '!$a$4:$a30, "&gt;="&amp;Q$1, 'old sheet (broken) '!$a$4:$a30, "&lt;"&amp;R$1, 'old sheet (broken) '!$e$4:$e30, "", 'old sheet (broken) '!$b$4:$b30, "Ryder", 'old sheet (broken) '!$d$4:$d30, "for you")</f>
        <v>#NAME?</v>
      </c>
      <c r="R5" s="22" t="e">
        <f aca="false">SUMIFS('old sheet (broken) '!$c$4:$c30, 'old sheet (broken) '!$a$4:$a30, "&gt;="&amp;R$1, 'old sheet (broken) '!$a$4:$a30, "&lt;"&amp;S$1, 'old sheet (broken) '!$e$4:$e30, "Doggie", 'old sheet (broken) '!$b$4:$b30, "Ryder", 'old sheet (broken) '!$d$4:$d30, "for us")+SUMIFS('old sheet (broken) '!$c$4:$c30, 'old sheet (broken) '!$a$4:$a30, "&gt;="&amp;R$1, 'old sheet (broken) '!$a$4:$a30, "&lt;"&amp;S$1, 'old sheet (broken) '!$e$4:$e30, "", 'old sheet (broken) '!$b$4:$b30, "Ryder", 'old sheet (broken) '!$d$4:$d30, "for us")+SUMIFS('old sheet (broken) '!$c$4:$c30, 'old sheet (broken) '!$a$4:$a30, "&gt;="&amp;R$1, 'old sheet (broken) '!$a$4:$a30, "&lt;"&amp;S$1, 'old sheet (broken) '!$e$4:$e30, "Doggie", 'old sheet (broken) '!$b$4:$b30, "Ryder", 'old sheet (broken) '!$d$4:$d30, "for you")+SUMIFS('old sheet (broken) '!$c$4:$c30, 'old sheet (broken) '!$a$4:$a30, "&gt;="&amp;R$1, 'old sheet (broken) '!$a$4:$a30, "&lt;"&amp;S$1, 'old sheet (broken) '!$e$4:$e30, "", 'old sheet (broken) '!$b$4:$b30, "Ryder", 'old sheet (broken) '!$d$4:$d30, "for you")</f>
        <v>#NAME?</v>
      </c>
      <c r="S5" s="22" t="e">
        <f aca="false">SUMIFS('old sheet (broken) '!$c$4:$c30, 'old sheet (broken) '!$a$4:$a30, "&gt;="&amp;S$1, 'old sheet (broken) '!$a$4:$a30, "&lt;"&amp;T$1, 'old sheet (broken) '!$e$4:$e30, "Doggie", 'old sheet (broken) '!$b$4:$b30, "Ryder", 'old sheet (broken) '!$d$4:$d30, "for us")+SUMIFS('old sheet (broken) '!$c$4:$c30, 'old sheet (broken) '!$a$4:$a30, "&gt;="&amp;S$1, 'old sheet (broken) '!$a$4:$a30, "&lt;"&amp;T$1, 'old sheet (broken) '!$e$4:$e30, "", 'old sheet (broken) '!$b$4:$b30, "Ryder", 'old sheet (broken) '!$d$4:$d30, "for us")+SUMIFS('old sheet (broken) '!$c$4:$c30, 'old sheet (broken) '!$a$4:$a30, "&gt;="&amp;S$1, 'old sheet (broken) '!$a$4:$a30, "&lt;"&amp;T$1, 'old sheet (broken) '!$e$4:$e30, "Doggie", 'old sheet (broken) '!$b$4:$b30, "Ryder", 'old sheet (broken) '!$d$4:$d30, "for you")+SUMIFS('old sheet (broken) '!$c$4:$c30, 'old sheet (broken) '!$a$4:$a30, "&gt;="&amp;S$1, 'old sheet (broken) '!$a$4:$a30, "&lt;"&amp;T$1, 'old sheet (broken) '!$e$4:$e30, "", 'old sheet (broken) '!$b$4:$b30, "Ryder", 'old sheet (broken) '!$d$4:$d30, "for you")</f>
        <v>#NAME?</v>
      </c>
      <c r="T5" s="22" t="e">
        <f aca="false">SUMIFS('old sheet (broken) '!$c$4:$c30, 'old sheet (broken) '!$a$4:$a30, "&gt;="&amp;T$1, 'old sheet (broken) '!$a$4:$a30, "&lt;"&amp;U$1, 'old sheet (broken) '!$e$4:$e30, "Doggie", 'old sheet (broken) '!$b$4:$b30, "Ryder", 'old sheet (broken) '!$d$4:$d30, "for us")+SUMIFS('old sheet (broken) '!$c$4:$c30, 'old sheet (broken) '!$a$4:$a30, "&gt;="&amp;T$1, 'old sheet (broken) '!$a$4:$a30, "&lt;"&amp;U$1, 'old sheet (broken) '!$e$4:$e30, "", 'old sheet (broken) '!$b$4:$b30, "Ryder", 'old sheet (broken) '!$d$4:$d30, "for us")+SUMIFS('old sheet (broken) '!$c$4:$c30, 'old sheet (broken) '!$a$4:$a30, "&gt;="&amp;T$1, 'old sheet (broken) '!$a$4:$a30, "&lt;"&amp;U$1, 'old sheet (broken) '!$e$4:$e30, "Doggie", 'old sheet (broken) '!$b$4:$b30, "Ryder", 'old sheet (broken) '!$d$4:$d30, "for you")+SUMIFS('old sheet (broken) '!$c$4:$c30, 'old sheet (broken) '!$a$4:$a30, "&gt;="&amp;T$1, 'old sheet (broken) '!$a$4:$a30, "&lt;"&amp;U$1, 'old sheet (broken) '!$e$4:$e30, "", 'old sheet (broken) '!$b$4:$b30, "Ryder", 'old sheet (broken) '!$d$4:$d30, "for you")</f>
        <v>#NAME?</v>
      </c>
      <c r="U5" s="22" t="e">
        <f aca="false">SUMIFS('old sheet (broken) '!$c$4:$c30, 'old sheet (broken) '!$a$4:$a30, "&gt;="&amp;U$1, 'old sheet (broken) '!$a$4:$a30, "&lt;"&amp;V$1, 'old sheet (broken) '!$e$4:$e30, "Doggie", 'old sheet (broken) '!$b$4:$b30, "Ryder", 'old sheet (broken) '!$d$4:$d30, "for us")+SUMIFS('old sheet (broken) '!$c$4:$c30, 'old sheet (broken) '!$a$4:$a30, "&gt;="&amp;U$1, 'old sheet (broken) '!$a$4:$a30, "&lt;"&amp;V$1, 'old sheet (broken) '!$e$4:$e30, "", 'old sheet (broken) '!$b$4:$b30, "Ryder", 'old sheet (broken) '!$d$4:$d30, "for us")+SUMIFS('old sheet (broken) '!$c$4:$c30, 'old sheet (broken) '!$a$4:$a30, "&gt;="&amp;U$1, 'old sheet (broken) '!$a$4:$a30, "&lt;"&amp;V$1, 'old sheet (broken) '!$e$4:$e30, "Doggie", 'old sheet (broken) '!$b$4:$b30, "Ryder", 'old sheet (broken) '!$d$4:$d30, "for you")+SUMIFS('old sheet (broken) '!$c$4:$c30, 'old sheet (broken) '!$a$4:$a30, "&gt;="&amp;U$1, 'old sheet (broken) '!$a$4:$a30, "&lt;"&amp;V$1, 'old sheet (broken) '!$e$4:$e30, "", 'old sheet (broken) '!$b$4:$b30, "Ryder", 'old sheet (broken) '!$d$4:$d30, "for you")</f>
        <v>#NAME?</v>
      </c>
      <c r="V5" s="22" t="e">
        <f aca="false">SUMIFS('old sheet (broken) '!$c$4:$c30, 'old sheet (broken) '!$a$4:$a30, "&gt;="&amp;V$1, 'old sheet (broken) '!$a$4:$a30, "&lt;"&amp;W$1, 'old sheet (broken) '!$e$4:$e30, "Doggie", 'old sheet (broken) '!$b$4:$b30, "Ryder", 'old sheet (broken) '!$d$4:$d30, "for us")+SUMIFS('old sheet (broken) '!$c$4:$c30, 'old sheet (broken) '!$a$4:$a30, "&gt;="&amp;V$1, 'old sheet (broken) '!$a$4:$a30, "&lt;"&amp;W$1, 'old sheet (broken) '!$e$4:$e30, "", 'old sheet (broken) '!$b$4:$b30, "Ryder", 'old sheet (broken) '!$d$4:$d30, "for us")+SUMIFS('old sheet (broken) '!$c$4:$c30, 'old sheet (broken) '!$a$4:$a30, "&gt;="&amp;V$1, 'old sheet (broken) '!$a$4:$a30, "&lt;"&amp;W$1, 'old sheet (broken) '!$e$4:$e30, "Doggie", 'old sheet (broken) '!$b$4:$b30, "Ryder", 'old sheet (broken) '!$d$4:$d30, "for you")+SUMIFS('old sheet (broken) '!$c$4:$c30, 'old sheet (broken) '!$a$4:$a30, "&gt;="&amp;V$1, 'old sheet (broken) '!$a$4:$a30, "&lt;"&amp;W$1, 'old sheet (broken) '!$e$4:$e30, "", 'old sheet (broken) '!$b$4:$b30, "Ryder", 'old sheet (broken) '!$d$4:$d30, "for you")</f>
        <v>#NAME?</v>
      </c>
      <c r="W5" s="22" t="e">
        <f aca="false">SUMIFS('old sheet (broken) '!$c$4:$c30, 'old sheet (broken) '!$a$4:$a30, "&gt;="&amp;W$1, 'old sheet (broken) '!$a$4:$a30, "&lt;"&amp;X$1, 'old sheet (broken) '!$e$4:$e30, "Doggie", 'old sheet (broken) '!$b$4:$b30, "Ryder", 'old sheet (broken) '!$d$4:$d30, "for us")+SUMIFS('old sheet (broken) '!$c$4:$c30, 'old sheet (broken) '!$a$4:$a30, "&gt;="&amp;W$1, 'old sheet (broken) '!$a$4:$a30, "&lt;"&amp;X$1, 'old sheet (broken) '!$e$4:$e30, "", 'old sheet (broken) '!$b$4:$b30, "Ryder", 'old sheet (broken) '!$d$4:$d30, "for us")+SUMIFS('old sheet (broken) '!$c$4:$c30, 'old sheet (broken) '!$a$4:$a30, "&gt;="&amp;W$1, 'old sheet (broken) '!$a$4:$a30, "&lt;"&amp;X$1, 'old sheet (broken) '!$e$4:$e30, "Doggie", 'old sheet (broken) '!$b$4:$b30, "Ryder", 'old sheet (broken) '!$d$4:$d30, "for you")+SUMIFS('old sheet (broken) '!$c$4:$c30, 'old sheet (broken) '!$a$4:$a30, "&gt;="&amp;W$1, 'old sheet (broken) '!$a$4:$a30, "&lt;"&amp;X$1, 'old sheet (broken) '!$e$4:$e30, "", 'old sheet (broken) '!$b$4:$b30, "Ryder", 'old sheet (broken) '!$d$4:$d30, "for you")</f>
        <v>#NAME?</v>
      </c>
      <c r="X5" s="22" t="e">
        <f aca="false">SUMIFS('old sheet (broken) '!$c$4:$c30, 'old sheet (broken) '!$a$4:$a30, "&gt;="&amp;X$1, 'old sheet (broken) '!$a$4:$a30, "&lt;"&amp;Y$1, 'old sheet (broken) '!$e$4:$e30, "Doggie", 'old sheet (broken) '!$b$4:$b30, "Ryder", 'old sheet (broken) '!$d$4:$d30, "for us")+SUMIFS('old sheet (broken) '!$c$4:$c30, 'old sheet (broken) '!$a$4:$a30, "&gt;="&amp;X$1, 'old sheet (broken) '!$a$4:$a30, "&lt;"&amp;Y$1, 'old sheet (broken) '!$e$4:$e30, "", 'old sheet (broken) '!$b$4:$b30, "Ryder", 'old sheet (broken) '!$d$4:$d30, "for us")+SUMIFS('old sheet (broken) '!$c$4:$c30, 'old sheet (broken) '!$a$4:$a30, "&gt;="&amp;X$1, 'old sheet (broken) '!$a$4:$a30, "&lt;"&amp;Y$1, 'old sheet (broken) '!$e$4:$e30, "Doggie", 'old sheet (broken) '!$b$4:$b30, "Ryder", 'old sheet (broken) '!$d$4:$d30, "for you")+SUMIFS('old sheet (broken) '!$c$4:$c30, 'old sheet (broken) '!$a$4:$a30, "&gt;="&amp;X$1, 'old sheet (broken) '!$a$4:$a30, "&lt;"&amp;Y$1, 'old sheet (broken) '!$e$4:$e30, "", 'old sheet (broken) '!$b$4:$b30, "Ryder", 'old sheet (broken) '!$d$4:$d30, "for you")</f>
        <v>#NAME?</v>
      </c>
      <c r="Y5" s="22" t="e">
        <f aca="false">SUMIFS('old sheet (broken) '!$c$4:$c30, 'old sheet (broken) '!$a$4:$a30, "&gt;="&amp;Y$1, 'old sheet (broken) '!$a$4:$a30, "&lt;"&amp;Z$1, 'old sheet (broken) '!$e$4:$e30, "Doggie", 'old sheet (broken) '!$b$4:$b30, "Ryder", 'old sheet (broken) '!$d$4:$d30, "for us")+SUMIFS('old sheet (broken) '!$c$4:$c30, 'old sheet (broken) '!$a$4:$a30, "&gt;="&amp;Y$1, 'old sheet (broken) '!$a$4:$a30, "&lt;"&amp;Z$1, 'old sheet (broken) '!$e$4:$e30, "", 'old sheet (broken) '!$b$4:$b30, "Ryder", 'old sheet (broken) '!$d$4:$d30, "for us")+SUMIFS('old sheet (broken) '!$c$4:$c30, 'old sheet (broken) '!$a$4:$a30, "&gt;="&amp;Y$1, 'old sheet (broken) '!$a$4:$a30, "&lt;"&amp;Z$1, 'old sheet (broken) '!$e$4:$e30, "Doggie", 'old sheet (broken) '!$b$4:$b30, "Ryder", 'old sheet (broken) '!$d$4:$d30, "for you")+SUMIFS('old sheet (broken) '!$c$4:$c30, 'old sheet (broken) '!$a$4:$a30, "&gt;="&amp;Y$1, 'old sheet (broken) '!$a$4:$a30, "&lt;"&amp;Z$1, 'old sheet (broken) '!$e$4:$e30, "", 'old sheet (broken) '!$b$4:$b30, "Ryder", 'old sheet (broken) '!$d$4:$d30, "for you")</f>
        <v>#NAME?</v>
      </c>
      <c r="Z5" s="22" t="e">
        <f aca="false">SUMIFS('old sheet (broken) '!$c$4:$c30, 'old sheet (broken) '!$a$4:$a30, "&gt;="&amp;Z$1, 'old sheet (broken) '!$a$4:$a30, "&lt;"&amp;AA$1, 'old sheet (broken) '!$e$4:$e30, "Doggie", 'old sheet (broken) '!$b$4:$b30, "Ryder", 'old sheet (broken) '!$d$4:$d30, "for us")+SUMIFS('old sheet (broken) '!$c$4:$c30, 'old sheet (broken) '!$a$4:$a30, "&gt;="&amp;Z$1, 'old sheet (broken) '!$a$4:$a30, "&lt;"&amp;AA$1, 'old sheet (broken) '!$e$4:$e30, "", 'old sheet (broken) '!$b$4:$b30, "Ryder", 'old sheet (broken) '!$d$4:$d30, "for us")+SUMIFS('old sheet (broken) '!$c$4:$c30, 'old sheet (broken) '!$a$4:$a30, "&gt;="&amp;Z$1, 'old sheet (broken) '!$a$4:$a30, "&lt;"&amp;AA$1, 'old sheet (broken) '!$e$4:$e30, "Doggie", 'old sheet (broken) '!$b$4:$b30, "Ryder", 'old sheet (broken) '!$d$4:$d30, "for you")+SUMIFS('old sheet (broken) '!$c$4:$c30, 'old sheet (broken) '!$a$4:$a30, "&gt;="&amp;Z$1, 'old sheet (broken) '!$a$4:$a30, "&lt;"&amp;AA$1, 'old sheet (broken) '!$e$4:$e30, "", 'old sheet (broken) '!$b$4:$b30, "Ryder", 'old sheet (broken) '!$d$4:$d30, "for you")</f>
        <v>#NAME?</v>
      </c>
      <c r="AA5" s="22" t="e">
        <f aca="false">SUMIFS('old sheet (broken) '!$c$4:$c30, 'old sheet (broken) '!$a$4:$a30, "&gt;="&amp;AA$1, 'old sheet (broken) '!$a$4:$a30, "&lt;"&amp;AB$1, 'old sheet (broken) '!$e$4:$e30, "Doggie", 'old sheet (broken) '!$b$4:$b30, "Ryder", 'old sheet (broken) '!$d$4:$d30, "for us")+SUMIFS('old sheet (broken) '!$c$4:$c30, 'old sheet (broken) '!$a$4:$a30, "&gt;="&amp;AA$1, 'old sheet (broken) '!$a$4:$a30, "&lt;"&amp;AB$1, 'old sheet (broken) '!$e$4:$e30, "", 'old sheet (broken) '!$b$4:$b30, "Ryder", 'old sheet (broken) '!$d$4:$d30, "for us")+SUMIFS('old sheet (broken) '!$c$4:$c30, 'old sheet (broken) '!$a$4:$a30, "&gt;="&amp;AA$1, 'old sheet (broken) '!$a$4:$a30, "&lt;"&amp;AB$1, 'old sheet (broken) '!$e$4:$e30, "Doggie", 'old sheet (broken) '!$b$4:$b30, "Ryder", 'old sheet (broken) '!$d$4:$d30, "for you")+SUMIFS('old sheet (broken) '!$c$4:$c30, 'old sheet (broken) '!$a$4:$a30, "&gt;="&amp;AA$1, 'old sheet (broken) '!$a$4:$a30, "&lt;"&amp;AB$1, 'old sheet (broken) '!$e$4:$e30, "", 'old sheet (broken) '!$b$4:$b30, "Ryder", 'old sheet (broken) '!$d$4:$d30, "for you")</f>
        <v>#NAME?</v>
      </c>
      <c r="AB5" s="22" t="e">
        <f aca="false">SUMIFS('old sheet (broken) '!$c$4:$c30, 'old sheet (broken) '!$a$4:$a30, "&gt;="&amp;AB$1, 'old sheet (broken) '!$a$4:$a30, "&lt;"&amp;AC$1, 'old sheet (broken) '!$e$4:$e30, "Doggie", 'old sheet (broken) '!$b$4:$b30, "Ryder", 'old sheet (broken) '!$d$4:$d30, "for us")+SUMIFS('old sheet (broken) '!$c$4:$c30, 'old sheet (broken) '!$a$4:$a30, "&gt;="&amp;AB$1, 'old sheet (broken) '!$a$4:$a30, "&lt;"&amp;AC$1, 'old sheet (broken) '!$e$4:$e30, "", 'old sheet (broken) '!$b$4:$b30, "Ryder", 'old sheet (broken) '!$d$4:$d30, "for us")+SUMIFS('old sheet (broken) '!$c$4:$c30, 'old sheet (broken) '!$a$4:$a30, "&gt;="&amp;AB$1, 'old sheet (broken) '!$a$4:$a30, "&lt;"&amp;AC$1, 'old sheet (broken) '!$e$4:$e30, "Doggie", 'old sheet (broken) '!$b$4:$b30, "Ryder", 'old sheet (broken) '!$d$4:$d30, "for you")+SUMIFS('old sheet (broken) '!$c$4:$c30, 'old sheet (broken) '!$a$4:$a30, "&gt;="&amp;AB$1, 'old sheet (broken) '!$a$4:$a30, "&lt;"&amp;AC$1, 'old sheet (broken) '!$e$4:$e30, "", 'old sheet (broken) '!$b$4:$b30, "Ryder", 'old sheet (broken) '!$d$4:$d30, "for you")</f>
        <v>#NAME?</v>
      </c>
      <c r="AC5" s="22" t="e">
        <f aca="false">SUMIFS('old sheet (broken) '!$c$4:$c30, 'old sheet (broken) '!$a$4:$a30, "&gt;="&amp;AC$1, 'old sheet (broken) '!$a$4:$a30, "&lt;"&amp;AD$1, 'old sheet (broken) '!$e$4:$e30, "Doggie", 'old sheet (broken) '!$b$4:$b30, "Ryder", 'old sheet (broken) '!$d$4:$d30, "for us")+SUMIFS('old sheet (broken) '!$c$4:$c30, 'old sheet (broken) '!$a$4:$a30, "&gt;="&amp;AC$1, 'old sheet (broken) '!$a$4:$a30, "&lt;"&amp;AD$1, 'old sheet (broken) '!$e$4:$e30, "", 'old sheet (broken) '!$b$4:$b30, "Ryder", 'old sheet (broken) '!$d$4:$d30, "for us")+SUMIFS('old sheet (broken) '!$c$4:$c30, 'old sheet (broken) '!$a$4:$a30, "&gt;="&amp;AC$1, 'old sheet (broken) '!$a$4:$a30, "&lt;"&amp;AD$1, 'old sheet (broken) '!$e$4:$e30, "Doggie", 'old sheet (broken) '!$b$4:$b30, "Ryder", 'old sheet (broken) '!$d$4:$d30, "for you")+SUMIFS('old sheet (broken) '!$c$4:$c30, 'old sheet (broken) '!$a$4:$a30, "&gt;="&amp;AC$1, 'old sheet (broken) '!$a$4:$a30, "&lt;"&amp;AD$1, 'old sheet (broken) '!$e$4:$e30, "", 'old sheet (broken) '!$b$4:$b30, "Ryder", 'old sheet (broken) '!$d$4:$d30, "for you")</f>
        <v>#NAME?</v>
      </c>
      <c r="AD5" s="22" t="e">
        <f aca="false">SUMIFS('old sheet (broken) '!$c$4:$c30, 'old sheet (broken) '!$a$4:$a30, "&gt;="&amp;AD$1, 'old sheet (broken) '!$a$4:$a30, "&lt;"&amp;AE$1, 'old sheet (broken) '!$e$4:$e30, "Doggie", 'old sheet (broken) '!$b$4:$b30, "Ryder", 'old sheet (broken) '!$d$4:$d30, "for us")+SUMIFS('old sheet (broken) '!$c$4:$c30, 'old sheet (broken) '!$a$4:$a30, "&gt;="&amp;AD$1, 'old sheet (broken) '!$a$4:$a30, "&lt;"&amp;AE$1, 'old sheet (broken) '!$e$4:$e30, "", 'old sheet (broken) '!$b$4:$b30, "Ryder", 'old sheet (broken) '!$d$4:$d30, "for us")+SUMIFS('old sheet (broken) '!$c$4:$c30, 'old sheet (broken) '!$a$4:$a30, "&gt;="&amp;AD$1, 'old sheet (broken) '!$a$4:$a30, "&lt;"&amp;AE$1, 'old sheet (broken) '!$e$4:$e30, "Doggie", 'old sheet (broken) '!$b$4:$b30, "Ryder", 'old sheet (broken) '!$d$4:$d30, "for you")+SUMIFS('old sheet (broken) '!$c$4:$c30, 'old sheet (broken) '!$a$4:$a30, "&gt;="&amp;AD$1, 'old sheet (broken) '!$a$4:$a30, "&lt;"&amp;AE$1, 'old sheet (broken) '!$e$4:$e30, "", 'old sheet (broken) '!$b$4:$b30, "Ryder", 'old sheet (broken) '!$d$4:$d30, "for you")</f>
        <v>#NAME?</v>
      </c>
      <c r="AE5" s="22" t="e">
        <f aca="false">SUMIFS('old sheet (broken) '!$c$4:$c30, 'old sheet (broken) '!$a$4:$a30, "&gt;="&amp;AE$1, 'old sheet (broken) '!$a$4:$a30, "&lt;"&amp;AF$1, 'old sheet (broken) '!$e$4:$e30, "Doggie", 'old sheet (broken) '!$b$4:$b30, "Ryder", 'old sheet (broken) '!$d$4:$d30, "for us")+SUMIFS('old sheet (broken) '!$c$4:$c30, 'old sheet (broken) '!$a$4:$a30, "&gt;="&amp;AE$1, 'old sheet (broken) '!$a$4:$a30, "&lt;"&amp;AF$1, 'old sheet (broken) '!$e$4:$e30, "", 'old sheet (broken) '!$b$4:$b30, "Ryder", 'old sheet (broken) '!$d$4:$d30, "for us")+SUMIFS('old sheet (broken) '!$c$4:$c30, 'old sheet (broken) '!$a$4:$a30, "&gt;="&amp;AE$1, 'old sheet (broken) '!$a$4:$a30, "&lt;"&amp;AF$1, 'old sheet (broken) '!$e$4:$e30, "Doggie", 'old sheet (broken) '!$b$4:$b30, "Ryder", 'old sheet (broken) '!$d$4:$d30, "for you")+SUMIFS('old sheet (broken) '!$c$4:$c30, 'old sheet (broken) '!$a$4:$a30, "&gt;="&amp;AE$1, 'old sheet (broken) '!$a$4:$a30, "&lt;"&amp;AF$1, 'old sheet (broken) '!$e$4:$e30, "", 'old sheet (broken) '!$b$4:$b30, "Ryder", 'old sheet (broken) '!$d$4:$d30, "for you")</f>
        <v>#NAME?</v>
      </c>
      <c r="AF5" s="22" t="e">
        <f aca="false">SUMIFS('old sheet (broken) '!$c$4:$c30, 'old sheet (broken) '!$a$4:$a30, "&gt;="&amp;AF$1, 'old sheet (broken) '!$a$4:$a30, "&lt;"&amp;AG$1, 'old sheet (broken) '!$e$4:$e30, "Doggie", 'old sheet (broken) '!$b$4:$b30, "Ryder", 'old sheet (broken) '!$d$4:$d30, "for us")+SUMIFS('old sheet (broken) '!$c$4:$c30, 'old sheet (broken) '!$a$4:$a30, "&gt;="&amp;AF$1, 'old sheet (broken) '!$a$4:$a30, "&lt;"&amp;AG$1, 'old sheet (broken) '!$e$4:$e30, "", 'old sheet (broken) '!$b$4:$b30, "Ryder", 'old sheet (broken) '!$d$4:$d30, "for us")+SUMIFS('old sheet (broken) '!$c$4:$c30, 'old sheet (broken) '!$a$4:$a30, "&gt;="&amp;AF$1, 'old sheet (broken) '!$a$4:$a30, "&lt;"&amp;AG$1, 'old sheet (broken) '!$e$4:$e30, "Doggie", 'old sheet (broken) '!$b$4:$b30, "Ryder", 'old sheet (broken) '!$d$4:$d30, "for you")+SUMIFS('old sheet (broken) '!$c$4:$c30, 'old sheet (broken) '!$a$4:$a30, "&gt;="&amp;AF$1, 'old sheet (broken) '!$a$4:$a30, "&lt;"&amp;AG$1, 'old sheet (broken) '!$e$4:$e30, "", 'old sheet (broken) '!$b$4:$b30, "Ryder", 'old sheet (broken) '!$d$4:$d30, "for you")</f>
        <v>#NAME?</v>
      </c>
      <c r="AG5" s="22" t="e">
        <f aca="false">SUMIFS('old sheet (broken) '!$c$4:$c30, 'old sheet (broken) '!$a$4:$a30, "&gt;="&amp;AG$1, 'old sheet (broken) '!$a$4:$a30, "&lt;"&amp;AH$1, 'old sheet (broken) '!$e$4:$e30, "Doggie", 'old sheet (broken) '!$b$4:$b30, "Ryder", 'old sheet (broken) '!$d$4:$d30, "for us")+SUMIFS('old sheet (broken) '!$c$4:$c30, 'old sheet (broken) '!$a$4:$a30, "&gt;="&amp;AG$1, 'old sheet (broken) '!$a$4:$a30, "&lt;"&amp;AH$1, 'old sheet (broken) '!$e$4:$e30, "", 'old sheet (broken) '!$b$4:$b30, "Ryder", 'old sheet (broken) '!$d$4:$d30, "for us")+SUMIFS('old sheet (broken) '!$c$4:$c30, 'old sheet (broken) '!$a$4:$a30, "&gt;="&amp;AG$1, 'old sheet (broken) '!$a$4:$a30, "&lt;"&amp;AH$1, 'old sheet (broken) '!$e$4:$e30, "Doggie", 'old sheet (broken) '!$b$4:$b30, "Ryder", 'old sheet (broken) '!$d$4:$d30, "for you")+SUMIFS('old sheet (broken) '!$c$4:$c30, 'old sheet (broken) '!$a$4:$a30, "&gt;="&amp;AG$1, 'old sheet (broken) '!$a$4:$a30, "&lt;"&amp;AH$1, 'old sheet (broken) '!$e$4:$e30, "", 'old sheet (broken) '!$b$4:$b30, "Ryder", 'old sheet (broken) '!$d$4:$d30, "for you")</f>
        <v>#NAME?</v>
      </c>
      <c r="AH5" s="22" t="e">
        <f aca="false">SUMIFS('old sheet (broken) '!$c$4:$c30, 'old sheet (broken) '!$a$4:$a30, "&gt;="&amp;AH$1, 'old sheet (broken) '!$a$4:$a30, "&lt;"&amp;AI$1, 'old sheet (broken) '!$e$4:$e30, "Doggie", 'old sheet (broken) '!$b$4:$b30, "Ryder", 'old sheet (broken) '!$d$4:$d30, "for us")+SUMIFS('old sheet (broken) '!$c$4:$c30, 'old sheet (broken) '!$a$4:$a30, "&gt;="&amp;AH$1, 'old sheet (broken) '!$a$4:$a30, "&lt;"&amp;AI$1, 'old sheet (broken) '!$e$4:$e30, "", 'old sheet (broken) '!$b$4:$b30, "Ryder", 'old sheet (broken) '!$d$4:$d30, "for us")+SUMIFS('old sheet (broken) '!$c$4:$c30, 'old sheet (broken) '!$a$4:$a30, "&gt;="&amp;AH$1, 'old sheet (broken) '!$a$4:$a30, "&lt;"&amp;AI$1, 'old sheet (broken) '!$e$4:$e30, "Doggie", 'old sheet (broken) '!$b$4:$b30, "Ryder", 'old sheet (broken) '!$d$4:$d30, "for you")+SUMIFS('old sheet (broken) '!$c$4:$c30, 'old sheet (broken) '!$a$4:$a30, "&gt;="&amp;AH$1, 'old sheet (broken) '!$a$4:$a30, "&lt;"&amp;AI$1, 'old sheet (broken) '!$e$4:$e30, "", 'old sheet (broken) '!$b$4:$b30, "Ryder", 'old sheet (broken) '!$d$4:$d30, "for you")</f>
        <v>#NAME?</v>
      </c>
      <c r="AI5" s="22" t="e">
        <f aca="false">SUMIFS('old sheet (broken) '!$c$4:$c30, 'old sheet (broken) '!$a$4:$a30, "&gt;="&amp;AI$1, 'old sheet (broken) '!$a$4:$a30, "&lt;"&amp;AJ$1, 'old sheet (broken) '!$e$4:$e30, "Doggie", 'old sheet (broken) '!$b$4:$b30, "Ryder", 'old sheet (broken) '!$d$4:$d30, "for us")+SUMIFS('old sheet (broken) '!$c$4:$c30, 'old sheet (broken) '!$a$4:$a30, "&gt;="&amp;AI$1, 'old sheet (broken) '!$a$4:$a30, "&lt;"&amp;AJ$1, 'old sheet (broken) '!$e$4:$e30, "", 'old sheet (broken) '!$b$4:$b30, "Ryder", 'old sheet (broken) '!$d$4:$d30, "for us")+SUMIFS('old sheet (broken) '!$c$4:$c30, 'old sheet (broken) '!$a$4:$a30, "&gt;="&amp;AI$1, 'old sheet (broken) '!$a$4:$a30, "&lt;"&amp;AJ$1, 'old sheet (broken) '!$e$4:$e30, "Doggie", 'old sheet (broken) '!$b$4:$b30, "Ryder", 'old sheet (broken) '!$d$4:$d30, "for you")+SUMIFS('old sheet (broken) '!$c$4:$c30, 'old sheet (broken) '!$a$4:$a30, "&gt;="&amp;AI$1, 'old sheet (broken) '!$a$4:$a30, "&lt;"&amp;AJ$1, 'old sheet (broken) '!$e$4:$e30, "", 'old sheet (broken) '!$b$4:$b30, "Ryder", 'old sheet (broken) '!$d$4:$d30, "for you")</f>
        <v>#NAME?</v>
      </c>
      <c r="AJ5" s="22" t="e">
        <f aca="false">SUMIFS('old sheet (broken) '!$c$4:$c30, 'old sheet (broken) '!$a$4:$a30, "&gt;="&amp;AJ$1, 'old sheet (broken) '!$a$4:$a30, "&lt;"&amp;AK$1, 'old sheet (broken) '!$e$4:$e30, "Doggie", 'old sheet (broken) '!$b$4:$b30, "Ryder", 'old sheet (broken) '!$d$4:$d30, "for us")+SUMIFS('old sheet (broken) '!$c$4:$c30, 'old sheet (broken) '!$a$4:$a30, "&gt;="&amp;AJ$1, 'old sheet (broken) '!$a$4:$a30, "&lt;"&amp;AK$1, 'old sheet (broken) '!$e$4:$e30, "", 'old sheet (broken) '!$b$4:$b30, "Ryder", 'old sheet (broken) '!$d$4:$d30, "for us")+SUMIFS('old sheet (broken) '!$c$4:$c30, 'old sheet (broken) '!$a$4:$a30, "&gt;="&amp;AJ$1, 'old sheet (broken) '!$a$4:$a30, "&lt;"&amp;AK$1, 'old sheet (broken) '!$e$4:$e30, "Doggie", 'old sheet (broken) '!$b$4:$b30, "Ryder", 'old sheet (broken) '!$d$4:$d30, "for you")+SUMIFS('old sheet (broken) '!$c$4:$c30, 'old sheet (broken) '!$a$4:$a30, "&gt;="&amp;AJ$1, 'old sheet (broken) '!$a$4:$a30, "&lt;"&amp;AK$1, 'old sheet (broken) '!$e$4:$e30, "", 'old sheet (broken) '!$b$4:$b30, "Ryder", 'old sheet (broken) '!$d$4:$d30, "for you")</f>
        <v>#NAME?</v>
      </c>
      <c r="AK5" s="22" t="e">
        <f aca="false">SUMIFS('old sheet (broken) '!$c$4:$c30, 'old sheet (broken) '!$a$4:$a30, "&gt;="&amp;AK$1, 'old sheet (broken) '!$a$4:$a30, "&lt;"&amp;AL$1, 'old sheet (broken) '!$e$4:$e30, "Doggie", 'old sheet (broken) '!$b$4:$b30, "Ryder", 'old sheet (broken) '!$d$4:$d30, "for us")+SUMIFS('old sheet (broken) '!$c$4:$c30, 'old sheet (broken) '!$a$4:$a30, "&gt;="&amp;AK$1, 'old sheet (broken) '!$a$4:$a30, "&lt;"&amp;AL$1, 'old sheet (broken) '!$e$4:$e30, "", 'old sheet (broken) '!$b$4:$b30, "Ryder", 'old sheet (broken) '!$d$4:$d30, "for us")+SUMIFS('old sheet (broken) '!$c$4:$c30, 'old sheet (broken) '!$a$4:$a30, "&gt;="&amp;AK$1, 'old sheet (broken) '!$a$4:$a30, "&lt;"&amp;AL$1, 'old sheet (broken) '!$e$4:$e30, "Doggie", 'old sheet (broken) '!$b$4:$b30, "Ryder", 'old sheet (broken) '!$d$4:$d30, "for you")+SUMIFS('old sheet (broken) '!$c$4:$c30, 'old sheet (broken) '!$a$4:$a30, "&gt;="&amp;AK$1, 'old sheet (broken) '!$a$4:$a30, "&lt;"&amp;AL$1, 'old sheet (broken) '!$e$4:$e30, "", 'old sheet (broken) '!$b$4:$b30, "Ryder", 'old sheet (broken) '!$d$4:$d30, "for you")</f>
        <v>#NAME?</v>
      </c>
      <c r="AL5" s="22" t="e">
        <f aca="false">SUMIFS('old sheet (broken) '!$c$4:$c30, 'old sheet (broken) '!$a$4:$a30, "&gt;="&amp;AL$1, 'old sheet (broken) '!$a$4:$a30, "&lt;"&amp;AM$1, 'old sheet (broken) '!$e$4:$e30, "Doggie", 'old sheet (broken) '!$b$4:$b30, "Ryder", 'old sheet (broken) '!$d$4:$d30, "for us")+SUMIFS('old sheet (broken) '!$c$4:$c30, 'old sheet (broken) '!$a$4:$a30, "&gt;="&amp;AL$1, 'old sheet (broken) '!$a$4:$a30, "&lt;"&amp;AM$1, 'old sheet (broken) '!$e$4:$e30, "", 'old sheet (broken) '!$b$4:$b30, "Ryder", 'old sheet (broken) '!$d$4:$d30, "for us")+SUMIFS('old sheet (broken) '!$c$4:$c30, 'old sheet (broken) '!$a$4:$a30, "&gt;="&amp;AL$1, 'old sheet (broken) '!$a$4:$a30, "&lt;"&amp;AM$1, 'old sheet (broken) '!$e$4:$e30, "Doggie", 'old sheet (broken) '!$b$4:$b30, "Ryder", 'old sheet (broken) '!$d$4:$d30, "for you")+SUMIFS('old sheet (broken) '!$c$4:$c30, 'old sheet (broken) '!$a$4:$a30, "&gt;="&amp;AL$1, 'old sheet (broken) '!$a$4:$a30, "&lt;"&amp;AM$1, 'old sheet (broken) '!$e$4:$e30, "", 'old sheet (broken) '!$b$4:$b30, "Ryder", 'old sheet (broken) '!$d$4:$d30, "for you")</f>
        <v>#NAME?</v>
      </c>
      <c r="AM5" s="22" t="e">
        <f aca="false">SUMIFS('old sheet (broken) '!$c$4:$c30, 'old sheet (broken) '!$a$4:$a30, "&gt;="&amp;AM$1, 'old sheet (broken) '!$a$4:$a30, "&lt;"&amp;AN$1, 'old sheet (broken) '!$e$4:$e30, "Doggie", 'old sheet (broken) '!$b$4:$b30, "Ryder", 'old sheet (broken) '!$d$4:$d30, "for us")+SUMIFS('old sheet (broken) '!$c$4:$c30, 'old sheet (broken) '!$a$4:$a30, "&gt;="&amp;AM$1, 'old sheet (broken) '!$a$4:$a30, "&lt;"&amp;AN$1, 'old sheet (broken) '!$e$4:$e30, "", 'old sheet (broken) '!$b$4:$b30, "Ryder", 'old sheet (broken) '!$d$4:$d30, "for us")+SUMIFS('old sheet (broken) '!$c$4:$c30, 'old sheet (broken) '!$a$4:$a30, "&gt;="&amp;AM$1, 'old sheet (broken) '!$a$4:$a30, "&lt;"&amp;AN$1, 'old sheet (broken) '!$e$4:$e30, "Doggie", 'old sheet (broken) '!$b$4:$b30, "Ryder", 'old sheet (broken) '!$d$4:$d30, "for you")+SUMIFS('old sheet (broken) '!$c$4:$c30, 'old sheet (broken) '!$a$4:$a30, "&gt;="&amp;AM$1, 'old sheet (broken) '!$a$4:$a30, "&lt;"&amp;AN$1, 'old sheet (broken) '!$e$4:$e30, "", 'old sheet (broken) '!$b$4:$b30, "Ryder", 'old sheet (broken) '!$d$4:$d30, "for you")</f>
        <v>#NAME?</v>
      </c>
      <c r="AN5" s="22" t="e">
        <f aca="false">SUMIFS('old sheet (broken) '!$c$4:$c30, 'old sheet (broken) '!$a$4:$a30, "&gt;="&amp;AN$1, 'old sheet (broken) '!$a$4:$a30, "&lt;"&amp;AO$1, 'old sheet (broken) '!$e$4:$e30, "Doggie", 'old sheet (broken) '!$b$4:$b30, "Ryder", 'old sheet (broken) '!$d$4:$d30, "for us")+SUMIFS('old sheet (broken) '!$c$4:$c30, 'old sheet (broken) '!$a$4:$a30, "&gt;="&amp;AN$1, 'old sheet (broken) '!$a$4:$a30, "&lt;"&amp;AO$1, 'old sheet (broken) '!$e$4:$e30, "", 'old sheet (broken) '!$b$4:$b30, "Ryder", 'old sheet (broken) '!$d$4:$d30, "for us")+SUMIFS('old sheet (broken) '!$c$4:$c30, 'old sheet (broken) '!$a$4:$a30, "&gt;="&amp;AN$1, 'old sheet (broken) '!$a$4:$a30, "&lt;"&amp;AO$1, 'old sheet (broken) '!$e$4:$e30, "Doggie", 'old sheet (broken) '!$b$4:$b30, "Ryder", 'old sheet (broken) '!$d$4:$d30, "for you")+SUMIFS('old sheet (broken) '!$c$4:$c30, 'old sheet (broken) '!$a$4:$a30, "&gt;="&amp;AN$1, 'old sheet (broken) '!$a$4:$a30, "&lt;"&amp;AO$1, 'old sheet (broken) '!$e$4:$e30, "", 'old sheet (broken) '!$b$4:$b30, "Ryder", 'old sheet (broken) '!$d$4:$d30, "for you")</f>
        <v>#NAME?</v>
      </c>
      <c r="AO5" s="22" t="e">
        <f aca="false">SUMIFS('old sheet (broken) '!$c$4:$c30, 'old sheet (broken) '!$a$4:$a30, "&gt;="&amp;AO$1, 'old sheet (broken) '!$a$4:$a30, "&lt;"&amp;AP$1, 'old sheet (broken) '!$e$4:$e30, "Doggie", 'old sheet (broken) '!$b$4:$b30, "Ryder", 'old sheet (broken) '!$d$4:$d30, "for us")+SUMIFS('old sheet (broken) '!$c$4:$c30, 'old sheet (broken) '!$a$4:$a30, "&gt;="&amp;AO$1, 'old sheet (broken) '!$a$4:$a30, "&lt;"&amp;AP$1, 'old sheet (broken) '!$e$4:$e30, "", 'old sheet (broken) '!$b$4:$b30, "Ryder", 'old sheet (broken) '!$d$4:$d30, "for us")+SUMIFS('old sheet (broken) '!$c$4:$c30, 'old sheet (broken) '!$a$4:$a30, "&gt;="&amp;AO$1, 'old sheet (broken) '!$a$4:$a30, "&lt;"&amp;AP$1, 'old sheet (broken) '!$e$4:$e30, "Doggie", 'old sheet (broken) '!$b$4:$b30, "Ryder", 'old sheet (broken) '!$d$4:$d30, "for you")+SUMIFS('old sheet (broken) '!$c$4:$c30, 'old sheet (broken) '!$a$4:$a30, "&gt;="&amp;AO$1, 'old sheet (broken) '!$a$4:$a30, "&lt;"&amp;AP$1, 'old sheet (broken) '!$e$4:$e30, "", 'old sheet (broken) '!$b$4:$b30, "Ryder", 'old sheet (broken) '!$d$4:$d30, "for you")</f>
        <v>#NAME?</v>
      </c>
      <c r="AP5" s="22" t="e">
        <f aca="false">SUMIFS('old sheet (broken) '!$c$4:$c30, 'old sheet (broken) '!$a$4:$a30, "&gt;="&amp;AP$1, 'old sheet (broken) '!$a$4:$a30, "&lt;"&amp;AQ$1, 'old sheet (broken) '!$e$4:$e30, "Doggie", 'old sheet (broken) '!$b$4:$b30, "Ryder", 'old sheet (broken) '!$d$4:$d30, "for us")+SUMIFS('old sheet (broken) '!$c$4:$c30, 'old sheet (broken) '!$a$4:$a30, "&gt;="&amp;AP$1, 'old sheet (broken) '!$a$4:$a30, "&lt;"&amp;AQ$1, 'old sheet (broken) '!$e$4:$e30, "", 'old sheet (broken) '!$b$4:$b30, "Ryder", 'old sheet (broken) '!$d$4:$d30, "for us")+SUMIFS('old sheet (broken) '!$c$4:$c30, 'old sheet (broken) '!$a$4:$a30, "&gt;="&amp;AP$1, 'old sheet (broken) '!$a$4:$a30, "&lt;"&amp;AQ$1, 'old sheet (broken) '!$e$4:$e30, "Doggie", 'old sheet (broken) '!$b$4:$b30, "Ryder", 'old sheet (broken) '!$d$4:$d30, "for you")+SUMIFS('old sheet (broken) '!$c$4:$c30, 'old sheet (broken) '!$a$4:$a30, "&gt;="&amp;AP$1, 'old sheet (broken) '!$a$4:$a30, "&lt;"&amp;AQ$1, 'old sheet (broken) '!$e$4:$e30, "", 'old sheet (broken) '!$b$4:$b30, "Ryder", 'old sheet (broken) '!$d$4:$d30, "for you")</f>
        <v>#NAME?</v>
      </c>
      <c r="AQ5" s="22" t="e">
        <f aca="false">SUMIFS('old sheet (broken) '!$c$4:$c30, 'old sheet (broken) '!$a$4:$a30, "&gt;="&amp;AQ$1, 'old sheet (broken) '!$a$4:$a30, "&lt;"&amp;AS$1, 'old sheet (broken) '!$e$4:$e30, "Doggie", 'old sheet (broken) '!$b$4:$b30, "Ryder", 'old sheet (broken) '!$d$4:$d30, "for us")+SUMIFS('old sheet (broken) '!$c$4:$c30, 'old sheet (broken) '!$a$4:$a30, "&gt;="&amp;AQ$1, 'old sheet (broken) '!$a$4:$a30, "&lt;"&amp;AS$1, 'old sheet (broken) '!$e$4:$e30, "", 'old sheet (broken) '!$b$4:$b30, "Ryder", 'old sheet (broken) '!$d$4:$d30, "for us")+SUMIFS('old sheet (broken) '!$c$4:$c30, 'old sheet (broken) '!$a$4:$a30, "&gt;="&amp;AQ$1, 'old sheet (broken) '!$a$4:$a30, "&lt;"&amp;AS$1, 'old sheet (broken) '!$e$4:$e30, "Doggie", 'old sheet (broken) '!$b$4:$b30, "Ryder", 'old sheet (broken) '!$d$4:$d30, "for you")+SUMIFS('old sheet (broken) '!$c$4:$c30, 'old sheet (broken) '!$a$4:$a30, "&gt;="&amp;AQ$1, 'old sheet (broken) '!$a$4:$a30, "&lt;"&amp;AS$1, 'old sheet (broken) '!$e$4:$e30, "", 'old sheet (broken) '!$b$4:$b30, "Ryder", 'old sheet (broken) '!$d$4:$d30, "for you")</f>
        <v>#NAME?</v>
      </c>
      <c r="AR5" s="22" t="e">
        <f aca="false">SUMIFS('old sheet (broken) '!$c$4:$c30, 'old sheet (broken) '!$a$4:$a30, "&gt;="&amp;AR$1, 'old sheet (broken) '!$a$4:$a30, "&lt;"&amp;AT$1, 'old sheet (broken) '!$e$4:$e30, "Doggie", 'old sheet (broken) '!$b$4:$b30, "Ryder", 'old sheet (broken) '!$d$4:$d30, "for us")+SUMIFS('old sheet (broken) '!$c$4:$c30, 'old sheet (broken) '!$a$4:$a30, "&gt;="&amp;AR$1, 'old sheet (broken) '!$a$4:$a30, "&lt;"&amp;AT$1, 'old sheet (broken) '!$e$4:$e30, "", 'old sheet (broken) '!$b$4:$b30, "Ryder", 'old sheet (broken) '!$d$4:$d30, "for us")+SUMIFS('old sheet (broken) '!$c$4:$c30, 'old sheet (broken) '!$a$4:$a30, "&gt;="&amp;AR$1, 'old sheet (broken) '!$a$4:$a30, "&lt;"&amp;AT$1, 'old sheet (broken) '!$e$4:$e30, "Doggie", 'old sheet (broken) '!$b$4:$b30, "Ryder", 'old sheet (broken) '!$d$4:$d30, "for you")+SUMIFS('old sheet (broken) '!$c$4:$c30, 'old sheet (broken) '!$a$4:$a30, "&gt;="&amp;AR$1, 'old sheet (broken) '!$a$4:$a30, "&lt;"&amp;AT$1, 'old sheet (broken) '!$e$4:$e30, "", 'old sheet (broken) '!$b$4:$b30, "Ryder", 'old sheet (broken) '!$d$4:$d30, "for you")</f>
        <v>#NAME?</v>
      </c>
    </row>
    <row r="6" customFormat="false" ht="15.75" hidden="false" customHeight="false" outlineLevel="0" collapsed="false">
      <c r="A6" s="21" t="s">
        <v>39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 t="e">
        <f aca="false">SUMIFS('old sheet (broken) '!$c$4:$c30, 'old sheet (broken) '!$a$4:$a30, "&gt;="&amp;T$1, 'old sheet (broken) '!$a$4:$a30, "&lt;"&amp;U$1, 'old sheet (broken) '!$e$4:$e30, "Wedding", 'old sheet (broken) '!$b$4:$b30, "Ryder", 'old sheet (broken) '!$d$4:$d30, "for us")+SUMIFS('old sheet (broken) '!$c$4:$c30, 'old sheet (broken) '!$a$4:$a30, "&gt;="&amp;T$1, 'old sheet (broken) '!$a$4:$a30, "&lt;"&amp;U$1, 'old sheet (broken) '!$e$4:$e30, "", 'old sheet (broken) '!$b$4:$b30, "Ryder", 'old sheet (broken) '!$d$4:$d30, "for us")+SUMIFS('old sheet (broken) '!$c$4:$c30, 'old sheet (broken) '!$a$4:$a30, "&gt;="&amp;T$1, 'old sheet (broken) '!$a$4:$a30, "&lt;"&amp;U$1, 'old sheet (broken) '!$e$4:$e30, "Wedding", 'old sheet (broken) '!$b$4:$b30, "Ryder", 'old sheet (broken) '!$d$4:$d30, "for you")+SUMIFS('old sheet (broken) '!$c$4:$c30, 'old sheet (broken) '!$a$4:$a30, "&gt;="&amp;T$1, 'old sheet (broken) '!$a$4:$a30, "&lt;"&amp;U$1, 'old sheet (broken) '!$e$4:$e30, "", 'old sheet (broken) '!$b$4:$b30, "Ryder", 'old sheet (broken) '!$d$4:$d30, "for you")</f>
        <v>#NAME?</v>
      </c>
      <c r="U6" s="22" t="e">
        <f aca="false">SUMIFS('old sheet (broken) '!$c$4:$c30, 'old sheet (broken) '!$a$4:$a30, "&gt;="&amp;U$1, 'old sheet (broken) '!$a$4:$a30, "&lt;"&amp;V$1, 'old sheet (broken) '!$e$4:$e30, "Wedding", 'old sheet (broken) '!$b$4:$b30, "Ryder", 'old sheet (broken) '!$d$4:$d30, "for us")+SUMIFS('old sheet (broken) '!$c$4:$c30, 'old sheet (broken) '!$a$4:$a30, "&gt;="&amp;U$1, 'old sheet (broken) '!$a$4:$a30, "&lt;"&amp;V$1, 'old sheet (broken) '!$e$4:$e30, "", 'old sheet (broken) '!$b$4:$b30, "Ryder", 'old sheet (broken) '!$d$4:$d30, "for us")+SUMIFS('old sheet (broken) '!$c$4:$c30, 'old sheet (broken) '!$a$4:$a30, "&gt;="&amp;U$1, 'old sheet (broken) '!$a$4:$a30, "&lt;"&amp;V$1, 'old sheet (broken) '!$e$4:$e30, "Wedding", 'old sheet (broken) '!$b$4:$b30, "Ryder", 'old sheet (broken) '!$d$4:$d30, "for you")+SUMIFS('old sheet (broken) '!$c$4:$c30, 'old sheet (broken) '!$a$4:$a30, "&gt;="&amp;U$1, 'old sheet (broken) '!$a$4:$a30, "&lt;"&amp;V$1, 'old sheet (broken) '!$e$4:$e30, "", 'old sheet (broken) '!$b$4:$b30, "Ryder", 'old sheet (broken) '!$d$4:$d30, "for you")</f>
        <v>#NAME?</v>
      </c>
      <c r="V6" s="22" t="e">
        <f aca="false">SUMIFS('old sheet (broken) '!$c$4:$c30, 'old sheet (broken) '!$a$4:$a30, "&gt;="&amp;V$1, 'old sheet (broken) '!$a$4:$a30, "&lt;"&amp;W$1, 'old sheet (broken) '!$e$4:$e30, "Wedding", 'old sheet (broken) '!$b$4:$b30, "Ryder", 'old sheet (broken) '!$d$4:$d30, "for us")+SUMIFS('old sheet (broken) '!$c$4:$c30, 'old sheet (broken) '!$a$4:$a30, "&gt;="&amp;V$1, 'old sheet (broken) '!$a$4:$a30, "&lt;"&amp;W$1, 'old sheet (broken) '!$e$4:$e30, "", 'old sheet (broken) '!$b$4:$b30, "Ryder", 'old sheet (broken) '!$d$4:$d30, "for us")+SUMIFS('old sheet (broken) '!$c$4:$c30, 'old sheet (broken) '!$a$4:$a30, "&gt;="&amp;V$1, 'old sheet (broken) '!$a$4:$a30, "&lt;"&amp;W$1, 'old sheet (broken) '!$e$4:$e30, "Wedding", 'old sheet (broken) '!$b$4:$b30, "Ryder", 'old sheet (broken) '!$d$4:$d30, "for you")+SUMIFS('old sheet (broken) '!$c$4:$c30, 'old sheet (broken) '!$a$4:$a30, "&gt;="&amp;V$1, 'old sheet (broken) '!$a$4:$a30, "&lt;"&amp;W$1, 'old sheet (broken) '!$e$4:$e30, "", 'old sheet (broken) '!$b$4:$b30, "Ryder", 'old sheet (broken) '!$d$4:$d30, "for you")</f>
        <v>#NAME?</v>
      </c>
      <c r="W6" s="22" t="e">
        <f aca="false">SUMIFS('old sheet (broken) '!$c$4:$c30, 'old sheet (broken) '!$a$4:$a30, "&gt;="&amp;W$1, 'old sheet (broken) '!$a$4:$a30, "&lt;"&amp;X$1, 'old sheet (broken) '!$e$4:$e30, "Wedding", 'old sheet (broken) '!$b$4:$b30, "Ryder", 'old sheet (broken) '!$d$4:$d30, "for us")+SUMIFS('old sheet (broken) '!$c$4:$c30, 'old sheet (broken) '!$a$4:$a30, "&gt;="&amp;W$1, 'old sheet (broken) '!$a$4:$a30, "&lt;"&amp;X$1, 'old sheet (broken) '!$e$4:$e30, "", 'old sheet (broken) '!$b$4:$b30, "Ryder", 'old sheet (broken) '!$d$4:$d30, "for us")+SUMIFS('old sheet (broken) '!$c$4:$c30, 'old sheet (broken) '!$a$4:$a30, "&gt;="&amp;W$1, 'old sheet (broken) '!$a$4:$a30, "&lt;"&amp;X$1, 'old sheet (broken) '!$e$4:$e30, "Wedding", 'old sheet (broken) '!$b$4:$b30, "Ryder", 'old sheet (broken) '!$d$4:$d30, "for you")+SUMIFS('old sheet (broken) '!$c$4:$c30, 'old sheet (broken) '!$a$4:$a30, "&gt;="&amp;W$1, 'old sheet (broken) '!$a$4:$a30, "&lt;"&amp;X$1, 'old sheet (broken) '!$e$4:$e30, "", 'old sheet (broken) '!$b$4:$b30, "Ryder", 'old sheet (broken) '!$d$4:$d30, "for you")</f>
        <v>#NAME?</v>
      </c>
      <c r="X6" s="22" t="e">
        <f aca="false">SUMIFS('old sheet (broken) '!$c$4:$c30, 'old sheet (broken) '!$a$4:$a30, "&gt;="&amp;X$1, 'old sheet (broken) '!$a$4:$a30, "&lt;"&amp;Y$1, 'old sheet (broken) '!$e$4:$e30, "Wedding", 'old sheet (broken) '!$b$4:$b30, "Ryder", 'old sheet (broken) '!$d$4:$d30, "for us")+SUMIFS('old sheet (broken) '!$c$4:$c30, 'old sheet (broken) '!$a$4:$a30, "&gt;="&amp;X$1, 'old sheet (broken) '!$a$4:$a30, "&lt;"&amp;Y$1, 'old sheet (broken) '!$e$4:$e30, "", 'old sheet (broken) '!$b$4:$b30, "Ryder", 'old sheet (broken) '!$d$4:$d30, "for us")+SUMIFS('old sheet (broken) '!$c$4:$c30, 'old sheet (broken) '!$a$4:$a30, "&gt;="&amp;X$1, 'old sheet (broken) '!$a$4:$a30, "&lt;"&amp;Y$1, 'old sheet (broken) '!$e$4:$e30, "Wedding", 'old sheet (broken) '!$b$4:$b30, "Ryder", 'old sheet (broken) '!$d$4:$d30, "for you")+SUMIFS('old sheet (broken) '!$c$4:$c30, 'old sheet (broken) '!$a$4:$a30, "&gt;="&amp;X$1, 'old sheet (broken) '!$a$4:$a30, "&lt;"&amp;Y$1, 'old sheet (broken) '!$e$4:$e30, "", 'old sheet (broken) '!$b$4:$b30, "Ryder", 'old sheet (broken) '!$d$4:$d30, "for you")</f>
        <v>#NAME?</v>
      </c>
      <c r="Y6" s="22" t="e">
        <f aca="false">SUMIFS('old sheet (broken) '!$c$4:$c30, 'old sheet (broken) '!$a$4:$a30, "&gt;="&amp;Y$1, 'old sheet (broken) '!$a$4:$a30, "&lt;"&amp;Z$1, 'old sheet (broken) '!$e$4:$e30, "Wedding", 'old sheet (broken) '!$b$4:$b30, "Ryder", 'old sheet (broken) '!$d$4:$d30, "for us")+SUMIFS('old sheet (broken) '!$c$4:$c30, 'old sheet (broken) '!$a$4:$a30, "&gt;="&amp;Y$1, 'old sheet (broken) '!$a$4:$a30, "&lt;"&amp;Z$1, 'old sheet (broken) '!$e$4:$e30, "", 'old sheet (broken) '!$b$4:$b30, "Ryder", 'old sheet (broken) '!$d$4:$d30, "for us")+SUMIFS('old sheet (broken) '!$c$4:$c30, 'old sheet (broken) '!$a$4:$a30, "&gt;="&amp;Y$1, 'old sheet (broken) '!$a$4:$a30, "&lt;"&amp;Z$1, 'old sheet (broken) '!$e$4:$e30, "Wedding", 'old sheet (broken) '!$b$4:$b30, "Ryder", 'old sheet (broken) '!$d$4:$d30, "for you")+SUMIFS('old sheet (broken) '!$c$4:$c30, 'old sheet (broken) '!$a$4:$a30, "&gt;="&amp;Y$1, 'old sheet (broken) '!$a$4:$a30, "&lt;"&amp;Z$1, 'old sheet (broken) '!$e$4:$e30, "", 'old sheet (broken) '!$b$4:$b30, "Ryder", 'old sheet (broken) '!$d$4:$d30, "for you")</f>
        <v>#NAME?</v>
      </c>
      <c r="Z6" s="22" t="e">
        <f aca="false">SUMIFS('old sheet (broken) '!$c$4:$c30, 'old sheet (broken) '!$a$4:$a30, "&gt;="&amp;Z$1, 'old sheet (broken) '!$a$4:$a30, "&lt;"&amp;AA$1, 'old sheet (broken) '!$e$4:$e30, "Wedding", 'old sheet (broken) '!$b$4:$b30, "Ryder", 'old sheet (broken) '!$d$4:$d30, "for us")+SUMIFS('old sheet (broken) '!$c$4:$c30, 'old sheet (broken) '!$a$4:$a30, "&gt;="&amp;Z$1, 'old sheet (broken) '!$a$4:$a30, "&lt;"&amp;AA$1, 'old sheet (broken) '!$e$4:$e30, "", 'old sheet (broken) '!$b$4:$b30, "Ryder", 'old sheet (broken) '!$d$4:$d30, "for us")+SUMIFS('old sheet (broken) '!$c$4:$c30, 'old sheet (broken) '!$a$4:$a30, "&gt;="&amp;Z$1, 'old sheet (broken) '!$a$4:$a30, "&lt;"&amp;AA$1, 'old sheet (broken) '!$e$4:$e30, "Wedding", 'old sheet (broken) '!$b$4:$b30, "Ryder", 'old sheet (broken) '!$d$4:$d30, "for you")+SUMIFS('old sheet (broken) '!$c$4:$c30, 'old sheet (broken) '!$a$4:$a30, "&gt;="&amp;Z$1, 'old sheet (broken) '!$a$4:$a30, "&lt;"&amp;AA$1, 'old sheet (broken) '!$e$4:$e30, "", 'old sheet (broken) '!$b$4:$b30, "Ryder", 'old sheet (broken) '!$d$4:$d30, "for you")</f>
        <v>#NAME?</v>
      </c>
      <c r="AA6" s="22" t="e">
        <f aca="false">SUMIFS('old sheet (broken) '!$c$4:$c30, 'old sheet (broken) '!$a$4:$a30, "&gt;="&amp;AA$1, 'old sheet (broken) '!$a$4:$a30, "&lt;"&amp;AB$1, 'old sheet (broken) '!$e$4:$e30, "Wedding", 'old sheet (broken) '!$b$4:$b30, "Ryder", 'old sheet (broken) '!$d$4:$d30, "for us")+SUMIFS('old sheet (broken) '!$c$4:$c30, 'old sheet (broken) '!$a$4:$a30, "&gt;="&amp;AA$1, 'old sheet (broken) '!$a$4:$a30, "&lt;"&amp;AB$1, 'old sheet (broken) '!$e$4:$e30, "", 'old sheet (broken) '!$b$4:$b30, "Ryder", 'old sheet (broken) '!$d$4:$d30, "for us")+SUMIFS('old sheet (broken) '!$c$4:$c30, 'old sheet (broken) '!$a$4:$a30, "&gt;="&amp;AA$1, 'old sheet (broken) '!$a$4:$a30, "&lt;"&amp;AB$1, 'old sheet (broken) '!$e$4:$e30, "Wedding", 'old sheet (broken) '!$b$4:$b30, "Ryder", 'old sheet (broken) '!$d$4:$d30, "for you")+SUMIFS('old sheet (broken) '!$c$4:$c30, 'old sheet (broken) '!$a$4:$a30, "&gt;="&amp;AA$1, 'old sheet (broken) '!$a$4:$a30, "&lt;"&amp;AB$1, 'old sheet (broken) '!$e$4:$e30, "", 'old sheet (broken) '!$b$4:$b30, "Ryder", 'old sheet (broken) '!$d$4:$d30, "for you")</f>
        <v>#NAME?</v>
      </c>
      <c r="AB6" s="22" t="e">
        <f aca="false">SUMIFS('old sheet (broken) '!$c$4:$c30, 'old sheet (broken) '!$a$4:$a30, "&gt;="&amp;AB$1, 'old sheet (broken) '!$a$4:$a30, "&lt;"&amp;AC$1, 'old sheet (broken) '!$e$4:$e30, "Wedding", 'old sheet (broken) '!$b$4:$b30, "Ryder", 'old sheet (broken) '!$d$4:$d30, "for us")+SUMIFS('old sheet (broken) '!$c$4:$c30, 'old sheet (broken) '!$a$4:$a30, "&gt;="&amp;AB$1, 'old sheet (broken) '!$a$4:$a30, "&lt;"&amp;AC$1, 'old sheet (broken) '!$e$4:$e30, "", 'old sheet (broken) '!$b$4:$b30, "Ryder", 'old sheet (broken) '!$d$4:$d30, "for us")+SUMIFS('old sheet (broken) '!$c$4:$c30, 'old sheet (broken) '!$a$4:$a30, "&gt;="&amp;AB$1, 'old sheet (broken) '!$a$4:$a30, "&lt;"&amp;AC$1, 'old sheet (broken) '!$e$4:$e30, "Wedding", 'old sheet (broken) '!$b$4:$b30, "Ryder", 'old sheet (broken) '!$d$4:$d30, "for you")+SUMIFS('old sheet (broken) '!$c$4:$c30, 'old sheet (broken) '!$a$4:$a30, "&gt;="&amp;AB$1, 'old sheet (broken) '!$a$4:$a30, "&lt;"&amp;AC$1, 'old sheet (broken) '!$e$4:$e30, "", 'old sheet (broken) '!$b$4:$b30, "Ryder", 'old sheet (broken) '!$d$4:$d30, "for you")</f>
        <v>#NAME?</v>
      </c>
      <c r="AC6" s="22" t="e">
        <f aca="false">SUMIFS('old sheet (broken) '!$c$4:$c30, 'old sheet (broken) '!$a$4:$a30, "&gt;="&amp;AC$1, 'old sheet (broken) '!$a$4:$a30, "&lt;"&amp;AD$1, 'old sheet (broken) '!$e$4:$e30, "Wedding", 'old sheet (broken) '!$b$4:$b30, "Ryder", 'old sheet (broken) '!$d$4:$d30, "for us")+SUMIFS('old sheet (broken) '!$c$4:$c30, 'old sheet (broken) '!$a$4:$a30, "&gt;="&amp;AC$1, 'old sheet (broken) '!$a$4:$a30, "&lt;"&amp;AD$1, 'old sheet (broken) '!$e$4:$e30, "", 'old sheet (broken) '!$b$4:$b30, "Ryder", 'old sheet (broken) '!$d$4:$d30, "for us")+SUMIFS('old sheet (broken) '!$c$4:$c30, 'old sheet (broken) '!$a$4:$a30, "&gt;="&amp;AC$1, 'old sheet (broken) '!$a$4:$a30, "&lt;"&amp;AD$1, 'old sheet (broken) '!$e$4:$e30, "Wedding", 'old sheet (broken) '!$b$4:$b30, "Ryder", 'old sheet (broken) '!$d$4:$d30, "for you")+SUMIFS('old sheet (broken) '!$c$4:$c30, 'old sheet (broken) '!$a$4:$a30, "&gt;="&amp;AC$1, 'old sheet (broken) '!$a$4:$a30, "&lt;"&amp;AD$1, 'old sheet (broken) '!$e$4:$e30, "", 'old sheet (broken) '!$b$4:$b30, "Ryder", 'old sheet (broken) '!$d$4:$d30, "for you")</f>
        <v>#NAME?</v>
      </c>
      <c r="AD6" s="22" t="e">
        <f aca="false">SUMIFS('old sheet (broken) '!$c$4:$c30, 'old sheet (broken) '!$a$4:$a30, "&gt;="&amp;AD$1, 'old sheet (broken) '!$a$4:$a30, "&lt;"&amp;AE$1, 'old sheet (broken) '!$e$4:$e30, "Wedding", 'old sheet (broken) '!$b$4:$b30, "Ryder", 'old sheet (broken) '!$d$4:$d30, "for us")+SUMIFS('old sheet (broken) '!$c$4:$c30, 'old sheet (broken) '!$a$4:$a30, "&gt;="&amp;AD$1, 'old sheet (broken) '!$a$4:$a30, "&lt;"&amp;AE$1, 'old sheet (broken) '!$e$4:$e30, "", 'old sheet (broken) '!$b$4:$b30, "Ryder", 'old sheet (broken) '!$d$4:$d30, "for us")+SUMIFS('old sheet (broken) '!$c$4:$c30, 'old sheet (broken) '!$a$4:$a30, "&gt;="&amp;AD$1, 'old sheet (broken) '!$a$4:$a30, "&lt;"&amp;AE$1, 'old sheet (broken) '!$e$4:$e30, "Wedding", 'old sheet (broken) '!$b$4:$b30, "Ryder", 'old sheet (broken) '!$d$4:$d30, "for you")+SUMIFS('old sheet (broken) '!$c$4:$c30, 'old sheet (broken) '!$a$4:$a30, "&gt;="&amp;AD$1, 'old sheet (broken) '!$a$4:$a30, "&lt;"&amp;AE$1, 'old sheet (broken) '!$e$4:$e30, "", 'old sheet (broken) '!$b$4:$b30, "Ryder", 'old sheet (broken) '!$d$4:$d30, "for you")</f>
        <v>#NAME?</v>
      </c>
      <c r="AE6" s="22" t="e">
        <f aca="false">SUMIFS('old sheet (broken) '!$c$4:$c30, 'old sheet (broken) '!$a$4:$a30, "&gt;="&amp;AE$1, 'old sheet (broken) '!$a$4:$a30, "&lt;"&amp;AF$1, 'old sheet (broken) '!$e$4:$e30, "Wedding", 'old sheet (broken) '!$b$4:$b30, "Ryder", 'old sheet (broken) '!$d$4:$d30, "for us")+SUMIFS('old sheet (broken) '!$c$4:$c30, 'old sheet (broken) '!$a$4:$a30, "&gt;="&amp;AE$1, 'old sheet (broken) '!$a$4:$a30, "&lt;"&amp;AF$1, 'old sheet (broken) '!$e$4:$e30, "", 'old sheet (broken) '!$b$4:$b30, "Ryder", 'old sheet (broken) '!$d$4:$d30, "for us")+SUMIFS('old sheet (broken) '!$c$4:$c30, 'old sheet (broken) '!$a$4:$a30, "&gt;="&amp;AE$1, 'old sheet (broken) '!$a$4:$a30, "&lt;"&amp;AF$1, 'old sheet (broken) '!$e$4:$e30, "Wedding", 'old sheet (broken) '!$b$4:$b30, "Ryder", 'old sheet (broken) '!$d$4:$d30, "for you")+SUMIFS('old sheet (broken) '!$c$4:$c30, 'old sheet (broken) '!$a$4:$a30, "&gt;="&amp;AE$1, 'old sheet (broken) '!$a$4:$a30, "&lt;"&amp;AF$1, 'old sheet (broken) '!$e$4:$e30, "", 'old sheet (broken) '!$b$4:$b30, "Ryder", 'old sheet (broken) '!$d$4:$d30, "for you")</f>
        <v>#NAME?</v>
      </c>
      <c r="AF6" s="22" t="e">
        <f aca="false">SUMIFS('old sheet (broken) '!$c$4:$c30, 'old sheet (broken) '!$a$4:$a30, "&gt;="&amp;AF$1, 'old sheet (broken) '!$a$4:$a30, "&lt;"&amp;AG$1, 'old sheet (broken) '!$e$4:$e30, "Wedding", 'old sheet (broken) '!$b$4:$b30, "Ryder", 'old sheet (broken) '!$d$4:$d30, "for us")+SUMIFS('old sheet (broken) '!$c$4:$c30, 'old sheet (broken) '!$a$4:$a30, "&gt;="&amp;AF$1, 'old sheet (broken) '!$a$4:$a30, "&lt;"&amp;AG$1, 'old sheet (broken) '!$e$4:$e30, "", 'old sheet (broken) '!$b$4:$b30, "Ryder", 'old sheet (broken) '!$d$4:$d30, "for us")+SUMIFS('old sheet (broken) '!$c$4:$c30, 'old sheet (broken) '!$a$4:$a30, "&gt;="&amp;AF$1, 'old sheet (broken) '!$a$4:$a30, "&lt;"&amp;AG$1, 'old sheet (broken) '!$e$4:$e30, "Wedding", 'old sheet (broken) '!$b$4:$b30, "Ryder", 'old sheet (broken) '!$d$4:$d30, "for you")+SUMIFS('old sheet (broken) '!$c$4:$c30, 'old sheet (broken) '!$a$4:$a30, "&gt;="&amp;AF$1, 'old sheet (broken) '!$a$4:$a30, "&lt;"&amp;AG$1, 'old sheet (broken) '!$e$4:$e30, "", 'old sheet (broken) '!$b$4:$b30, "Ryder", 'old sheet (broken) '!$d$4:$d30, "for you")</f>
        <v>#NAME?</v>
      </c>
      <c r="AG6" s="22" t="e">
        <f aca="false">SUMIFS('old sheet (broken) '!$c$4:$c30, 'old sheet (broken) '!$a$4:$a30, "&gt;="&amp;AG$1, 'old sheet (broken) '!$a$4:$a30, "&lt;"&amp;AH$1, 'old sheet (broken) '!$e$4:$e30, "Wedding", 'old sheet (broken) '!$b$4:$b30, "Ryder", 'old sheet (broken) '!$d$4:$d30, "for us")+SUMIFS('old sheet (broken) '!$c$4:$c30, 'old sheet (broken) '!$a$4:$a30, "&gt;="&amp;AG$1, 'old sheet (broken) '!$a$4:$a30, "&lt;"&amp;AH$1, 'old sheet (broken) '!$e$4:$e30, "", 'old sheet (broken) '!$b$4:$b30, "Ryder", 'old sheet (broken) '!$d$4:$d30, "for us")+SUMIFS('old sheet (broken) '!$c$4:$c30, 'old sheet (broken) '!$a$4:$a30, "&gt;="&amp;AG$1, 'old sheet (broken) '!$a$4:$a30, "&lt;"&amp;AH$1, 'old sheet (broken) '!$e$4:$e30, "Wedding", 'old sheet (broken) '!$b$4:$b30, "Ryder", 'old sheet (broken) '!$d$4:$d30, "for you")+SUMIFS('old sheet (broken) '!$c$4:$c30, 'old sheet (broken) '!$a$4:$a30, "&gt;="&amp;AG$1, 'old sheet (broken) '!$a$4:$a30, "&lt;"&amp;AH$1, 'old sheet (broken) '!$e$4:$e30, "", 'old sheet (broken) '!$b$4:$b30, "Ryder", 'old sheet (broken) '!$d$4:$d30, "for you")</f>
        <v>#NAME?</v>
      </c>
      <c r="AH6" s="22" t="e">
        <f aca="false">SUMIFS('old sheet (broken) '!$c$4:$c30, 'old sheet (broken) '!$a$4:$a30, "&gt;="&amp;AH$1, 'old sheet (broken) '!$a$4:$a30, "&lt;"&amp;AI$1, 'old sheet (broken) '!$e$4:$e30, "Wedding", 'old sheet (broken) '!$b$4:$b30, "Ryder", 'old sheet (broken) '!$d$4:$d30, "for us")+SUMIFS('old sheet (broken) '!$c$4:$c30, 'old sheet (broken) '!$a$4:$a30, "&gt;="&amp;AH$1, 'old sheet (broken) '!$a$4:$a30, "&lt;"&amp;AI$1, 'old sheet (broken) '!$e$4:$e30, "", 'old sheet (broken) '!$b$4:$b30, "Ryder", 'old sheet (broken) '!$d$4:$d30, "for us")+SUMIFS('old sheet (broken) '!$c$4:$c30, 'old sheet (broken) '!$a$4:$a30, "&gt;="&amp;AH$1, 'old sheet (broken) '!$a$4:$a30, "&lt;"&amp;AI$1, 'old sheet (broken) '!$e$4:$e30, "Wedding", 'old sheet (broken) '!$b$4:$b30, "Ryder", 'old sheet (broken) '!$d$4:$d30, "for you")+SUMIFS('old sheet (broken) '!$c$4:$c30, 'old sheet (broken) '!$a$4:$a30, "&gt;="&amp;AH$1, 'old sheet (broken) '!$a$4:$a30, "&lt;"&amp;AI$1, 'old sheet (broken) '!$e$4:$e30, "", 'old sheet (broken) '!$b$4:$b30, "Ryder", 'old sheet (broken) '!$d$4:$d30, "for you")</f>
        <v>#NAME?</v>
      </c>
      <c r="AI6" s="22" t="e">
        <f aca="false">SUMIFS('old sheet (broken) '!$c$4:$c30, 'old sheet (broken) '!$a$4:$a30, "&gt;="&amp;AI$1, 'old sheet (broken) '!$a$4:$a30, "&lt;"&amp;AJ$1, 'old sheet (broken) '!$e$4:$e30, "Wedding", 'old sheet (broken) '!$b$4:$b30, "Ryder", 'old sheet (broken) '!$d$4:$d30, "for us")+SUMIFS('old sheet (broken) '!$c$4:$c30, 'old sheet (broken) '!$a$4:$a30, "&gt;="&amp;AI$1, 'old sheet (broken) '!$a$4:$a30, "&lt;"&amp;AJ$1, 'old sheet (broken) '!$e$4:$e30, "", 'old sheet (broken) '!$b$4:$b30, "Ryder", 'old sheet (broken) '!$d$4:$d30, "for us")+SUMIFS('old sheet (broken) '!$c$4:$c30, 'old sheet (broken) '!$a$4:$a30, "&gt;="&amp;AI$1, 'old sheet (broken) '!$a$4:$a30, "&lt;"&amp;AJ$1, 'old sheet (broken) '!$e$4:$e30, "Wedding", 'old sheet (broken) '!$b$4:$b30, "Ryder", 'old sheet (broken) '!$d$4:$d30, "for you")+SUMIFS('old sheet (broken) '!$c$4:$c30, 'old sheet (broken) '!$a$4:$a30, "&gt;="&amp;AI$1, 'old sheet (broken) '!$a$4:$a30, "&lt;"&amp;AJ$1, 'old sheet (broken) '!$e$4:$e30, "", 'old sheet (broken) '!$b$4:$b30, "Ryder", 'old sheet (broken) '!$d$4:$d30, "for you")</f>
        <v>#NAME?</v>
      </c>
      <c r="AJ6" s="22" t="e">
        <f aca="false">SUMIFS('old sheet (broken) '!$c$4:$c30, 'old sheet (broken) '!$a$4:$a30, "&gt;="&amp;AJ$1, 'old sheet (broken) '!$a$4:$a30, "&lt;"&amp;AK$1, 'old sheet (broken) '!$e$4:$e30, "Wedding", 'old sheet (broken) '!$b$4:$b30, "Ryder", 'old sheet (broken) '!$d$4:$d30, "for us")+SUMIFS('old sheet (broken) '!$c$4:$c30, 'old sheet (broken) '!$a$4:$a30, "&gt;="&amp;AJ$1, 'old sheet (broken) '!$a$4:$a30, "&lt;"&amp;AK$1, 'old sheet (broken) '!$e$4:$e30, "", 'old sheet (broken) '!$b$4:$b30, "Ryder", 'old sheet (broken) '!$d$4:$d30, "for us")+SUMIFS('old sheet (broken) '!$c$4:$c30, 'old sheet (broken) '!$a$4:$a30, "&gt;="&amp;AJ$1, 'old sheet (broken) '!$a$4:$a30, "&lt;"&amp;AK$1, 'old sheet (broken) '!$e$4:$e30, "Wedding", 'old sheet (broken) '!$b$4:$b30, "Ryder", 'old sheet (broken) '!$d$4:$d30, "for you")+SUMIFS('old sheet (broken) '!$c$4:$c30, 'old sheet (broken) '!$a$4:$a30, "&gt;="&amp;AJ$1, 'old sheet (broken) '!$a$4:$a30, "&lt;"&amp;AK$1, 'old sheet (broken) '!$e$4:$e30, "", 'old sheet (broken) '!$b$4:$b30, "Ryder", 'old sheet (broken) '!$d$4:$d30, "for you")</f>
        <v>#NAME?</v>
      </c>
      <c r="AK6" s="22" t="e">
        <f aca="false">SUMIFS('old sheet (broken) '!$c$4:$c30, 'old sheet (broken) '!$a$4:$a30, "&gt;="&amp;AK$1, 'old sheet (broken) '!$a$4:$a30, "&lt;"&amp;AL$1, 'old sheet (broken) '!$e$4:$e30, "Wedding", 'old sheet (broken) '!$b$4:$b30, "Ryder", 'old sheet (broken) '!$d$4:$d30, "for us")+SUMIFS('old sheet (broken) '!$c$4:$c30, 'old sheet (broken) '!$a$4:$a30, "&gt;="&amp;AK$1, 'old sheet (broken) '!$a$4:$a30, "&lt;"&amp;AL$1, 'old sheet (broken) '!$e$4:$e30, "", 'old sheet (broken) '!$b$4:$b30, "Ryder", 'old sheet (broken) '!$d$4:$d30, "for us")+SUMIFS('old sheet (broken) '!$c$4:$c30, 'old sheet (broken) '!$a$4:$a30, "&gt;="&amp;AK$1, 'old sheet (broken) '!$a$4:$a30, "&lt;"&amp;AL$1, 'old sheet (broken) '!$e$4:$e30, "Wedding", 'old sheet (broken) '!$b$4:$b30, "Ryder", 'old sheet (broken) '!$d$4:$d30, "for you")+SUMIFS('old sheet (broken) '!$c$4:$c30, 'old sheet (broken) '!$a$4:$a30, "&gt;="&amp;AK$1, 'old sheet (broken) '!$a$4:$a30, "&lt;"&amp;AL$1, 'old sheet (broken) '!$e$4:$e30, "", 'old sheet (broken) '!$b$4:$b30, "Ryder", 'old sheet (broken) '!$d$4:$d30, "for you")</f>
        <v>#NAME?</v>
      </c>
      <c r="AL6" s="22" t="e">
        <f aca="false">SUMIFS('old sheet (broken) '!$c$4:$c30, 'old sheet (broken) '!$a$4:$a30, "&gt;="&amp;AL$1, 'old sheet (broken) '!$a$4:$a30, "&lt;"&amp;AM$1, 'old sheet (broken) '!$e$4:$e30, "Wedding", 'old sheet (broken) '!$b$4:$b30, "Ryder", 'old sheet (broken) '!$d$4:$d30, "for us")+SUMIFS('old sheet (broken) '!$c$4:$c30, 'old sheet (broken) '!$a$4:$a30, "&gt;="&amp;AL$1, 'old sheet (broken) '!$a$4:$a30, "&lt;"&amp;AM$1, 'old sheet (broken) '!$e$4:$e30, "", 'old sheet (broken) '!$b$4:$b30, "Ryder", 'old sheet (broken) '!$d$4:$d30, "for us")+SUMIFS('old sheet (broken) '!$c$4:$c30, 'old sheet (broken) '!$a$4:$a30, "&gt;="&amp;AL$1, 'old sheet (broken) '!$a$4:$a30, "&lt;"&amp;AM$1, 'old sheet (broken) '!$e$4:$e30, "Wedding", 'old sheet (broken) '!$b$4:$b30, "Ryder", 'old sheet (broken) '!$d$4:$d30, "for you")+SUMIFS('old sheet (broken) '!$c$4:$c30, 'old sheet (broken) '!$a$4:$a30, "&gt;="&amp;AL$1, 'old sheet (broken) '!$a$4:$a30, "&lt;"&amp;AM$1, 'old sheet (broken) '!$e$4:$e30, "", 'old sheet (broken) '!$b$4:$b30, "Ryder", 'old sheet (broken) '!$d$4:$d30, "for you")</f>
        <v>#NAME?</v>
      </c>
      <c r="AM6" s="22" t="e">
        <f aca="false">SUMIFS('old sheet (broken) '!$c$4:$c30, 'old sheet (broken) '!$a$4:$a30, "&gt;="&amp;AM$1, 'old sheet (broken) '!$a$4:$a30, "&lt;"&amp;AN$1, 'old sheet (broken) '!$e$4:$e30, "Wedding", 'old sheet (broken) '!$b$4:$b30, "Ryder", 'old sheet (broken) '!$d$4:$d30, "for us")+SUMIFS('old sheet (broken) '!$c$4:$c30, 'old sheet (broken) '!$a$4:$a30, "&gt;="&amp;AM$1, 'old sheet (broken) '!$a$4:$a30, "&lt;"&amp;AN$1, 'old sheet (broken) '!$e$4:$e30, "", 'old sheet (broken) '!$b$4:$b30, "Ryder", 'old sheet (broken) '!$d$4:$d30, "for us")+SUMIFS('old sheet (broken) '!$c$4:$c30, 'old sheet (broken) '!$a$4:$a30, "&gt;="&amp;AM$1, 'old sheet (broken) '!$a$4:$a30, "&lt;"&amp;AN$1, 'old sheet (broken) '!$e$4:$e30, "Wedding", 'old sheet (broken) '!$b$4:$b30, "Ryder", 'old sheet (broken) '!$d$4:$d30, "for you")+SUMIFS('old sheet (broken) '!$c$4:$c30, 'old sheet (broken) '!$a$4:$a30, "&gt;="&amp;AM$1, 'old sheet (broken) '!$a$4:$a30, "&lt;"&amp;AN$1, 'old sheet (broken) '!$e$4:$e30, "", 'old sheet (broken) '!$b$4:$b30, "Ryder", 'old sheet (broken) '!$d$4:$d30, "for you")</f>
        <v>#NAME?</v>
      </c>
      <c r="AN6" s="22" t="e">
        <f aca="false">SUMIFS('old sheet (broken) '!$c$4:$c30, 'old sheet (broken) '!$a$4:$a30, "&gt;="&amp;AN$1, 'old sheet (broken) '!$a$4:$a30, "&lt;"&amp;AO$1, 'old sheet (broken) '!$e$4:$e30, "Wedding", 'old sheet (broken) '!$b$4:$b30, "Ryder", 'old sheet (broken) '!$d$4:$d30, "for us")+SUMIFS('old sheet (broken) '!$c$4:$c30, 'old sheet (broken) '!$a$4:$a30, "&gt;="&amp;AN$1, 'old sheet (broken) '!$a$4:$a30, "&lt;"&amp;AO$1, 'old sheet (broken) '!$e$4:$e30, "", 'old sheet (broken) '!$b$4:$b30, "Ryder", 'old sheet (broken) '!$d$4:$d30, "for us")+SUMIFS('old sheet (broken) '!$c$4:$c30, 'old sheet (broken) '!$a$4:$a30, "&gt;="&amp;AN$1, 'old sheet (broken) '!$a$4:$a30, "&lt;"&amp;AO$1, 'old sheet (broken) '!$e$4:$e30, "Wedding", 'old sheet (broken) '!$b$4:$b30, "Ryder", 'old sheet (broken) '!$d$4:$d30, "for you")+SUMIFS('old sheet (broken) '!$c$4:$c30, 'old sheet (broken) '!$a$4:$a30, "&gt;="&amp;AN$1, 'old sheet (broken) '!$a$4:$a30, "&lt;"&amp;AO$1, 'old sheet (broken) '!$e$4:$e30, "", 'old sheet (broken) '!$b$4:$b30, "Ryder", 'old sheet (broken) '!$d$4:$d30, "for you")</f>
        <v>#NAME?</v>
      </c>
      <c r="AO6" s="22" t="e">
        <f aca="false">SUMIFS('old sheet (broken) '!$c$4:$c30, 'old sheet (broken) '!$a$4:$a30, "&gt;="&amp;AO$1, 'old sheet (broken) '!$a$4:$a30, "&lt;"&amp;AP$1, 'old sheet (broken) '!$e$4:$e30, "Wedding", 'old sheet (broken) '!$b$4:$b30, "Ryder", 'old sheet (broken) '!$d$4:$d30, "for us")+SUMIFS('old sheet (broken) '!$c$4:$c30, 'old sheet (broken) '!$a$4:$a30, "&gt;="&amp;AO$1, 'old sheet (broken) '!$a$4:$a30, "&lt;"&amp;AP$1, 'old sheet (broken) '!$e$4:$e30, "", 'old sheet (broken) '!$b$4:$b30, "Ryder", 'old sheet (broken) '!$d$4:$d30, "for us")+SUMIFS('old sheet (broken) '!$c$4:$c30, 'old sheet (broken) '!$a$4:$a30, "&gt;="&amp;AO$1, 'old sheet (broken) '!$a$4:$a30, "&lt;"&amp;AP$1, 'old sheet (broken) '!$e$4:$e30, "Wedding", 'old sheet (broken) '!$b$4:$b30, "Ryder", 'old sheet (broken) '!$d$4:$d30, "for you")+SUMIFS('old sheet (broken) '!$c$4:$c30, 'old sheet (broken) '!$a$4:$a30, "&gt;="&amp;AO$1, 'old sheet (broken) '!$a$4:$a30, "&lt;"&amp;AP$1, 'old sheet (broken) '!$e$4:$e30, "", 'old sheet (broken) '!$b$4:$b30, "Ryder", 'old sheet (broken) '!$d$4:$d30, "for you")</f>
        <v>#NAME?</v>
      </c>
      <c r="AP6" s="22" t="e">
        <f aca="false">SUMIFS('old sheet (broken) '!$c$4:$c30, 'old sheet (broken) '!$a$4:$a30, "&gt;="&amp;AP$1, 'old sheet (broken) '!$a$4:$a30, "&lt;"&amp;AQ$1, 'old sheet (broken) '!$e$4:$e30, "Wedding", 'old sheet (broken) '!$b$4:$b30, "Ryder", 'old sheet (broken) '!$d$4:$d30, "for us")+SUMIFS('old sheet (broken) '!$c$4:$c30, 'old sheet (broken) '!$a$4:$a30, "&gt;="&amp;AP$1, 'old sheet (broken) '!$a$4:$a30, "&lt;"&amp;AQ$1, 'old sheet (broken) '!$e$4:$e30, "", 'old sheet (broken) '!$b$4:$b30, "Ryder", 'old sheet (broken) '!$d$4:$d30, "for us")+SUMIFS('old sheet (broken) '!$c$4:$c30, 'old sheet (broken) '!$a$4:$a30, "&gt;="&amp;AP$1, 'old sheet (broken) '!$a$4:$a30, "&lt;"&amp;AQ$1, 'old sheet (broken) '!$e$4:$e30, "Wedding", 'old sheet (broken) '!$b$4:$b30, "Ryder", 'old sheet (broken) '!$d$4:$d30, "for you")+SUMIFS('old sheet (broken) '!$c$4:$c30, 'old sheet (broken) '!$a$4:$a30, "&gt;="&amp;AP$1, 'old sheet (broken) '!$a$4:$a30, "&lt;"&amp;AQ$1, 'old sheet (broken) '!$e$4:$e30, "", 'old sheet (broken) '!$b$4:$b30, "Ryder", 'old sheet (broken) '!$d$4:$d30, "for you")</f>
        <v>#NAME?</v>
      </c>
      <c r="AQ6" s="22" t="e">
        <f aca="false">SUMIFS('old sheet (broken) '!$c$4:$c30, 'old sheet (broken) '!$a$4:$a30, "&gt;="&amp;AQ$1, 'old sheet (broken) '!$a$4:$a30, "&lt;"&amp;AS$1, 'old sheet (broken) '!$e$4:$e30, "Wedding", 'old sheet (broken) '!$b$4:$b30, "Ryder", 'old sheet (broken) '!$d$4:$d30, "for us")+SUMIFS('old sheet (broken) '!$c$4:$c30, 'old sheet (broken) '!$a$4:$a30, "&gt;="&amp;AQ$1, 'old sheet (broken) '!$a$4:$a30, "&lt;"&amp;AS$1, 'old sheet (broken) '!$e$4:$e30, "", 'old sheet (broken) '!$b$4:$b30, "Ryder", 'old sheet (broken) '!$d$4:$d30, "for us")+SUMIFS('old sheet (broken) '!$c$4:$c30, 'old sheet (broken) '!$a$4:$a30, "&gt;="&amp;AQ$1, 'old sheet (broken) '!$a$4:$a30, "&lt;"&amp;AS$1, 'old sheet (broken) '!$e$4:$e30, "Wedding", 'old sheet (broken) '!$b$4:$b30, "Ryder", 'old sheet (broken) '!$d$4:$d30, "for you")+SUMIFS('old sheet (broken) '!$c$4:$c30, 'old sheet (broken) '!$a$4:$a30, "&gt;="&amp;AQ$1, 'old sheet (broken) '!$a$4:$a30, "&lt;"&amp;AS$1, 'old sheet (broken) '!$e$4:$e30, "", 'old sheet (broken) '!$b$4:$b30, "Ryder", 'old sheet (broken) '!$d$4:$d30, "for you")</f>
        <v>#NAME?</v>
      </c>
      <c r="AR6" s="22" t="e">
        <f aca="false">SUMIFS('old sheet (broken) '!$c$4:$c30, 'old sheet (broken) '!$a$4:$a30, "&gt;="&amp;AR$1, 'old sheet (broken) '!$a$4:$a30, "&lt;"&amp;AT$1, 'old sheet (broken) '!$e$4:$e30, "Wedding", 'old sheet (broken) '!$b$4:$b30, "Ryder", 'old sheet (broken) '!$d$4:$d30, "for us")+SUMIFS('old sheet (broken) '!$c$4:$c30, 'old sheet (broken) '!$a$4:$a30, "&gt;="&amp;AR$1, 'old sheet (broken) '!$a$4:$a30, "&lt;"&amp;AT$1, 'old sheet (broken) '!$e$4:$e30, "", 'old sheet (broken) '!$b$4:$b30, "Ryder", 'old sheet (broken) '!$d$4:$d30, "for us")+SUMIFS('old sheet (broken) '!$c$4:$c30, 'old sheet (broken) '!$a$4:$a30, "&gt;="&amp;AR$1, 'old sheet (broken) '!$a$4:$a30, "&lt;"&amp;AT$1, 'old sheet (broken) '!$e$4:$e30, "Wedding", 'old sheet (broken) '!$b$4:$b30, "Ryder", 'old sheet (broken) '!$d$4:$d30, "for you")+SUMIFS('old sheet (broken) '!$c$4:$c30, 'old sheet (broken) '!$a$4:$a30, "&gt;="&amp;AR$1, 'old sheet (broken) '!$a$4:$a30, "&lt;"&amp;AT$1, 'old sheet (broken) '!$e$4:$e30, "", 'old sheet (broken) '!$b$4:$b30, "Ryder", 'old sheet (broken) '!$d$4:$d30, "for you")</f>
        <v>#NAME?</v>
      </c>
    </row>
    <row r="7" customFormat="false" ht="15.75" hidden="false" customHeight="false" outlineLevel="0" collapsed="false">
      <c r="A7" s="21" t="s">
        <v>475</v>
      </c>
      <c r="B7" s="22" t="e">
        <f aca="false">SUMIFS('old sheet (broken) '!$c$4:$c30, 'old sheet (broken) '!$a$4:$a30, "&gt;="&amp;B$1, 'old sheet (broken) '!$a$4:$a30, "&lt;"&amp;C$1, 'old sheet (broken) '!$e$4:$e30, "Other", 'old sheet (broken) '!$b$4:$b30, "Ryder", 'old sheet (broken) '!$d$4:$d30, "for us")+SUMIFS('old sheet (broken) '!$c$4:$c30, 'old sheet (broken) '!$a$4:$a30, "&gt;="&amp;B$1, 'old sheet (broken) '!$a$4:$a30, "&lt;"&amp;C$1, 'old sheet (broken) '!$e$4:$e30, "", 'old sheet (broken) '!$b$4:$b30, "Ryder", 'old sheet (broken) '!$d$4:$d30, "for us")+SUMIFS('old sheet (broken) '!$c$4:$c30, 'old sheet (broken) '!$a$4:$a30, "&gt;="&amp;B$1, 'old sheet (broken) '!$a$4:$a30, "&lt;"&amp;C$1, 'old sheet (broken) '!$e$4:$e30, "Other", 'old sheet (broken) '!$b$4:$b30, "Ryder", 'old sheet (broken) '!$d$4:$d30, "for you")+SUMIFS('old sheet (broken) '!$c$4:$c30, 'old sheet (broken) '!$a$4:$a30, "&gt;="&amp;B$1, 'old sheet (broken) '!$a$4:$a30, "&lt;"&amp;C$1, 'old sheet (broken) '!$e$4:$e30, "", 'old sheet (broken) '!$b$4:$b30, "Ryder", 'old sheet (broken) '!$d$4:$d30, "for you")</f>
        <v>#NAME?</v>
      </c>
      <c r="C7" s="22" t="e">
        <f aca="false">SUMIFS('old sheet (broken) '!$c$4:$c30, 'old sheet (broken) '!$a$4:$a30, "&gt;="&amp;C$1, 'old sheet (broken) '!$a$4:$a30, "&lt;"&amp;D$1, 'old sheet (broken) '!$e$4:$e30, "Other", 'old sheet (broken) '!$b$4:$b30, "Ryder", 'old sheet (broken) '!$d$4:$d30, "for us")+SUMIFS('old sheet (broken) '!$c$4:$c30, 'old sheet (broken) '!$a$4:$a30, "&gt;="&amp;C$1, 'old sheet (broken) '!$a$4:$a30, "&lt;"&amp;D$1, 'old sheet (broken) '!$e$4:$e30, "", 'old sheet (broken) '!$b$4:$b30, "Ryder", 'old sheet (broken) '!$d$4:$d30, "for us")+SUMIFS('old sheet (broken) '!$c$4:$c30, 'old sheet (broken) '!$a$4:$a30, "&gt;="&amp;C$1, 'old sheet (broken) '!$a$4:$a30, "&lt;"&amp;D$1, 'old sheet (broken) '!$e$4:$e30, "Other", 'old sheet (broken) '!$b$4:$b30, "Ryder", 'old sheet (broken) '!$d$4:$d30, "for you")+SUMIFS('old sheet (broken) '!$c$4:$c30, 'old sheet (broken) '!$a$4:$a30, "&gt;="&amp;C$1, 'old sheet (broken) '!$a$4:$a30, "&lt;"&amp;D$1, 'old sheet (broken) '!$e$4:$e30, "", 'old sheet (broken) '!$b$4:$b30, "Ryder", 'old sheet (broken) '!$d$4:$d30, "for you")</f>
        <v>#NAME?</v>
      </c>
      <c r="D7" s="22" t="e">
        <f aca="false">SUMIFS('old sheet (broken) '!$c$4:$c30, 'old sheet (broken) '!$a$4:$a30, "&gt;="&amp;D$1, 'old sheet (broken) '!$a$4:$a30, "&lt;"&amp;E$1, 'old sheet (broken) '!$e$4:$e30, "Other", 'old sheet (broken) '!$b$4:$b30, "Ryder", 'old sheet (broken) '!$d$4:$d30, "for us")+SUMIFS('old sheet (broken) '!$c$4:$c30, 'old sheet (broken) '!$a$4:$a30, "&gt;="&amp;D$1, 'old sheet (broken) '!$a$4:$a30, "&lt;"&amp;E$1, 'old sheet (broken) '!$e$4:$e30, "", 'old sheet (broken) '!$b$4:$b30, "Ryder", 'old sheet (broken) '!$d$4:$d30, "for us")+SUMIFS('old sheet (broken) '!$c$4:$c30, 'old sheet (broken) '!$a$4:$a30, "&gt;="&amp;D$1, 'old sheet (broken) '!$a$4:$a30, "&lt;"&amp;E$1, 'old sheet (broken) '!$e$4:$e30, "Other", 'old sheet (broken) '!$b$4:$b30, "Ryder", 'old sheet (broken) '!$d$4:$d30, "for you")+SUMIFS('old sheet (broken) '!$c$4:$c30, 'old sheet (broken) '!$a$4:$a30, "&gt;="&amp;D$1, 'old sheet (broken) '!$a$4:$a30, "&lt;"&amp;E$1, 'old sheet (broken) '!$e$4:$e30, "", 'old sheet (broken) '!$b$4:$b30, "Ryder", 'old sheet (broken) '!$d$4:$d30, "for you")</f>
        <v>#NAME?</v>
      </c>
      <c r="E7" s="22" t="e">
        <f aca="false">SUMIFS('old sheet (broken) '!$c$4:$c30, 'old sheet (broken) '!$a$4:$a30, "&gt;="&amp;E$1, 'old sheet (broken) '!$a$4:$a30, "&lt;"&amp;F$1, 'old sheet (broken) '!$e$4:$e30, "Other", 'old sheet (broken) '!$b$4:$b30, "Ryder", 'old sheet (broken) '!$d$4:$d30, "for us")+SUMIFS('old sheet (broken) '!$c$4:$c30, 'old sheet (broken) '!$a$4:$a30, "&gt;="&amp;E$1, 'old sheet (broken) '!$a$4:$a30, "&lt;"&amp;F$1, 'old sheet (broken) '!$e$4:$e30, "", 'old sheet (broken) '!$b$4:$b30, "Ryder", 'old sheet (broken) '!$d$4:$d30, "for us")+SUMIFS('old sheet (broken) '!$c$4:$c30, 'old sheet (broken) '!$a$4:$a30, "&gt;="&amp;E$1, 'old sheet (broken) '!$a$4:$a30, "&lt;"&amp;F$1, 'old sheet (broken) '!$e$4:$e30, "Other", 'old sheet (broken) '!$b$4:$b30, "Ryder", 'old sheet (broken) '!$d$4:$d30, "for you")+SUMIFS('old sheet (broken) '!$c$4:$c30, 'old sheet (broken) '!$a$4:$a30, "&gt;="&amp;E$1, 'old sheet (broken) '!$a$4:$a30, "&lt;"&amp;F$1, 'old sheet (broken) '!$e$4:$e30, "", 'old sheet (broken) '!$b$4:$b30, "Ryder", 'old sheet (broken) '!$d$4:$d30, "for you")</f>
        <v>#NAME?</v>
      </c>
      <c r="F7" s="22" t="e">
        <f aca="false">SUMIFS('old sheet (broken) '!$c$4:$c30, 'old sheet (broken) '!$a$4:$a30, "&gt;="&amp;F$1, 'old sheet (broken) '!$a$4:$a30, "&lt;"&amp;G$1, 'old sheet (broken) '!$e$4:$e30, "Other", 'old sheet (broken) '!$b$4:$b30, "Ryder", 'old sheet (broken) '!$d$4:$d30, "for us")+SUMIFS('old sheet (broken) '!$c$4:$c30, 'old sheet (broken) '!$a$4:$a30, "&gt;="&amp;F$1, 'old sheet (broken) '!$a$4:$a30, "&lt;"&amp;G$1, 'old sheet (broken) '!$e$4:$e30, "", 'old sheet (broken) '!$b$4:$b30, "Ryder", 'old sheet (broken) '!$d$4:$d30, "for us")+SUMIFS('old sheet (broken) '!$c$4:$c30, 'old sheet (broken) '!$a$4:$a30, "&gt;="&amp;F$1, 'old sheet (broken) '!$a$4:$a30, "&lt;"&amp;G$1, 'old sheet (broken) '!$e$4:$e30, "Other", 'old sheet (broken) '!$b$4:$b30, "Ryder", 'old sheet (broken) '!$d$4:$d30, "for you")+SUMIFS('old sheet (broken) '!$c$4:$c30, 'old sheet (broken) '!$a$4:$a30, "&gt;="&amp;F$1, 'old sheet (broken) '!$a$4:$a30, "&lt;"&amp;G$1, 'old sheet (broken) '!$e$4:$e30, "", 'old sheet (broken) '!$b$4:$b30, "Ryder", 'old sheet (broken) '!$d$4:$d30, "for you")</f>
        <v>#NAME?</v>
      </c>
      <c r="G7" s="22" t="e">
        <f aca="false">SUMIFS('old sheet (broken) '!$c$4:$c30, 'old sheet (broken) '!$a$4:$a30, "&gt;="&amp;G$1, 'old sheet (broken) '!$a$4:$a30, "&lt;"&amp;H$1, 'old sheet (broken) '!$e$4:$e30, "Other", 'old sheet (broken) '!$b$4:$b30, "Ryder", 'old sheet (broken) '!$d$4:$d30, "for us")+SUMIFS('old sheet (broken) '!$c$4:$c30, 'old sheet (broken) '!$a$4:$a30, "&gt;="&amp;G$1, 'old sheet (broken) '!$a$4:$a30, "&lt;"&amp;H$1, 'old sheet (broken) '!$e$4:$e30, "", 'old sheet (broken) '!$b$4:$b30, "Ryder", 'old sheet (broken) '!$d$4:$d30, "for us")+SUMIFS('old sheet (broken) '!$c$4:$c30, 'old sheet (broken) '!$a$4:$a30, "&gt;="&amp;G$1, 'old sheet (broken) '!$a$4:$a30, "&lt;"&amp;H$1, 'old sheet (broken) '!$e$4:$e30, "Other", 'old sheet (broken) '!$b$4:$b30, "Ryder", 'old sheet (broken) '!$d$4:$d30, "for you")+SUMIFS('old sheet (broken) '!$c$4:$c30, 'old sheet (broken) '!$a$4:$a30, "&gt;="&amp;G$1, 'old sheet (broken) '!$a$4:$a30, "&lt;"&amp;H$1, 'old sheet (broken) '!$e$4:$e30, "", 'old sheet (broken) '!$b$4:$b30, "Ryder", 'old sheet (broken) '!$d$4:$d30, "for you")</f>
        <v>#NAME?</v>
      </c>
      <c r="H7" s="22" t="e">
        <f aca="false">SUMIFS('old sheet (broken) '!$c$4:$c30, 'old sheet (broken) '!$a$4:$a30, "&gt;="&amp;H$1, 'old sheet (broken) '!$a$4:$a30, "&lt;"&amp;I$1, 'old sheet (broken) '!$e$4:$e30, "Other", 'old sheet (broken) '!$b$4:$b30, "Ryder", 'old sheet (broken) '!$d$4:$d30, "for us")+SUMIFS('old sheet (broken) '!$c$4:$c30, 'old sheet (broken) '!$a$4:$a30, "&gt;="&amp;H$1, 'old sheet (broken) '!$a$4:$a30, "&lt;"&amp;I$1, 'old sheet (broken) '!$e$4:$e30, "", 'old sheet (broken) '!$b$4:$b30, "Ryder", 'old sheet (broken) '!$d$4:$d30, "for us")+SUMIFS('old sheet (broken) '!$c$4:$c30, 'old sheet (broken) '!$a$4:$a30, "&gt;="&amp;H$1, 'old sheet (broken) '!$a$4:$a30, "&lt;"&amp;I$1, 'old sheet (broken) '!$e$4:$e30, "Other", 'old sheet (broken) '!$b$4:$b30, "Ryder", 'old sheet (broken) '!$d$4:$d30, "for you")+SUMIFS('old sheet (broken) '!$c$4:$c30, 'old sheet (broken) '!$a$4:$a30, "&gt;="&amp;H$1, 'old sheet (broken) '!$a$4:$a30, "&lt;"&amp;I$1, 'old sheet (broken) '!$e$4:$e30, "", 'old sheet (broken) '!$b$4:$b30, "Ryder", 'old sheet (broken) '!$d$4:$d30, "for you")</f>
        <v>#NAME?</v>
      </c>
      <c r="I7" s="22" t="e">
        <f aca="false">SUMIFS('old sheet (broken) '!$c$4:$c30, 'old sheet (broken) '!$a$4:$a30, "&gt;="&amp;I$1, 'old sheet (broken) '!$a$4:$a30, "&lt;"&amp;J$1, 'old sheet (broken) '!$e$4:$e30, "Other", 'old sheet (broken) '!$b$4:$b30, "Ryder", 'old sheet (broken) '!$d$4:$d30, "for us")+SUMIFS('old sheet (broken) '!$c$4:$c30, 'old sheet (broken) '!$a$4:$a30, "&gt;="&amp;I$1, 'old sheet (broken) '!$a$4:$a30, "&lt;"&amp;J$1, 'old sheet (broken) '!$e$4:$e30, "", 'old sheet (broken) '!$b$4:$b30, "Ryder", 'old sheet (broken) '!$d$4:$d30, "for us")+SUMIFS('old sheet (broken) '!$c$4:$c30, 'old sheet (broken) '!$a$4:$a30, "&gt;="&amp;I$1, 'old sheet (broken) '!$a$4:$a30, "&lt;"&amp;J$1, 'old sheet (broken) '!$e$4:$e30, "Other", 'old sheet (broken) '!$b$4:$b30, "Ryder", 'old sheet (broken) '!$d$4:$d30, "for you")+SUMIFS('old sheet (broken) '!$c$4:$c30, 'old sheet (broken) '!$a$4:$a30, "&gt;="&amp;I$1, 'old sheet (broken) '!$a$4:$a30, "&lt;"&amp;J$1, 'old sheet (broken) '!$e$4:$e30, "", 'old sheet (broken) '!$b$4:$b30, "Ryder", 'old sheet (broken) '!$d$4:$d30, "for you")</f>
        <v>#NAME?</v>
      </c>
      <c r="J7" s="22" t="e">
        <f aca="false">SUMIFS('old sheet (broken) '!$c$4:$c30, 'old sheet (broken) '!$a$4:$a30, "&gt;="&amp;J$1, 'old sheet (broken) '!$a$4:$a30, "&lt;"&amp;K$1, 'old sheet (broken) '!$e$4:$e30, "Other", 'old sheet (broken) '!$b$4:$b30, "Ryder", 'old sheet (broken) '!$d$4:$d30, "for us")+SUMIFS('old sheet (broken) '!$c$4:$c30, 'old sheet (broken) '!$a$4:$a30, "&gt;="&amp;J$1, 'old sheet (broken) '!$a$4:$a30, "&lt;"&amp;K$1, 'old sheet (broken) '!$e$4:$e30, "", 'old sheet (broken) '!$b$4:$b30, "Ryder", 'old sheet (broken) '!$d$4:$d30, "for us")+SUMIFS('old sheet (broken) '!$c$4:$c30, 'old sheet (broken) '!$a$4:$a30, "&gt;="&amp;J$1, 'old sheet (broken) '!$a$4:$a30, "&lt;"&amp;K$1, 'old sheet (broken) '!$e$4:$e30, "Other", 'old sheet (broken) '!$b$4:$b30, "Ryder", 'old sheet (broken) '!$d$4:$d30, "for you")+SUMIFS('old sheet (broken) '!$c$4:$c30, 'old sheet (broken) '!$a$4:$a30, "&gt;="&amp;J$1, 'old sheet (broken) '!$a$4:$a30, "&lt;"&amp;K$1, 'old sheet (broken) '!$e$4:$e30, "", 'old sheet (broken) '!$b$4:$b30, "Ryder", 'old sheet (broken) '!$d$4:$d30, "for you")</f>
        <v>#NAME?</v>
      </c>
      <c r="K7" s="22" t="e">
        <f aca="false">SUMIFS('old sheet (broken) '!$c$4:$c30, 'old sheet (broken) '!$a$4:$a30, "&gt;="&amp;K$1, 'old sheet (broken) '!$a$4:$a30, "&lt;"&amp;L$1, 'old sheet (broken) '!$e$4:$e30, "Other", 'old sheet (broken) '!$b$4:$b30, "Ryder", 'old sheet (broken) '!$d$4:$d30, "for us")+SUMIFS('old sheet (broken) '!$c$4:$c30, 'old sheet (broken) '!$a$4:$a30, "&gt;="&amp;K$1, 'old sheet (broken) '!$a$4:$a30, "&lt;"&amp;L$1, 'old sheet (broken) '!$e$4:$e30, "", 'old sheet (broken) '!$b$4:$b30, "Ryder", 'old sheet (broken) '!$d$4:$d30, "for us")+SUMIFS('old sheet (broken) '!$c$4:$c30, 'old sheet (broken) '!$a$4:$a30, "&gt;="&amp;K$1, 'old sheet (broken) '!$a$4:$a30, "&lt;"&amp;L$1, 'old sheet (broken) '!$e$4:$e30, "Other", 'old sheet (broken) '!$b$4:$b30, "Ryder", 'old sheet (broken) '!$d$4:$d30, "for you")+SUMIFS('old sheet (broken) '!$c$4:$c30, 'old sheet (broken) '!$a$4:$a30, "&gt;="&amp;K$1, 'old sheet (broken) '!$a$4:$a30, "&lt;"&amp;L$1, 'old sheet (broken) '!$e$4:$e30, "", 'old sheet (broken) '!$b$4:$b30, "Ryder", 'old sheet (broken) '!$d$4:$d30, "for you")</f>
        <v>#NAME?</v>
      </c>
      <c r="L7" s="22" t="e">
        <f aca="false">SUMIFS('old sheet (broken) '!$c$4:$c30, 'old sheet (broken) '!$a$4:$a30, "&gt;="&amp;L$1, 'old sheet (broken) '!$a$4:$a30, "&lt;"&amp;M$1, 'old sheet (broken) '!$e$4:$e30, "Other", 'old sheet (broken) '!$b$4:$b30, "Ryder", 'old sheet (broken) '!$d$4:$d30, "for us")+SUMIFS('old sheet (broken) '!$c$4:$c30, 'old sheet (broken) '!$a$4:$a30, "&gt;="&amp;L$1, 'old sheet (broken) '!$a$4:$a30, "&lt;"&amp;M$1, 'old sheet (broken) '!$e$4:$e30, "", 'old sheet (broken) '!$b$4:$b30, "Ryder", 'old sheet (broken) '!$d$4:$d30, "for us")+SUMIFS('old sheet (broken) '!$c$4:$c30, 'old sheet (broken) '!$a$4:$a30, "&gt;="&amp;L$1, 'old sheet (broken) '!$a$4:$a30, "&lt;"&amp;M$1, 'old sheet (broken) '!$e$4:$e30, "Other", 'old sheet (broken) '!$b$4:$b30, "Ryder", 'old sheet (broken) '!$d$4:$d30, "for you")+SUMIFS('old sheet (broken) '!$c$4:$c30, 'old sheet (broken) '!$a$4:$a30, "&gt;="&amp;L$1, 'old sheet (broken) '!$a$4:$a30, "&lt;"&amp;M$1, 'old sheet (broken) '!$e$4:$e30, "", 'old sheet (broken) '!$b$4:$b30, "Ryder", 'old sheet (broken) '!$d$4:$d30, "for you")</f>
        <v>#NAME?</v>
      </c>
      <c r="M7" s="22" t="e">
        <f aca="false">SUMIFS('old sheet (broken) '!$c$4:$c30, 'old sheet (broken) '!$a$4:$a30, "&gt;="&amp;M$1, 'old sheet (broken) '!$a$4:$a30, "&lt;"&amp;N$1, 'old sheet (broken) '!$e$4:$e30, "Other", 'old sheet (broken) '!$b$4:$b30, "Ryder", 'old sheet (broken) '!$d$4:$d30, "for us")+SUMIFS('old sheet (broken) '!$c$4:$c30, 'old sheet (broken) '!$a$4:$a30, "&gt;="&amp;M$1, 'old sheet (broken) '!$a$4:$a30, "&lt;"&amp;N$1, 'old sheet (broken) '!$e$4:$e30, "", 'old sheet (broken) '!$b$4:$b30, "Ryder", 'old sheet (broken) '!$d$4:$d30, "for us")+SUMIFS('old sheet (broken) '!$c$4:$c30, 'old sheet (broken) '!$a$4:$a30, "&gt;="&amp;M$1, 'old sheet (broken) '!$a$4:$a30, "&lt;"&amp;N$1, 'old sheet (broken) '!$e$4:$e30, "Other", 'old sheet (broken) '!$b$4:$b30, "Ryder", 'old sheet (broken) '!$d$4:$d30, "for you")+SUMIFS('old sheet (broken) '!$c$4:$c30, 'old sheet (broken) '!$a$4:$a30, "&gt;="&amp;M$1, 'old sheet (broken) '!$a$4:$a30, "&lt;"&amp;N$1, 'old sheet (broken) '!$e$4:$e30, "", 'old sheet (broken) '!$b$4:$b30, "Ryder", 'old sheet (broken) '!$d$4:$d30, "for you")</f>
        <v>#NAME?</v>
      </c>
      <c r="N7" s="22" t="e">
        <f aca="false">SUMIFS('old sheet (broken) '!$c$4:$c30, 'old sheet (broken) '!$a$4:$a30, "&gt;="&amp;N$1, 'old sheet (broken) '!$a$4:$a30, "&lt;"&amp;O$1, 'old sheet (broken) '!$e$4:$e30, "Other", 'old sheet (broken) '!$b$4:$b30, "Ryder", 'old sheet (broken) '!$d$4:$d30, "for us")+SUMIFS('old sheet (broken) '!$c$4:$c30, 'old sheet (broken) '!$a$4:$a30, "&gt;="&amp;N$1, 'old sheet (broken) '!$a$4:$a30, "&lt;"&amp;O$1, 'old sheet (broken) '!$e$4:$e30, "", 'old sheet (broken) '!$b$4:$b30, "Ryder", 'old sheet (broken) '!$d$4:$d30, "for us")+SUMIFS('old sheet (broken) '!$c$4:$c30, 'old sheet (broken) '!$a$4:$a30, "&gt;="&amp;N$1, 'old sheet (broken) '!$a$4:$a30, "&lt;"&amp;O$1, 'old sheet (broken) '!$e$4:$e30, "Other", 'old sheet (broken) '!$b$4:$b30, "Ryder", 'old sheet (broken) '!$d$4:$d30, "for you")+SUMIFS('old sheet (broken) '!$c$4:$c30, 'old sheet (broken) '!$a$4:$a30, "&gt;="&amp;N$1, 'old sheet (broken) '!$a$4:$a30, "&lt;"&amp;O$1, 'old sheet (broken) '!$e$4:$e30, "", 'old sheet (broken) '!$b$4:$b30, "Ryder", 'old sheet (broken) '!$d$4:$d30, "for you")</f>
        <v>#NAME?</v>
      </c>
      <c r="O7" s="22" t="e">
        <f aca="false">SUMIFS('old sheet (broken) '!$c$4:$c30, 'old sheet (broken) '!$a$4:$a30, "&gt;="&amp;O$1, 'old sheet (broken) '!$a$4:$a30, "&lt;"&amp;P$1, 'old sheet (broken) '!$e$4:$e30, "Other", 'old sheet (broken) '!$b$4:$b30, "Ryder", 'old sheet (broken) '!$d$4:$d30, "for us")+SUMIFS('old sheet (broken) '!$c$4:$c30, 'old sheet (broken) '!$a$4:$a30, "&gt;="&amp;O$1, 'old sheet (broken) '!$a$4:$a30, "&lt;"&amp;P$1, 'old sheet (broken) '!$e$4:$e30, "", 'old sheet (broken) '!$b$4:$b30, "Ryder", 'old sheet (broken) '!$d$4:$d30, "for us")+SUMIFS('old sheet (broken) '!$c$4:$c30, 'old sheet (broken) '!$a$4:$a30, "&gt;="&amp;O$1, 'old sheet (broken) '!$a$4:$a30, "&lt;"&amp;P$1, 'old sheet (broken) '!$e$4:$e30, "Other", 'old sheet (broken) '!$b$4:$b30, "Ryder", 'old sheet (broken) '!$d$4:$d30, "for you")+SUMIFS('old sheet (broken) '!$c$4:$c30, 'old sheet (broken) '!$a$4:$a30, "&gt;="&amp;O$1, 'old sheet (broken) '!$a$4:$a30, "&lt;"&amp;P$1, 'old sheet (broken) '!$e$4:$e30, "", 'old sheet (broken) '!$b$4:$b30, "Ryder", 'old sheet (broken) '!$d$4:$d30, "for you")</f>
        <v>#NAME?</v>
      </c>
      <c r="P7" s="22" t="e">
        <f aca="false">SUMIFS('old sheet (broken) '!$c$4:$c30, 'old sheet (broken) '!$a$4:$a30, "&gt;="&amp;P$1, 'old sheet (broken) '!$a$4:$a30, "&lt;"&amp;Q$1, 'old sheet (broken) '!$e$4:$e30, "Other", 'old sheet (broken) '!$b$4:$b30, "Ryder", 'old sheet (broken) '!$d$4:$d30, "for us")+SUMIFS('old sheet (broken) '!$c$4:$c30, 'old sheet (broken) '!$a$4:$a30, "&gt;="&amp;P$1, 'old sheet (broken) '!$a$4:$a30, "&lt;"&amp;Q$1, 'old sheet (broken) '!$e$4:$e30, "", 'old sheet (broken) '!$b$4:$b30, "Ryder", 'old sheet (broken) '!$d$4:$d30, "for us")+SUMIFS('old sheet (broken) '!$c$4:$c30, 'old sheet (broken) '!$a$4:$a30, "&gt;="&amp;P$1, 'old sheet (broken) '!$a$4:$a30, "&lt;"&amp;Q$1, 'old sheet (broken) '!$e$4:$e30, "Other", 'old sheet (broken) '!$b$4:$b30, "Ryder", 'old sheet (broken) '!$d$4:$d30, "for you")+SUMIFS('old sheet (broken) '!$c$4:$c30, 'old sheet (broken) '!$a$4:$a30, "&gt;="&amp;P$1, 'old sheet (broken) '!$a$4:$a30, "&lt;"&amp;Q$1, 'old sheet (broken) '!$e$4:$e30, "", 'old sheet (broken) '!$b$4:$b30, "Ryder", 'old sheet (broken) '!$d$4:$d30, "for you")</f>
        <v>#NAME?</v>
      </c>
      <c r="Q7" s="22" t="e">
        <f aca="false">SUMIFS('old sheet (broken) '!$c$4:$c30, 'old sheet (broken) '!$a$4:$a30, "&gt;="&amp;Q$1, 'old sheet (broken) '!$a$4:$a30, "&lt;"&amp;R$1, 'old sheet (broken) '!$e$4:$e30, "Other", 'old sheet (broken) '!$b$4:$b30, "Ryder", 'old sheet (broken) '!$d$4:$d30, "for us")+SUMIFS('old sheet (broken) '!$c$4:$c30, 'old sheet (broken) '!$a$4:$a30, "&gt;="&amp;Q$1, 'old sheet (broken) '!$a$4:$a30, "&lt;"&amp;R$1, 'old sheet (broken) '!$e$4:$e30, "", 'old sheet (broken) '!$b$4:$b30, "Ryder", 'old sheet (broken) '!$d$4:$d30, "for us")+SUMIFS('old sheet (broken) '!$c$4:$c30, 'old sheet (broken) '!$a$4:$a30, "&gt;="&amp;Q$1, 'old sheet (broken) '!$a$4:$a30, "&lt;"&amp;R$1, 'old sheet (broken) '!$e$4:$e30, "Other", 'old sheet (broken) '!$b$4:$b30, "Ryder", 'old sheet (broken) '!$d$4:$d30, "for you")+SUMIFS('old sheet (broken) '!$c$4:$c30, 'old sheet (broken) '!$a$4:$a30, "&gt;="&amp;Q$1, 'old sheet (broken) '!$a$4:$a30, "&lt;"&amp;R$1, 'old sheet (broken) '!$e$4:$e30, "", 'old sheet (broken) '!$b$4:$b30, "Ryder", 'old sheet (broken) '!$d$4:$d30, "for you")</f>
        <v>#NAME?</v>
      </c>
      <c r="R7" s="22" t="e">
        <f aca="false">SUMIFS('old sheet (broken) '!$c$4:$c30, 'old sheet (broken) '!$a$4:$a30, "&gt;="&amp;R$1, 'old sheet (broken) '!$a$4:$a30, "&lt;"&amp;S$1, 'old sheet (broken) '!$e$4:$e30, "Other", 'old sheet (broken) '!$b$4:$b30, "Ryder", 'old sheet (broken) '!$d$4:$d30, "for us")+SUMIFS('old sheet (broken) '!$c$4:$c30, 'old sheet (broken) '!$a$4:$a30, "&gt;="&amp;R$1, 'old sheet (broken) '!$a$4:$a30, "&lt;"&amp;S$1, 'old sheet (broken) '!$e$4:$e30, "", 'old sheet (broken) '!$b$4:$b30, "Ryder", 'old sheet (broken) '!$d$4:$d30, "for us")+SUMIFS('old sheet (broken) '!$c$4:$c30, 'old sheet (broken) '!$a$4:$a30, "&gt;="&amp;R$1, 'old sheet (broken) '!$a$4:$a30, "&lt;"&amp;S$1, 'old sheet (broken) '!$e$4:$e30, "Other", 'old sheet (broken) '!$b$4:$b30, "Ryder", 'old sheet (broken) '!$d$4:$d30, "for you")+SUMIFS('old sheet (broken) '!$c$4:$c30, 'old sheet (broken) '!$a$4:$a30, "&gt;="&amp;R$1, 'old sheet (broken) '!$a$4:$a30, "&lt;"&amp;S$1, 'old sheet (broken) '!$e$4:$e30, "", 'old sheet (broken) '!$b$4:$b30, "Ryder", 'old sheet (broken) '!$d$4:$d30, "for you")</f>
        <v>#NAME?</v>
      </c>
      <c r="S7" s="22" t="e">
        <f aca="false">SUMIFS('old sheet (broken) '!$c$4:$c30, 'old sheet (broken) '!$a$4:$a30, "&gt;="&amp;S$1, 'old sheet (broken) '!$a$4:$a30, "&lt;"&amp;T$1, 'old sheet (broken) '!$e$4:$e30, "Other", 'old sheet (broken) '!$b$4:$b30, "Ryder", 'old sheet (broken) '!$d$4:$d30, "for us")+SUMIFS('old sheet (broken) '!$c$4:$c30, 'old sheet (broken) '!$a$4:$a30, "&gt;="&amp;S$1, 'old sheet (broken) '!$a$4:$a30, "&lt;"&amp;T$1, 'old sheet (broken) '!$e$4:$e30, "", 'old sheet (broken) '!$b$4:$b30, "Ryder", 'old sheet (broken) '!$d$4:$d30, "for us")+SUMIFS('old sheet (broken) '!$c$4:$c30, 'old sheet (broken) '!$a$4:$a30, "&gt;="&amp;S$1, 'old sheet (broken) '!$a$4:$a30, "&lt;"&amp;T$1, 'old sheet (broken) '!$e$4:$e30, "Other", 'old sheet (broken) '!$b$4:$b30, "Ryder", 'old sheet (broken) '!$d$4:$d30, "for you")+SUMIFS('old sheet (broken) '!$c$4:$c30, 'old sheet (broken) '!$a$4:$a30, "&gt;="&amp;S$1, 'old sheet (broken) '!$a$4:$a30, "&lt;"&amp;T$1, 'old sheet (broken) '!$e$4:$e30, "", 'old sheet (broken) '!$b$4:$b30, "Ryder", 'old sheet (broken) '!$d$4:$d30, "for you")</f>
        <v>#NAME?</v>
      </c>
      <c r="T7" s="22" t="e">
        <f aca="false">SUMIFS('old sheet (broken) '!$c$4:$c30, 'old sheet (broken) '!$a$4:$a30, "&gt;="&amp;T$1, 'old sheet (broken) '!$a$4:$a30, "&lt;"&amp;U$1, 'old sheet (broken) '!$e$4:$e30, "Other", 'old sheet (broken) '!$b$4:$b30, "Ryder", 'old sheet (broken) '!$d$4:$d30, "for us")+SUMIFS('old sheet (broken) '!$c$4:$c30, 'old sheet (broken) '!$a$4:$a30, "&gt;="&amp;T$1, 'old sheet (broken) '!$a$4:$a30, "&lt;"&amp;U$1, 'old sheet (broken) '!$e$4:$e30, "", 'old sheet (broken) '!$b$4:$b30, "Ryder", 'old sheet (broken) '!$d$4:$d30, "for us")+SUMIFS('old sheet (broken) '!$c$4:$c30, 'old sheet (broken) '!$a$4:$a30, "&gt;="&amp;T$1, 'old sheet (broken) '!$a$4:$a30, "&lt;"&amp;U$1, 'old sheet (broken) '!$e$4:$e30, "Other", 'old sheet (broken) '!$b$4:$b30, "Ryder", 'old sheet (broken) '!$d$4:$d30, "for you")+SUMIFS('old sheet (broken) '!$c$4:$c30, 'old sheet (broken) '!$a$4:$a30, "&gt;="&amp;T$1, 'old sheet (broken) '!$a$4:$a30, "&lt;"&amp;U$1, 'old sheet (broken) '!$e$4:$e30, "", 'old sheet (broken) '!$b$4:$b30, "Ryder", 'old sheet (broken) '!$d$4:$d30, "for you")</f>
        <v>#NAME?</v>
      </c>
      <c r="U7" s="22" t="e">
        <f aca="false">SUMIFS('old sheet (broken) '!$c$4:$c30, 'old sheet (broken) '!$a$4:$a30, "&gt;="&amp;U$1, 'old sheet (broken) '!$a$4:$a30, "&lt;"&amp;V$1, 'old sheet (broken) '!$e$4:$e30, "Other", 'old sheet (broken) '!$b$4:$b30, "Ryder", 'old sheet (broken) '!$d$4:$d30, "for us")+SUMIFS('old sheet (broken) '!$c$4:$c30, 'old sheet (broken) '!$a$4:$a30, "&gt;="&amp;U$1, 'old sheet (broken) '!$a$4:$a30, "&lt;"&amp;V$1, 'old sheet (broken) '!$e$4:$e30, "", 'old sheet (broken) '!$b$4:$b30, "Ryder", 'old sheet (broken) '!$d$4:$d30, "for us")+SUMIFS('old sheet (broken) '!$c$4:$c30, 'old sheet (broken) '!$a$4:$a30, "&gt;="&amp;U$1, 'old sheet (broken) '!$a$4:$a30, "&lt;"&amp;V$1, 'old sheet (broken) '!$e$4:$e30, "Other", 'old sheet (broken) '!$b$4:$b30, "Ryder", 'old sheet (broken) '!$d$4:$d30, "for you")+SUMIFS('old sheet (broken) '!$c$4:$c30, 'old sheet (broken) '!$a$4:$a30, "&gt;="&amp;U$1, 'old sheet (broken) '!$a$4:$a30, "&lt;"&amp;V$1, 'old sheet (broken) '!$e$4:$e30, "", 'old sheet (broken) '!$b$4:$b30, "Ryder", 'old sheet (broken) '!$d$4:$d30, "for you")</f>
        <v>#NAME?</v>
      </c>
      <c r="V7" s="22" t="e">
        <f aca="false">SUMIFS('old sheet (broken) '!$c$4:$c30, 'old sheet (broken) '!$a$4:$a30, "&gt;="&amp;V$1, 'old sheet (broken) '!$a$4:$a30, "&lt;"&amp;W$1, 'old sheet (broken) '!$e$4:$e30, "Other", 'old sheet (broken) '!$b$4:$b30, "Ryder", 'old sheet (broken) '!$d$4:$d30, "for us")+SUMIFS('old sheet (broken) '!$c$4:$c30, 'old sheet (broken) '!$a$4:$a30, "&gt;="&amp;V$1, 'old sheet (broken) '!$a$4:$a30, "&lt;"&amp;W$1, 'old sheet (broken) '!$e$4:$e30, "", 'old sheet (broken) '!$b$4:$b30, "Ryder", 'old sheet (broken) '!$d$4:$d30, "for us")+SUMIFS('old sheet (broken) '!$c$4:$c30, 'old sheet (broken) '!$a$4:$a30, "&gt;="&amp;V$1, 'old sheet (broken) '!$a$4:$a30, "&lt;"&amp;W$1, 'old sheet (broken) '!$e$4:$e30, "Other", 'old sheet (broken) '!$b$4:$b30, "Ryder", 'old sheet (broken) '!$d$4:$d30, "for you")+SUMIFS('old sheet (broken) '!$c$4:$c30, 'old sheet (broken) '!$a$4:$a30, "&gt;="&amp;V$1, 'old sheet (broken) '!$a$4:$a30, "&lt;"&amp;W$1, 'old sheet (broken) '!$e$4:$e30, "", 'old sheet (broken) '!$b$4:$b30, "Ryder", 'old sheet (broken) '!$d$4:$d30, "for you")</f>
        <v>#NAME?</v>
      </c>
      <c r="W7" s="22" t="e">
        <f aca="false">SUMIFS('old sheet (broken) '!$c$4:$c30, 'old sheet (broken) '!$a$4:$a30, "&gt;="&amp;W$1, 'old sheet (broken) '!$a$4:$a30, "&lt;"&amp;X$1, 'old sheet (broken) '!$e$4:$e30, "Other", 'old sheet (broken) '!$b$4:$b30, "Ryder", 'old sheet (broken) '!$d$4:$d30, "for us")+SUMIFS('old sheet (broken) '!$c$4:$c30, 'old sheet (broken) '!$a$4:$a30, "&gt;="&amp;W$1, 'old sheet (broken) '!$a$4:$a30, "&lt;"&amp;X$1, 'old sheet (broken) '!$e$4:$e30, "", 'old sheet (broken) '!$b$4:$b30, "Ryder", 'old sheet (broken) '!$d$4:$d30, "for us")+SUMIFS('old sheet (broken) '!$c$4:$c30, 'old sheet (broken) '!$a$4:$a30, "&gt;="&amp;W$1, 'old sheet (broken) '!$a$4:$a30, "&lt;"&amp;X$1, 'old sheet (broken) '!$e$4:$e30, "Other", 'old sheet (broken) '!$b$4:$b30, "Ryder", 'old sheet (broken) '!$d$4:$d30, "for you")+SUMIFS('old sheet (broken) '!$c$4:$c30, 'old sheet (broken) '!$a$4:$a30, "&gt;="&amp;W$1, 'old sheet (broken) '!$a$4:$a30, "&lt;"&amp;X$1, 'old sheet (broken) '!$e$4:$e30, "", 'old sheet (broken) '!$b$4:$b30, "Ryder", 'old sheet (broken) '!$d$4:$d30, "for you")</f>
        <v>#NAME?</v>
      </c>
      <c r="X7" s="22" t="e">
        <f aca="false">SUMIFS('old sheet (broken) '!$c$4:$c30, 'old sheet (broken) '!$a$4:$a30, "&gt;="&amp;X$1, 'old sheet (broken) '!$a$4:$a30, "&lt;"&amp;Y$1, 'old sheet (broken) '!$e$4:$e30, "Other", 'old sheet (broken) '!$b$4:$b30, "Ryder", 'old sheet (broken) '!$d$4:$d30, "for us")+SUMIFS('old sheet (broken) '!$c$4:$c30, 'old sheet (broken) '!$a$4:$a30, "&gt;="&amp;X$1, 'old sheet (broken) '!$a$4:$a30, "&lt;"&amp;Y$1, 'old sheet (broken) '!$e$4:$e30, "", 'old sheet (broken) '!$b$4:$b30, "Ryder", 'old sheet (broken) '!$d$4:$d30, "for us")+SUMIFS('old sheet (broken) '!$c$4:$c30, 'old sheet (broken) '!$a$4:$a30, "&gt;="&amp;X$1, 'old sheet (broken) '!$a$4:$a30, "&lt;"&amp;Y$1, 'old sheet (broken) '!$e$4:$e30, "Other", 'old sheet (broken) '!$b$4:$b30, "Ryder", 'old sheet (broken) '!$d$4:$d30, "for you")+SUMIFS('old sheet (broken) '!$c$4:$c30, 'old sheet (broken) '!$a$4:$a30, "&gt;="&amp;X$1, 'old sheet (broken) '!$a$4:$a30, "&lt;"&amp;Y$1, 'old sheet (broken) '!$e$4:$e30, "", 'old sheet (broken) '!$b$4:$b30, "Ryder", 'old sheet (broken) '!$d$4:$d30, "for you")</f>
        <v>#NAME?</v>
      </c>
      <c r="Y7" s="22" t="e">
        <f aca="false">SUMIFS('old sheet (broken) '!$c$4:$c30, 'old sheet (broken) '!$a$4:$a30, "&gt;="&amp;Y$1, 'old sheet (broken) '!$a$4:$a30, "&lt;"&amp;Z$1, 'old sheet (broken) '!$e$4:$e30, "Other", 'old sheet (broken) '!$b$4:$b30, "Ryder", 'old sheet (broken) '!$d$4:$d30, "for us")+SUMIFS('old sheet (broken) '!$c$4:$c30, 'old sheet (broken) '!$a$4:$a30, "&gt;="&amp;Y$1, 'old sheet (broken) '!$a$4:$a30, "&lt;"&amp;Z$1, 'old sheet (broken) '!$e$4:$e30, "", 'old sheet (broken) '!$b$4:$b30, "Ryder", 'old sheet (broken) '!$d$4:$d30, "for us")+SUMIFS('old sheet (broken) '!$c$4:$c30, 'old sheet (broken) '!$a$4:$a30, "&gt;="&amp;Y$1, 'old sheet (broken) '!$a$4:$a30, "&lt;"&amp;Z$1, 'old sheet (broken) '!$e$4:$e30, "Other", 'old sheet (broken) '!$b$4:$b30, "Ryder", 'old sheet (broken) '!$d$4:$d30, "for you")+SUMIFS('old sheet (broken) '!$c$4:$c30, 'old sheet (broken) '!$a$4:$a30, "&gt;="&amp;Y$1, 'old sheet (broken) '!$a$4:$a30, "&lt;"&amp;Z$1, 'old sheet (broken) '!$e$4:$e30, "", 'old sheet (broken) '!$b$4:$b30, "Ryder", 'old sheet (broken) '!$d$4:$d30, "for you")</f>
        <v>#NAME?</v>
      </c>
      <c r="Z7" s="22" t="e">
        <f aca="false">SUMIFS('old sheet (broken) '!$c$4:$c30, 'old sheet (broken) '!$a$4:$a30, "&gt;="&amp;Z$1, 'old sheet (broken) '!$a$4:$a30, "&lt;"&amp;AA$1, 'old sheet (broken) '!$e$4:$e30, "Other", 'old sheet (broken) '!$b$4:$b30, "Ryder", 'old sheet (broken) '!$d$4:$d30, "for us")+SUMIFS('old sheet (broken) '!$c$4:$c30, 'old sheet (broken) '!$a$4:$a30, "&gt;="&amp;Z$1, 'old sheet (broken) '!$a$4:$a30, "&lt;"&amp;AA$1, 'old sheet (broken) '!$e$4:$e30, "", 'old sheet (broken) '!$b$4:$b30, "Ryder", 'old sheet (broken) '!$d$4:$d30, "for us")+SUMIFS('old sheet (broken) '!$c$4:$c30, 'old sheet (broken) '!$a$4:$a30, "&gt;="&amp;Z$1, 'old sheet (broken) '!$a$4:$a30, "&lt;"&amp;AA$1, 'old sheet (broken) '!$e$4:$e30, "Other", 'old sheet (broken) '!$b$4:$b30, "Ryder", 'old sheet (broken) '!$d$4:$d30, "for you")+SUMIFS('old sheet (broken) '!$c$4:$c30, 'old sheet (broken) '!$a$4:$a30, "&gt;="&amp;Z$1, 'old sheet (broken) '!$a$4:$a30, "&lt;"&amp;AA$1, 'old sheet (broken) '!$e$4:$e30, "", 'old sheet (broken) '!$b$4:$b30, "Ryder", 'old sheet (broken) '!$d$4:$d30, "for you")</f>
        <v>#NAME?</v>
      </c>
      <c r="AA7" s="22" t="e">
        <f aca="false">SUMIFS('old sheet (broken) '!$c$4:$c30, 'old sheet (broken) '!$a$4:$a30, "&gt;="&amp;AA$1, 'old sheet (broken) '!$a$4:$a30, "&lt;"&amp;AB$1, 'old sheet (broken) '!$e$4:$e30, "Other", 'old sheet (broken) '!$b$4:$b30, "Ryder", 'old sheet (broken) '!$d$4:$d30, "for us")+SUMIFS('old sheet (broken) '!$c$4:$c30, 'old sheet (broken) '!$a$4:$a30, "&gt;="&amp;AA$1, 'old sheet (broken) '!$a$4:$a30, "&lt;"&amp;AB$1, 'old sheet (broken) '!$e$4:$e30, "", 'old sheet (broken) '!$b$4:$b30, "Ryder", 'old sheet (broken) '!$d$4:$d30, "for us")+SUMIFS('old sheet (broken) '!$c$4:$c30, 'old sheet (broken) '!$a$4:$a30, "&gt;="&amp;AA$1, 'old sheet (broken) '!$a$4:$a30, "&lt;"&amp;AB$1, 'old sheet (broken) '!$e$4:$e30, "Other", 'old sheet (broken) '!$b$4:$b30, "Ryder", 'old sheet (broken) '!$d$4:$d30, "for you")+SUMIFS('old sheet (broken) '!$c$4:$c30, 'old sheet (broken) '!$a$4:$a30, "&gt;="&amp;AA$1, 'old sheet (broken) '!$a$4:$a30, "&lt;"&amp;AB$1, 'old sheet (broken) '!$e$4:$e30, "", 'old sheet (broken) '!$b$4:$b30, "Ryder", 'old sheet (broken) '!$d$4:$d30, "for you")</f>
        <v>#NAME?</v>
      </c>
      <c r="AB7" s="22" t="e">
        <f aca="false">SUMIFS('old sheet (broken) '!$c$4:$c30, 'old sheet (broken) '!$a$4:$a30, "&gt;="&amp;AB$1, 'old sheet (broken) '!$a$4:$a30, "&lt;"&amp;AC$1, 'old sheet (broken) '!$e$4:$e30, "Other", 'old sheet (broken) '!$b$4:$b30, "Ryder", 'old sheet (broken) '!$d$4:$d30, "for us")+SUMIFS('old sheet (broken) '!$c$4:$c30, 'old sheet (broken) '!$a$4:$a30, "&gt;="&amp;AB$1, 'old sheet (broken) '!$a$4:$a30, "&lt;"&amp;AC$1, 'old sheet (broken) '!$e$4:$e30, "", 'old sheet (broken) '!$b$4:$b30, "Ryder", 'old sheet (broken) '!$d$4:$d30, "for us")+SUMIFS('old sheet (broken) '!$c$4:$c30, 'old sheet (broken) '!$a$4:$a30, "&gt;="&amp;AB$1, 'old sheet (broken) '!$a$4:$a30, "&lt;"&amp;AC$1, 'old sheet (broken) '!$e$4:$e30, "Other", 'old sheet (broken) '!$b$4:$b30, "Ryder", 'old sheet (broken) '!$d$4:$d30, "for you")+SUMIFS('old sheet (broken) '!$c$4:$c30, 'old sheet (broken) '!$a$4:$a30, "&gt;="&amp;AB$1, 'old sheet (broken) '!$a$4:$a30, "&lt;"&amp;AC$1, 'old sheet (broken) '!$e$4:$e30, "", 'old sheet (broken) '!$b$4:$b30, "Ryder", 'old sheet (broken) '!$d$4:$d30, "for you")</f>
        <v>#NAME?</v>
      </c>
      <c r="AC7" s="22" t="e">
        <f aca="false">SUMIFS('old sheet (broken) '!$c$4:$c30, 'old sheet (broken) '!$a$4:$a30, "&gt;="&amp;AC$1, 'old sheet (broken) '!$a$4:$a30, "&lt;"&amp;AD$1, 'old sheet (broken) '!$e$4:$e30, "Other", 'old sheet (broken) '!$b$4:$b30, "Ryder", 'old sheet (broken) '!$d$4:$d30, "for us")+SUMIFS('old sheet (broken) '!$c$4:$c30, 'old sheet (broken) '!$a$4:$a30, "&gt;="&amp;AC$1, 'old sheet (broken) '!$a$4:$a30, "&lt;"&amp;AD$1, 'old sheet (broken) '!$e$4:$e30, "", 'old sheet (broken) '!$b$4:$b30, "Ryder", 'old sheet (broken) '!$d$4:$d30, "for us")+SUMIFS('old sheet (broken) '!$c$4:$c30, 'old sheet (broken) '!$a$4:$a30, "&gt;="&amp;AC$1, 'old sheet (broken) '!$a$4:$a30, "&lt;"&amp;AD$1, 'old sheet (broken) '!$e$4:$e30, "Other", 'old sheet (broken) '!$b$4:$b30, "Ryder", 'old sheet (broken) '!$d$4:$d30, "for you")+SUMIFS('old sheet (broken) '!$c$4:$c30, 'old sheet (broken) '!$a$4:$a30, "&gt;="&amp;AC$1, 'old sheet (broken) '!$a$4:$a30, "&lt;"&amp;AD$1, 'old sheet (broken) '!$e$4:$e30, "", 'old sheet (broken) '!$b$4:$b30, "Ryder", 'old sheet (broken) '!$d$4:$d30, "for you")</f>
        <v>#NAME?</v>
      </c>
      <c r="AD7" s="22" t="e">
        <f aca="false">SUMIFS('old sheet (broken) '!$c$4:$c30, 'old sheet (broken) '!$a$4:$a30, "&gt;="&amp;AD$1, 'old sheet (broken) '!$a$4:$a30, "&lt;"&amp;AE$1, 'old sheet (broken) '!$e$4:$e30, "Other", 'old sheet (broken) '!$b$4:$b30, "Ryder", 'old sheet (broken) '!$d$4:$d30, "for us")+SUMIFS('old sheet (broken) '!$c$4:$c30, 'old sheet (broken) '!$a$4:$a30, "&gt;="&amp;AD$1, 'old sheet (broken) '!$a$4:$a30, "&lt;"&amp;AE$1, 'old sheet (broken) '!$e$4:$e30, "", 'old sheet (broken) '!$b$4:$b30, "Ryder", 'old sheet (broken) '!$d$4:$d30, "for us")+SUMIFS('old sheet (broken) '!$c$4:$c30, 'old sheet (broken) '!$a$4:$a30, "&gt;="&amp;AD$1, 'old sheet (broken) '!$a$4:$a30, "&lt;"&amp;AE$1, 'old sheet (broken) '!$e$4:$e30, "Other", 'old sheet (broken) '!$b$4:$b30, "Ryder", 'old sheet (broken) '!$d$4:$d30, "for you")+SUMIFS('old sheet (broken) '!$c$4:$c30, 'old sheet (broken) '!$a$4:$a30, "&gt;="&amp;AD$1, 'old sheet (broken) '!$a$4:$a30, "&lt;"&amp;AE$1, 'old sheet (broken) '!$e$4:$e30, "", 'old sheet (broken) '!$b$4:$b30, "Ryder", 'old sheet (broken) '!$d$4:$d30, "for you")</f>
        <v>#NAME?</v>
      </c>
      <c r="AE7" s="22" t="e">
        <f aca="false">SUMIFS('old sheet (broken) '!$c$4:$c30, 'old sheet (broken) '!$a$4:$a30, "&gt;="&amp;AE$1, 'old sheet (broken) '!$a$4:$a30, "&lt;"&amp;AF$1, 'old sheet (broken) '!$e$4:$e30, "Other", 'old sheet (broken) '!$b$4:$b30, "Ryder", 'old sheet (broken) '!$d$4:$d30, "for us")+SUMIFS('old sheet (broken) '!$c$4:$c30, 'old sheet (broken) '!$a$4:$a30, "&gt;="&amp;AE$1, 'old sheet (broken) '!$a$4:$a30, "&lt;"&amp;AF$1, 'old sheet (broken) '!$e$4:$e30, "", 'old sheet (broken) '!$b$4:$b30, "Ryder", 'old sheet (broken) '!$d$4:$d30, "for us")+SUMIFS('old sheet (broken) '!$c$4:$c30, 'old sheet (broken) '!$a$4:$a30, "&gt;="&amp;AE$1, 'old sheet (broken) '!$a$4:$a30, "&lt;"&amp;AF$1, 'old sheet (broken) '!$e$4:$e30, "Other", 'old sheet (broken) '!$b$4:$b30, "Ryder", 'old sheet (broken) '!$d$4:$d30, "for you")+SUMIFS('old sheet (broken) '!$c$4:$c30, 'old sheet (broken) '!$a$4:$a30, "&gt;="&amp;AE$1, 'old sheet (broken) '!$a$4:$a30, "&lt;"&amp;AF$1, 'old sheet (broken) '!$e$4:$e30, "", 'old sheet (broken) '!$b$4:$b30, "Ryder", 'old sheet (broken) '!$d$4:$d30, "for you")</f>
        <v>#NAME?</v>
      </c>
      <c r="AF7" s="22" t="e">
        <f aca="false">SUMIFS('old sheet (broken) '!$c$4:$c30, 'old sheet (broken) '!$a$4:$a30, "&gt;="&amp;AF$1, 'old sheet (broken) '!$a$4:$a30, "&lt;"&amp;AG$1, 'old sheet (broken) '!$e$4:$e30, "Other", 'old sheet (broken) '!$b$4:$b30, "Ryder", 'old sheet (broken) '!$d$4:$d30, "for us")+SUMIFS('old sheet (broken) '!$c$4:$c30, 'old sheet (broken) '!$a$4:$a30, "&gt;="&amp;AF$1, 'old sheet (broken) '!$a$4:$a30, "&lt;"&amp;AG$1, 'old sheet (broken) '!$e$4:$e30, "", 'old sheet (broken) '!$b$4:$b30, "Ryder", 'old sheet (broken) '!$d$4:$d30, "for us")+SUMIFS('old sheet (broken) '!$c$4:$c30, 'old sheet (broken) '!$a$4:$a30, "&gt;="&amp;AF$1, 'old sheet (broken) '!$a$4:$a30, "&lt;"&amp;AG$1, 'old sheet (broken) '!$e$4:$e30, "Other", 'old sheet (broken) '!$b$4:$b30, "Ryder", 'old sheet (broken) '!$d$4:$d30, "for you")+SUMIFS('old sheet (broken) '!$c$4:$c30, 'old sheet (broken) '!$a$4:$a30, "&gt;="&amp;AF$1, 'old sheet (broken) '!$a$4:$a30, "&lt;"&amp;AG$1, 'old sheet (broken) '!$e$4:$e30, "", 'old sheet (broken) '!$b$4:$b30, "Ryder", 'old sheet (broken) '!$d$4:$d30, "for you")</f>
        <v>#NAME?</v>
      </c>
      <c r="AG7" s="22" t="e">
        <f aca="false">SUMIFS('old sheet (broken) '!$c$4:$c30, 'old sheet (broken) '!$a$4:$a30, "&gt;="&amp;AG$1, 'old sheet (broken) '!$a$4:$a30, "&lt;"&amp;AH$1, 'old sheet (broken) '!$e$4:$e30, "Other", 'old sheet (broken) '!$b$4:$b30, "Ryder", 'old sheet (broken) '!$d$4:$d30, "for us")+SUMIFS('old sheet (broken) '!$c$4:$c30, 'old sheet (broken) '!$a$4:$a30, "&gt;="&amp;AG$1, 'old sheet (broken) '!$a$4:$a30, "&lt;"&amp;AH$1, 'old sheet (broken) '!$e$4:$e30, "", 'old sheet (broken) '!$b$4:$b30, "Ryder", 'old sheet (broken) '!$d$4:$d30, "for us")+SUMIFS('old sheet (broken) '!$c$4:$c30, 'old sheet (broken) '!$a$4:$a30, "&gt;="&amp;AG$1, 'old sheet (broken) '!$a$4:$a30, "&lt;"&amp;AH$1, 'old sheet (broken) '!$e$4:$e30, "Other", 'old sheet (broken) '!$b$4:$b30, "Ryder", 'old sheet (broken) '!$d$4:$d30, "for you")+SUMIFS('old sheet (broken) '!$c$4:$c30, 'old sheet (broken) '!$a$4:$a30, "&gt;="&amp;AG$1, 'old sheet (broken) '!$a$4:$a30, "&lt;"&amp;AH$1, 'old sheet (broken) '!$e$4:$e30, "", 'old sheet (broken) '!$b$4:$b30, "Ryder", 'old sheet (broken) '!$d$4:$d30, "for you")</f>
        <v>#NAME?</v>
      </c>
      <c r="AH7" s="22" t="e">
        <f aca="false">SUMIFS('old sheet (broken) '!$c$4:$c30, 'old sheet (broken) '!$a$4:$a30, "&gt;="&amp;AH$1, 'old sheet (broken) '!$a$4:$a30, "&lt;"&amp;AI$1, 'old sheet (broken) '!$e$4:$e30, "Other", 'old sheet (broken) '!$b$4:$b30, "Ryder", 'old sheet (broken) '!$d$4:$d30, "for us")+SUMIFS('old sheet (broken) '!$c$4:$c30, 'old sheet (broken) '!$a$4:$a30, "&gt;="&amp;AH$1, 'old sheet (broken) '!$a$4:$a30, "&lt;"&amp;AI$1, 'old sheet (broken) '!$e$4:$e30, "", 'old sheet (broken) '!$b$4:$b30, "Ryder", 'old sheet (broken) '!$d$4:$d30, "for us")+SUMIFS('old sheet (broken) '!$c$4:$c30, 'old sheet (broken) '!$a$4:$a30, "&gt;="&amp;AH$1, 'old sheet (broken) '!$a$4:$a30, "&lt;"&amp;AI$1, 'old sheet (broken) '!$e$4:$e30, "Other", 'old sheet (broken) '!$b$4:$b30, "Ryder", 'old sheet (broken) '!$d$4:$d30, "for you")+SUMIFS('old sheet (broken) '!$c$4:$c30, 'old sheet (broken) '!$a$4:$a30, "&gt;="&amp;AH$1, 'old sheet (broken) '!$a$4:$a30, "&lt;"&amp;AI$1, 'old sheet (broken) '!$e$4:$e30, "", 'old sheet (broken) '!$b$4:$b30, "Ryder", 'old sheet (broken) '!$d$4:$d30, "for you")</f>
        <v>#NAME?</v>
      </c>
      <c r="AI7" s="22" t="e">
        <f aca="false">SUMIFS('old sheet (broken) '!$c$4:$c30, 'old sheet (broken) '!$a$4:$a30, "&gt;="&amp;AI$1, 'old sheet (broken) '!$a$4:$a30, "&lt;"&amp;AJ$1, 'old sheet (broken) '!$e$4:$e30, "Other", 'old sheet (broken) '!$b$4:$b30, "Ryder", 'old sheet (broken) '!$d$4:$d30, "for us")+SUMIFS('old sheet (broken) '!$c$4:$c30, 'old sheet (broken) '!$a$4:$a30, "&gt;="&amp;AI$1, 'old sheet (broken) '!$a$4:$a30, "&lt;"&amp;AJ$1, 'old sheet (broken) '!$e$4:$e30, "", 'old sheet (broken) '!$b$4:$b30, "Ryder", 'old sheet (broken) '!$d$4:$d30, "for us")+SUMIFS('old sheet (broken) '!$c$4:$c30, 'old sheet (broken) '!$a$4:$a30, "&gt;="&amp;AI$1, 'old sheet (broken) '!$a$4:$a30, "&lt;"&amp;AJ$1, 'old sheet (broken) '!$e$4:$e30, "Other", 'old sheet (broken) '!$b$4:$b30, "Ryder", 'old sheet (broken) '!$d$4:$d30, "for you")+SUMIFS('old sheet (broken) '!$c$4:$c30, 'old sheet (broken) '!$a$4:$a30, "&gt;="&amp;AI$1, 'old sheet (broken) '!$a$4:$a30, "&lt;"&amp;AJ$1, 'old sheet (broken) '!$e$4:$e30, "", 'old sheet (broken) '!$b$4:$b30, "Ryder", 'old sheet (broken) '!$d$4:$d30, "for you")</f>
        <v>#NAME?</v>
      </c>
      <c r="AJ7" s="22" t="e">
        <f aca="false">SUMIFS('old sheet (broken) '!$c$4:$c30, 'old sheet (broken) '!$a$4:$a30, "&gt;="&amp;AJ$1, 'old sheet (broken) '!$a$4:$a30, "&lt;"&amp;AK$1, 'old sheet (broken) '!$e$4:$e30, "Other", 'old sheet (broken) '!$b$4:$b30, "Ryder", 'old sheet (broken) '!$d$4:$d30, "for us")+SUMIFS('old sheet (broken) '!$c$4:$c30, 'old sheet (broken) '!$a$4:$a30, "&gt;="&amp;AJ$1, 'old sheet (broken) '!$a$4:$a30, "&lt;"&amp;AK$1, 'old sheet (broken) '!$e$4:$e30, "", 'old sheet (broken) '!$b$4:$b30, "Ryder", 'old sheet (broken) '!$d$4:$d30, "for us")+SUMIFS('old sheet (broken) '!$c$4:$c30, 'old sheet (broken) '!$a$4:$a30, "&gt;="&amp;AJ$1, 'old sheet (broken) '!$a$4:$a30, "&lt;"&amp;AK$1, 'old sheet (broken) '!$e$4:$e30, "Other", 'old sheet (broken) '!$b$4:$b30, "Ryder", 'old sheet (broken) '!$d$4:$d30, "for you")+SUMIFS('old sheet (broken) '!$c$4:$c30, 'old sheet (broken) '!$a$4:$a30, "&gt;="&amp;AJ$1, 'old sheet (broken) '!$a$4:$a30, "&lt;"&amp;AK$1, 'old sheet (broken) '!$e$4:$e30, "", 'old sheet (broken) '!$b$4:$b30, "Ryder", 'old sheet (broken) '!$d$4:$d30, "for you")</f>
        <v>#NAME?</v>
      </c>
      <c r="AK7" s="22" t="e">
        <f aca="false">SUMIFS('old sheet (broken) '!$c$4:$c30, 'old sheet (broken) '!$a$4:$a30, "&gt;="&amp;AK$1, 'old sheet (broken) '!$a$4:$a30, "&lt;"&amp;AL$1, 'old sheet (broken) '!$e$4:$e30, "Other", 'old sheet (broken) '!$b$4:$b30, "Ryder", 'old sheet (broken) '!$d$4:$d30, "for us")+SUMIFS('old sheet (broken) '!$c$4:$c30, 'old sheet (broken) '!$a$4:$a30, "&gt;="&amp;AK$1, 'old sheet (broken) '!$a$4:$a30, "&lt;"&amp;AL$1, 'old sheet (broken) '!$e$4:$e30, "", 'old sheet (broken) '!$b$4:$b30, "Ryder", 'old sheet (broken) '!$d$4:$d30, "for us")+SUMIFS('old sheet (broken) '!$c$4:$c30, 'old sheet (broken) '!$a$4:$a30, "&gt;="&amp;AK$1, 'old sheet (broken) '!$a$4:$a30, "&lt;"&amp;AL$1, 'old sheet (broken) '!$e$4:$e30, "Other", 'old sheet (broken) '!$b$4:$b30, "Ryder", 'old sheet (broken) '!$d$4:$d30, "for you")+SUMIFS('old sheet (broken) '!$c$4:$c30, 'old sheet (broken) '!$a$4:$a30, "&gt;="&amp;AK$1, 'old sheet (broken) '!$a$4:$a30, "&lt;"&amp;AL$1, 'old sheet (broken) '!$e$4:$e30, "", 'old sheet (broken) '!$b$4:$b30, "Ryder", 'old sheet (broken) '!$d$4:$d30, "for you")</f>
        <v>#NAME?</v>
      </c>
      <c r="AL7" s="22" t="e">
        <f aca="false">SUMIFS('old sheet (broken) '!$c$4:$c30, 'old sheet (broken) '!$a$4:$a30, "&gt;="&amp;AL$1, 'old sheet (broken) '!$a$4:$a30, "&lt;"&amp;AM$1, 'old sheet (broken) '!$e$4:$e30, "Other", 'old sheet (broken) '!$b$4:$b30, "Ryder", 'old sheet (broken) '!$d$4:$d30, "for us")+SUMIFS('old sheet (broken) '!$c$4:$c30, 'old sheet (broken) '!$a$4:$a30, "&gt;="&amp;AL$1, 'old sheet (broken) '!$a$4:$a30, "&lt;"&amp;AM$1, 'old sheet (broken) '!$e$4:$e30, "", 'old sheet (broken) '!$b$4:$b30, "Ryder", 'old sheet (broken) '!$d$4:$d30, "for us")+SUMIFS('old sheet (broken) '!$c$4:$c30, 'old sheet (broken) '!$a$4:$a30, "&gt;="&amp;AL$1, 'old sheet (broken) '!$a$4:$a30, "&lt;"&amp;AM$1, 'old sheet (broken) '!$e$4:$e30, "Other", 'old sheet (broken) '!$b$4:$b30, "Ryder", 'old sheet (broken) '!$d$4:$d30, "for you")+SUMIFS('old sheet (broken) '!$c$4:$c30, 'old sheet (broken) '!$a$4:$a30, "&gt;="&amp;AL$1, 'old sheet (broken) '!$a$4:$a30, "&lt;"&amp;AM$1, 'old sheet (broken) '!$e$4:$e30, "", 'old sheet (broken) '!$b$4:$b30, "Ryder", 'old sheet (broken) '!$d$4:$d30, "for you")</f>
        <v>#NAME?</v>
      </c>
      <c r="AM7" s="22" t="e">
        <f aca="false">SUMIFS('old sheet (broken) '!$c$4:$c30, 'old sheet (broken) '!$a$4:$a30, "&gt;="&amp;AM$1, 'old sheet (broken) '!$a$4:$a30, "&lt;"&amp;AN$1, 'old sheet (broken) '!$e$4:$e30, "Other", 'old sheet (broken) '!$b$4:$b30, "Ryder", 'old sheet (broken) '!$d$4:$d30, "for us")+SUMIFS('old sheet (broken) '!$c$4:$c30, 'old sheet (broken) '!$a$4:$a30, "&gt;="&amp;AM$1, 'old sheet (broken) '!$a$4:$a30, "&lt;"&amp;AN$1, 'old sheet (broken) '!$e$4:$e30, "", 'old sheet (broken) '!$b$4:$b30, "Ryder", 'old sheet (broken) '!$d$4:$d30, "for us")+SUMIFS('old sheet (broken) '!$c$4:$c30, 'old sheet (broken) '!$a$4:$a30, "&gt;="&amp;AM$1, 'old sheet (broken) '!$a$4:$a30, "&lt;"&amp;AN$1, 'old sheet (broken) '!$e$4:$e30, "Other", 'old sheet (broken) '!$b$4:$b30, "Ryder", 'old sheet (broken) '!$d$4:$d30, "for you")+SUMIFS('old sheet (broken) '!$c$4:$c30, 'old sheet (broken) '!$a$4:$a30, "&gt;="&amp;AM$1, 'old sheet (broken) '!$a$4:$a30, "&lt;"&amp;AN$1, 'old sheet (broken) '!$e$4:$e30, "", 'old sheet (broken) '!$b$4:$b30, "Ryder", 'old sheet (broken) '!$d$4:$d30, "for you")</f>
        <v>#NAME?</v>
      </c>
      <c r="AN7" s="22" t="e">
        <f aca="false">SUMIFS('old sheet (broken) '!$c$4:$c30, 'old sheet (broken) '!$a$4:$a30, "&gt;="&amp;AN$1, 'old sheet (broken) '!$a$4:$a30, "&lt;"&amp;AO$1, 'old sheet (broken) '!$e$4:$e30, "Other", 'old sheet (broken) '!$b$4:$b30, "Ryder", 'old sheet (broken) '!$d$4:$d30, "for us")+SUMIFS('old sheet (broken) '!$c$4:$c30, 'old sheet (broken) '!$a$4:$a30, "&gt;="&amp;AN$1, 'old sheet (broken) '!$a$4:$a30, "&lt;"&amp;AO$1, 'old sheet (broken) '!$e$4:$e30, "", 'old sheet (broken) '!$b$4:$b30, "Ryder", 'old sheet (broken) '!$d$4:$d30, "for us")+SUMIFS('old sheet (broken) '!$c$4:$c30, 'old sheet (broken) '!$a$4:$a30, "&gt;="&amp;AN$1, 'old sheet (broken) '!$a$4:$a30, "&lt;"&amp;AO$1, 'old sheet (broken) '!$e$4:$e30, "Other", 'old sheet (broken) '!$b$4:$b30, "Ryder", 'old sheet (broken) '!$d$4:$d30, "for you")+SUMIFS('old sheet (broken) '!$c$4:$c30, 'old sheet (broken) '!$a$4:$a30, "&gt;="&amp;AN$1, 'old sheet (broken) '!$a$4:$a30, "&lt;"&amp;AO$1, 'old sheet (broken) '!$e$4:$e30, "", 'old sheet (broken) '!$b$4:$b30, "Ryder", 'old sheet (broken) '!$d$4:$d30, "for you")</f>
        <v>#NAME?</v>
      </c>
      <c r="AO7" s="22" t="e">
        <f aca="false">SUMIFS('old sheet (broken) '!$c$4:$c30, 'old sheet (broken) '!$a$4:$a30, "&gt;="&amp;AO$1, 'old sheet (broken) '!$a$4:$a30, "&lt;"&amp;AP$1, 'old sheet (broken) '!$e$4:$e30, "Other", 'old sheet (broken) '!$b$4:$b30, "Ryder", 'old sheet (broken) '!$d$4:$d30, "for us")+SUMIFS('old sheet (broken) '!$c$4:$c30, 'old sheet (broken) '!$a$4:$a30, "&gt;="&amp;AO$1, 'old sheet (broken) '!$a$4:$a30, "&lt;"&amp;AP$1, 'old sheet (broken) '!$e$4:$e30, "", 'old sheet (broken) '!$b$4:$b30, "Ryder", 'old sheet (broken) '!$d$4:$d30, "for us")+SUMIFS('old sheet (broken) '!$c$4:$c30, 'old sheet (broken) '!$a$4:$a30, "&gt;="&amp;AO$1, 'old sheet (broken) '!$a$4:$a30, "&lt;"&amp;AP$1, 'old sheet (broken) '!$e$4:$e30, "Other", 'old sheet (broken) '!$b$4:$b30, "Ryder", 'old sheet (broken) '!$d$4:$d30, "for you")+SUMIFS('old sheet (broken) '!$c$4:$c30, 'old sheet (broken) '!$a$4:$a30, "&gt;="&amp;AO$1, 'old sheet (broken) '!$a$4:$a30, "&lt;"&amp;AP$1, 'old sheet (broken) '!$e$4:$e30, "", 'old sheet (broken) '!$b$4:$b30, "Ryder", 'old sheet (broken) '!$d$4:$d30, "for you")</f>
        <v>#NAME?</v>
      </c>
      <c r="AP7" s="22" t="e">
        <f aca="false">SUMIFS('old sheet (broken) '!$c$4:$c30, 'old sheet (broken) '!$a$4:$a30, "&gt;="&amp;AP$1, 'old sheet (broken) '!$a$4:$a30, "&lt;"&amp;AQ$1, 'old sheet (broken) '!$e$4:$e30, "Other", 'old sheet (broken) '!$b$4:$b30, "Ryder", 'old sheet (broken) '!$d$4:$d30, "for us")+SUMIFS('old sheet (broken) '!$c$4:$c30, 'old sheet (broken) '!$a$4:$a30, "&gt;="&amp;AP$1, 'old sheet (broken) '!$a$4:$a30, "&lt;"&amp;AQ$1, 'old sheet (broken) '!$e$4:$e30, "", 'old sheet (broken) '!$b$4:$b30, "Ryder", 'old sheet (broken) '!$d$4:$d30, "for us")+SUMIFS('old sheet (broken) '!$c$4:$c30, 'old sheet (broken) '!$a$4:$a30, "&gt;="&amp;AP$1, 'old sheet (broken) '!$a$4:$a30, "&lt;"&amp;AQ$1, 'old sheet (broken) '!$e$4:$e30, "Other", 'old sheet (broken) '!$b$4:$b30, "Ryder", 'old sheet (broken) '!$d$4:$d30, "for you")+SUMIFS('old sheet (broken) '!$c$4:$c30, 'old sheet (broken) '!$a$4:$a30, "&gt;="&amp;AP$1, 'old sheet (broken) '!$a$4:$a30, "&lt;"&amp;AQ$1, 'old sheet (broken) '!$e$4:$e30, "", 'old sheet (broken) '!$b$4:$b30, "Ryder", 'old sheet (broken) '!$d$4:$d30, "for you")</f>
        <v>#NAME?</v>
      </c>
      <c r="AQ7" s="22" t="e">
        <f aca="false">SUMIFS('old sheet (broken) '!$c$4:$c30, 'old sheet (broken) '!$a$4:$a30, "&gt;="&amp;AQ$1, 'old sheet (broken) '!$a$4:$a30, "&lt;"&amp;AS$1, 'old sheet (broken) '!$e$4:$e30, "Other", 'old sheet (broken) '!$b$4:$b30, "Ryder", 'old sheet (broken) '!$d$4:$d30, "for us")+SUMIFS('old sheet (broken) '!$c$4:$c30, 'old sheet (broken) '!$a$4:$a30, "&gt;="&amp;AQ$1, 'old sheet (broken) '!$a$4:$a30, "&lt;"&amp;AS$1, 'old sheet (broken) '!$e$4:$e30, "", 'old sheet (broken) '!$b$4:$b30, "Ryder", 'old sheet (broken) '!$d$4:$d30, "for us")+SUMIFS('old sheet (broken) '!$c$4:$c30, 'old sheet (broken) '!$a$4:$a30, "&gt;="&amp;AQ$1, 'old sheet (broken) '!$a$4:$a30, "&lt;"&amp;AS$1, 'old sheet (broken) '!$e$4:$e30, "Other", 'old sheet (broken) '!$b$4:$b30, "Ryder", 'old sheet (broken) '!$d$4:$d30, "for you")+SUMIFS('old sheet (broken) '!$c$4:$c30, 'old sheet (broken) '!$a$4:$a30, "&gt;="&amp;AQ$1, 'old sheet (broken) '!$a$4:$a30, "&lt;"&amp;AS$1, 'old sheet (broken) '!$e$4:$e30, "", 'old sheet (broken) '!$b$4:$b30, "Ryder", 'old sheet (broken) '!$d$4:$d30, "for you")</f>
        <v>#NAME?</v>
      </c>
      <c r="AR7" s="22" t="e">
        <f aca="false">SUMIFS('old sheet (broken) '!$c$4:$c30, 'old sheet (broken) '!$a$4:$a30, "&gt;="&amp;AR$1, 'old sheet (broken) '!$a$4:$a30, "&lt;"&amp;AT$1, 'old sheet (broken) '!$e$4:$e30, "Other", 'old sheet (broken) '!$b$4:$b30, "Ryder", 'old sheet (broken) '!$d$4:$d30, "for us")+SUMIFS('old sheet (broken) '!$c$4:$c30, 'old sheet (broken) '!$a$4:$a30, "&gt;="&amp;AR$1, 'old sheet (broken) '!$a$4:$a30, "&lt;"&amp;AT$1, 'old sheet (broken) '!$e$4:$e30, "", 'old sheet (broken) '!$b$4:$b30, "Ryder", 'old sheet (broken) '!$d$4:$d30, "for us")+SUMIFS('old sheet (broken) '!$c$4:$c30, 'old sheet (broken) '!$a$4:$a30, "&gt;="&amp;AR$1, 'old sheet (broken) '!$a$4:$a30, "&lt;"&amp;AT$1, 'old sheet (broken) '!$e$4:$e30, "Other", 'old sheet (broken) '!$b$4:$b30, "Ryder", 'old sheet (broken) '!$d$4:$d30, "for you")+SUMIFS('old sheet (broken) '!$c$4:$c30, 'old sheet (broken) '!$a$4:$a30, "&gt;="&amp;AR$1, 'old sheet (broken) '!$a$4:$a30, "&lt;"&amp;AT$1, 'old sheet (broken) '!$e$4:$e30, "", 'old sheet (broken) '!$b$4:$b30, "Ryder", 'old sheet (broken) '!$d$4:$d30, "for you")</f>
        <v>#NAME?</v>
      </c>
    </row>
    <row r="8" customFormat="false" ht="15.75" hidden="false" customHeight="false" outlineLevel="0" collapsed="false">
      <c r="A8" s="23" t="s">
        <v>476</v>
      </c>
      <c r="B8" s="24" t="e">
        <f aca="false">SUMIFS('old sheet (broken) '!$c$4:$c30, 'old sheet (broken) '!$a$4:$a30, "&gt;="&amp;B$1, 'old sheet (broken) '!$a$4:$a30, "&lt;"&amp;C$1,  'old sheet (broken) '!$b$4:$b30, "Ryder", 'old sheet (broken) '!$d$4:$d30, "for us")</f>
        <v>#NAME?</v>
      </c>
      <c r="C8" s="24" t="e">
        <f aca="false">SUMIFS('old sheet (broken) '!$c$4:$c30, 'old sheet (broken) '!$a$4:$a30, "&gt;="&amp;C$1, 'old sheet (broken) '!$a$4:$a30, "&lt;"&amp;D$1,  'old sheet (broken) '!$b$4:$b30, "Ryder", 'old sheet (broken) '!$d$4:$d30, "for us")</f>
        <v>#NAME?</v>
      </c>
      <c r="D8" s="24" t="e">
        <f aca="false">SUMIFS('old sheet (broken) '!$c$4:$c30, 'old sheet (broken) '!$a$4:$a30, "&gt;="&amp;D$1, 'old sheet (broken) '!$a$4:$a30, "&lt;"&amp;E$1,  'old sheet (broken) '!$b$4:$b30, "Ryder", 'old sheet (broken) '!$d$4:$d30, "for us")</f>
        <v>#NAME?</v>
      </c>
      <c r="E8" s="24" t="e">
        <f aca="false">SUMIFS('old sheet (broken) '!$c$4:$c30, 'old sheet (broken) '!$a$4:$a30, "&gt;="&amp;E$1, 'old sheet (broken) '!$a$4:$a30, "&lt;"&amp;F$1,  'old sheet (broken) '!$b$4:$b30, "Ryder", 'old sheet (broken) '!$d$4:$d30, "for us")</f>
        <v>#NAME?</v>
      </c>
      <c r="F8" s="24" t="e">
        <f aca="false">SUMIFS('old sheet (broken) '!$c$4:$c30, 'old sheet (broken) '!$a$4:$a30, "&gt;="&amp;F$1, 'old sheet (broken) '!$a$4:$a30, "&lt;"&amp;G$1,  'old sheet (broken) '!$b$4:$b30, "Ryder", 'old sheet (broken) '!$d$4:$d30, "for us")</f>
        <v>#NAME?</v>
      </c>
      <c r="G8" s="24" t="e">
        <f aca="false">SUMIFS('old sheet (broken) '!$c$4:$c30, 'old sheet (broken) '!$a$4:$a30, "&gt;="&amp;G$1, 'old sheet (broken) '!$a$4:$a30, "&lt;"&amp;H$1,  'old sheet (broken) '!$b$4:$b30, "Ryder", 'old sheet (broken) '!$d$4:$d30, "for us")</f>
        <v>#NAME?</v>
      </c>
      <c r="H8" s="24" t="e">
        <f aca="false">SUMIFS('old sheet (broken) '!$c$4:$c30, 'old sheet (broken) '!$a$4:$a30, "&gt;="&amp;H$1, 'old sheet (broken) '!$a$4:$a30, "&lt;"&amp;I$1,  'old sheet (broken) '!$b$4:$b30, "Ryder", 'old sheet (broken) '!$d$4:$d30, "for us")</f>
        <v>#NAME?</v>
      </c>
      <c r="I8" s="24" t="e">
        <f aca="false">SUMIFS('old sheet (broken) '!$c$4:$c30, 'old sheet (broken) '!$a$4:$a30, "&gt;="&amp;I$1, 'old sheet (broken) '!$a$4:$a30, "&lt;"&amp;J$1,  'old sheet (broken) '!$b$4:$b30, "Ryder", 'old sheet (broken) '!$d$4:$d30, "for us")</f>
        <v>#NAME?</v>
      </c>
      <c r="J8" s="24" t="e">
        <f aca="false">SUMIFS('old sheet (broken) '!$c$4:$c30, 'old sheet (broken) '!$a$4:$a30, "&gt;="&amp;J$1, 'old sheet (broken) '!$a$4:$a30, "&lt;"&amp;K$1,  'old sheet (broken) '!$b$4:$b30, "Ryder", 'old sheet (broken) '!$d$4:$d30, "for us")</f>
        <v>#NAME?</v>
      </c>
      <c r="K8" s="24" t="e">
        <f aca="false">SUMIFS('old sheet (broken) '!$c$4:$c30, 'old sheet (broken) '!$a$4:$a30, "&gt;="&amp;K$1, 'old sheet (broken) '!$a$4:$a30, "&lt;"&amp;L$1,  'old sheet (broken) '!$b$4:$b30, "Ryder", 'old sheet (broken) '!$d$4:$d30, "for us")</f>
        <v>#NAME?</v>
      </c>
      <c r="L8" s="24" t="e">
        <f aca="false">SUMIFS('old sheet (broken) '!$c$4:$c30, 'old sheet (broken) '!$a$4:$a30, "&gt;="&amp;L$1, 'old sheet (broken) '!$a$4:$a30, "&lt;"&amp;M$1,  'old sheet (broken) '!$b$4:$b30, "Ryder", 'old sheet (broken) '!$d$4:$d30, "for us")</f>
        <v>#NAME?</v>
      </c>
      <c r="M8" s="24" t="e">
        <f aca="false">SUMIFS('old sheet (broken) '!$c$4:$c30, 'old sheet (broken) '!$a$4:$a30, "&gt;="&amp;M$1, 'old sheet (broken) '!$a$4:$a30, "&lt;"&amp;N$1,  'old sheet (broken) '!$b$4:$b30, "Ryder", 'old sheet (broken) '!$d$4:$d30, "for us")</f>
        <v>#NAME?</v>
      </c>
      <c r="N8" s="24" t="e">
        <f aca="false">SUMIFS('old sheet (broken) '!$c$4:$c30, 'old sheet (broken) '!$a$4:$a30, "&gt;="&amp;N$1, 'old sheet (broken) '!$a$4:$a30, "&lt;"&amp;O$1,  'old sheet (broken) '!$b$4:$b30, "Ryder", 'old sheet (broken) '!$d$4:$d30, "for us")</f>
        <v>#NAME?</v>
      </c>
      <c r="O8" s="24" t="e">
        <f aca="false">SUMIFS('old sheet (broken) '!$c$4:$c30, 'old sheet (broken) '!$a$4:$a30, "&gt;="&amp;O$1, 'old sheet (broken) '!$a$4:$a30, "&lt;"&amp;P$1,  'old sheet (broken) '!$b$4:$b30, "Ryder", 'old sheet (broken) '!$d$4:$d30, "for us")</f>
        <v>#NAME?</v>
      </c>
      <c r="P8" s="24" t="e">
        <f aca="false">SUMIFS('old sheet (broken) '!$c$4:$c30, 'old sheet (broken) '!$a$4:$a30, "&gt;="&amp;P$1, 'old sheet (broken) '!$a$4:$a30, "&lt;"&amp;Q$1,  'old sheet (broken) '!$b$4:$b30, "Ryder", 'old sheet (broken) '!$d$4:$d30, "for us")</f>
        <v>#NAME?</v>
      </c>
      <c r="Q8" s="24" t="e">
        <f aca="false">SUMIFS('old sheet (broken) '!$c$4:$c30, 'old sheet (broken) '!$a$4:$a30, "&gt;="&amp;Q$1, 'old sheet (broken) '!$a$4:$a30, "&lt;"&amp;R$1,  'old sheet (broken) '!$b$4:$b30, "Ryder", 'old sheet (broken) '!$d$4:$d30, "for us")</f>
        <v>#NAME?</v>
      </c>
      <c r="R8" s="24" t="e">
        <f aca="false">SUMIFS('old sheet (broken) '!$c$4:$c30, 'old sheet (broken) '!$a$4:$a30, "&gt;="&amp;R$1, 'old sheet (broken) '!$a$4:$a30, "&lt;"&amp;S$1,  'old sheet (broken) '!$b$4:$b30, "Ryder", 'old sheet (broken) '!$d$4:$d30, "for us")</f>
        <v>#NAME?</v>
      </c>
      <c r="S8" s="24" t="e">
        <f aca="false">SUMIFS('old sheet (broken) '!$c$4:$c30, 'old sheet (broken) '!$a$4:$a30, "&gt;="&amp;S$1, 'old sheet (broken) '!$a$4:$a30, "&lt;"&amp;T$1,  'old sheet (broken) '!$b$4:$b30, "Ryder", 'old sheet (broken) '!$d$4:$d30, "for us")</f>
        <v>#NAME?</v>
      </c>
      <c r="T8" s="24" t="e">
        <f aca="false">SUMIFS('old sheet (broken) '!$c$4:$c30, 'old sheet (broken) '!$a$4:$a30, "&gt;="&amp;T$1, 'old sheet (broken) '!$a$4:$a30, "&lt;"&amp;U$1,  'old sheet (broken) '!$b$4:$b30, "Ryder", 'old sheet (broken) '!$d$4:$d30, "for us")</f>
        <v>#NAME?</v>
      </c>
      <c r="U8" s="24" t="e">
        <f aca="false">SUMIFS('old sheet (broken) '!$c$4:$c30, 'old sheet (broken) '!$a$4:$a30, "&gt;="&amp;U$1, 'old sheet (broken) '!$a$4:$a30, "&lt;"&amp;V$1,  'old sheet (broken) '!$b$4:$b30, "Ryder", 'old sheet (broken) '!$d$4:$d30, "for us")</f>
        <v>#NAME?</v>
      </c>
      <c r="V8" s="24" t="e">
        <f aca="false">SUMIFS('old sheet (broken) '!$c$4:$c30, 'old sheet (broken) '!$a$4:$a30, "&gt;="&amp;V$1, 'old sheet (broken) '!$a$4:$a30, "&lt;"&amp;W$1,  'old sheet (broken) '!$b$4:$b30, "Ryder", 'old sheet (broken) '!$d$4:$d30, "for us")</f>
        <v>#NAME?</v>
      </c>
      <c r="W8" s="24" t="e">
        <f aca="false">SUMIFS('old sheet (broken) '!$c$4:$c30, 'old sheet (broken) '!$a$4:$a30, "&gt;="&amp;W$1, 'old sheet (broken) '!$a$4:$a30, "&lt;"&amp;X$1,  'old sheet (broken) '!$b$4:$b30, "Ryder", 'old sheet (broken) '!$d$4:$d30, "for us")</f>
        <v>#NAME?</v>
      </c>
      <c r="X8" s="24" t="e">
        <f aca="false">SUMIFS('old sheet (broken) '!$c$4:$c30, 'old sheet (broken) '!$a$4:$a30, "&gt;="&amp;X$1, 'old sheet (broken) '!$a$4:$a30, "&lt;"&amp;Y$1,  'old sheet (broken) '!$b$4:$b30, "Ryder", 'old sheet (broken) '!$d$4:$d30, "for us")</f>
        <v>#NAME?</v>
      </c>
      <c r="Y8" s="24" t="e">
        <f aca="false">SUMIFS('old sheet (broken) '!$c$4:$c30, 'old sheet (broken) '!$a$4:$a30, "&gt;="&amp;Y$1, 'old sheet (broken) '!$a$4:$a30, "&lt;"&amp;Z$1,  'old sheet (broken) '!$b$4:$b30, "Ryder", 'old sheet (broken) '!$d$4:$d30, "for us")</f>
        <v>#NAME?</v>
      </c>
      <c r="Z8" s="24" t="e">
        <f aca="false">SUMIFS('old sheet (broken) '!$c$4:$c30, 'old sheet (broken) '!$a$4:$a30, "&gt;="&amp;Z$1, 'old sheet (broken) '!$a$4:$a30, "&lt;"&amp;AA$1,  'old sheet (broken) '!$b$4:$b30, "Ryder", 'old sheet (broken) '!$d$4:$d30, "for us")</f>
        <v>#NAME?</v>
      </c>
      <c r="AA8" s="24" t="e">
        <f aca="false">SUMIFS('old sheet (broken) '!$c$4:$c30, 'old sheet (broken) '!$a$4:$a30, "&gt;="&amp;AA$1, 'old sheet (broken) '!$a$4:$a30, "&lt;"&amp;AB$1,  'old sheet (broken) '!$b$4:$b30, "Ryder", 'old sheet (broken) '!$d$4:$d30, "for us")</f>
        <v>#NAME?</v>
      </c>
      <c r="AB8" s="24" t="e">
        <f aca="false">SUMIFS('old sheet (broken) '!$c$4:$c30, 'old sheet (broken) '!$a$4:$a30, "&gt;="&amp;AB$1, 'old sheet (broken) '!$a$4:$a30, "&lt;"&amp;AC$1,  'old sheet (broken) '!$b$4:$b30, "Ryder", 'old sheet (broken) '!$d$4:$d30, "for us")</f>
        <v>#NAME?</v>
      </c>
      <c r="AC8" s="24" t="e">
        <f aca="false">SUMIFS('old sheet (broken) '!$c$4:$c30, 'old sheet (broken) '!$a$4:$a30, "&gt;="&amp;AC$1, 'old sheet (broken) '!$a$4:$a30, "&lt;"&amp;AD$1,  'old sheet (broken) '!$b$4:$b30, "Ryder", 'old sheet (broken) '!$d$4:$d30, "for us")</f>
        <v>#NAME?</v>
      </c>
      <c r="AD8" s="24" t="e">
        <f aca="false">SUMIFS('old sheet (broken) '!$c$4:$c30, 'old sheet (broken) '!$a$4:$a30, "&gt;="&amp;AD$1, 'old sheet (broken) '!$a$4:$a30, "&lt;"&amp;AE$1,  'old sheet (broken) '!$b$4:$b30, "Ryder", 'old sheet (broken) '!$d$4:$d30, "for us")</f>
        <v>#NAME?</v>
      </c>
      <c r="AE8" s="24" t="e">
        <f aca="false">SUMIFS('old sheet (broken) '!$c$4:$c30, 'old sheet (broken) '!$a$4:$a30, "&gt;="&amp;AE$1, 'old sheet (broken) '!$a$4:$a30, "&lt;"&amp;AF$1,  'old sheet (broken) '!$b$4:$b30, "Ryder", 'old sheet (broken) '!$d$4:$d30, "for us")</f>
        <v>#NAME?</v>
      </c>
      <c r="AF8" s="24" t="e">
        <f aca="false">SUMIFS('old sheet (broken) '!$c$4:$c30, 'old sheet (broken) '!$a$4:$a30, "&gt;="&amp;AF$1, 'old sheet (broken) '!$a$4:$a30, "&lt;"&amp;AG$1,  'old sheet (broken) '!$b$4:$b30, "Ryder", 'old sheet (broken) '!$d$4:$d30, "for us")</f>
        <v>#NAME?</v>
      </c>
      <c r="AG8" s="24" t="e">
        <f aca="false">SUMIFS('old sheet (broken) '!$c$4:$c30, 'old sheet (broken) '!$a$4:$a30, "&gt;="&amp;AG$1, 'old sheet (broken) '!$a$4:$a30, "&lt;"&amp;AH$1,  'old sheet (broken) '!$b$4:$b30, "Ryder", 'old sheet (broken) '!$d$4:$d30, "for us")</f>
        <v>#NAME?</v>
      </c>
      <c r="AH8" s="24" t="e">
        <f aca="false">SUMIFS('old sheet (broken) '!$c$4:$c30, 'old sheet (broken) '!$a$4:$a30, "&gt;="&amp;AH$1, 'old sheet (broken) '!$a$4:$a30, "&lt;"&amp;AI$1,  'old sheet (broken) '!$b$4:$b30, "Ryder", 'old sheet (broken) '!$d$4:$d30, "for us")</f>
        <v>#NAME?</v>
      </c>
      <c r="AI8" s="24" t="e">
        <f aca="false">SUMIFS('old sheet (broken) '!$c$4:$c30, 'old sheet (broken) '!$a$4:$a30, "&gt;="&amp;AI$1, 'old sheet (broken) '!$a$4:$a30, "&lt;"&amp;AJ$1,  'old sheet (broken) '!$b$4:$b30, "Ryder", 'old sheet (broken) '!$d$4:$d30, "for us")</f>
        <v>#NAME?</v>
      </c>
      <c r="AJ8" s="24" t="e">
        <f aca="false">SUMIFS('old sheet (broken) '!$c$4:$c30, 'old sheet (broken) '!$a$4:$a30, "&gt;="&amp;AJ$1, 'old sheet (broken) '!$a$4:$a30, "&lt;"&amp;AK$1,  'old sheet (broken) '!$b$4:$b30, "Ryder", 'old sheet (broken) '!$d$4:$d30, "for us")</f>
        <v>#NAME?</v>
      </c>
      <c r="AK8" s="24" t="e">
        <f aca="false">SUMIFS('old sheet (broken) '!$c$4:$c30, 'old sheet (broken) '!$a$4:$a30, "&gt;="&amp;AK$1, 'old sheet (broken) '!$a$4:$a30, "&lt;"&amp;AL$1,  'old sheet (broken) '!$b$4:$b30, "Ryder", 'old sheet (broken) '!$d$4:$d30, "for us")</f>
        <v>#NAME?</v>
      </c>
      <c r="AL8" s="24" t="e">
        <f aca="false">SUMIFS('old sheet (broken) '!$c$4:$c30, 'old sheet (broken) '!$a$4:$a30, "&gt;="&amp;AL$1, 'old sheet (broken) '!$a$4:$a30, "&lt;"&amp;AM$1,  'old sheet (broken) '!$b$4:$b30, "Ryder", 'old sheet (broken) '!$d$4:$d30, "for us")</f>
        <v>#NAME?</v>
      </c>
      <c r="AM8" s="24" t="e">
        <f aca="false">SUMIFS('old sheet (broken) '!$c$4:$c30, 'old sheet (broken) '!$a$4:$a30, "&gt;="&amp;AM$1, 'old sheet (broken) '!$a$4:$a30, "&lt;"&amp;AN$1,  'old sheet (broken) '!$b$4:$b30, "Ryder", 'old sheet (broken) '!$d$4:$d30, "for us")</f>
        <v>#NAME?</v>
      </c>
      <c r="AN8" s="24" t="e">
        <f aca="false">SUMIFS('old sheet (broken) '!$c$4:$c30, 'old sheet (broken) '!$a$4:$a30, "&gt;="&amp;AN$1, 'old sheet (broken) '!$a$4:$a30, "&lt;"&amp;AO$1,  'old sheet (broken) '!$b$4:$b30, "Ryder", 'old sheet (broken) '!$d$4:$d30, "for us")</f>
        <v>#NAME?</v>
      </c>
      <c r="AO8" s="24" t="e">
        <f aca="false">SUMIFS('old sheet (broken) '!$c$4:$c30, 'old sheet (broken) '!$a$4:$a30, "&gt;="&amp;AO$1, 'old sheet (broken) '!$a$4:$a30, "&lt;"&amp;AP$1,  'old sheet (broken) '!$b$4:$b30, "Ryder", 'old sheet (broken) '!$d$4:$d30, "for us")</f>
        <v>#NAME?</v>
      </c>
      <c r="AP8" s="24" t="e">
        <f aca="false">SUMIFS('old sheet (broken) '!$c$4:$c30, 'old sheet (broken) '!$a$4:$a30, "&gt;="&amp;AP$1, 'old sheet (broken) '!$a$4:$a30, "&lt;"&amp;AQ$1,  'old sheet (broken) '!$b$4:$b30, "Ryder", 'old sheet (broken) '!$d$4:$d30, "for us")</f>
        <v>#NAME?</v>
      </c>
      <c r="AQ8" s="24" t="e">
        <f aca="false">SUMIFS('old sheet (broken) '!$c$4:$c30, 'old sheet (broken) '!$a$4:$a30, "&gt;="&amp;AQ$1, 'old sheet (broken) '!$a$4:$a30, "&lt;"&amp;AS$1,  'old sheet (broken) '!$b$4:$b30, "Ryder", 'old sheet (broken) '!$d$4:$d30, "for us")</f>
        <v>#NAME?</v>
      </c>
      <c r="AR8" s="24" t="e">
        <f aca="false">SUMIFS('old sheet (broken) '!$c$4:$c30, 'old sheet (broken) '!$a$4:$a30, "&gt;="&amp;AR$1, 'old sheet (broken) '!$a$4:$a30, "&lt;"&amp;AT$1,  'old sheet (broken) '!$b$4:$b30, "Ryder", 'old sheet (broken) '!$d$4:$d30, "for us")</f>
        <v>#NAME?</v>
      </c>
    </row>
    <row r="9" customFormat="false" ht="15.75" hidden="false" customHeight="false" outlineLevel="0" collapsed="false">
      <c r="A9" s="25" t="s">
        <v>477</v>
      </c>
      <c r="B9" s="26" t="e">
        <f aca="false">SUMIFS('old sheet (broken) '!$c$4:$c30, 'old sheet (broken) '!$a$4:$a30, "&gt;="&amp;B$1, 'old sheet (broken) '!$a$4:$a30, "&lt;"&amp;C$1,  'old sheet (broken) '!$b$4:$b30, "Ryder", 'old sheet (broken) '!$d$4:$d30, "for you")</f>
        <v>#NAME?</v>
      </c>
      <c r="C9" s="26" t="e">
        <f aca="false">SUMIFS('old sheet (broken) '!$c$4:$c30, 'old sheet (broken) '!$a$4:$a30, "&gt;="&amp;C$1, 'old sheet (broken) '!$a$4:$a30, "&lt;"&amp;D$1,  'old sheet (broken) '!$b$4:$b30, "Ryder", 'old sheet (broken) '!$d$4:$d30, "for you")</f>
        <v>#NAME?</v>
      </c>
      <c r="D9" s="26" t="e">
        <f aca="false">SUMIFS('old sheet (broken) '!$c$4:$c30, 'old sheet (broken) '!$a$4:$a30, "&gt;="&amp;D$1, 'old sheet (broken) '!$a$4:$a30, "&lt;"&amp;E$1,  'old sheet (broken) '!$b$4:$b30, "Ryder", 'old sheet (broken) '!$d$4:$d30, "for you")</f>
        <v>#NAME?</v>
      </c>
      <c r="E9" s="26" t="e">
        <f aca="false">SUMIFS('old sheet (broken) '!$c$4:$c30, 'old sheet (broken) '!$a$4:$a30, "&gt;="&amp;E$1, 'old sheet (broken) '!$a$4:$a30, "&lt;"&amp;F$1,  'old sheet (broken) '!$b$4:$b30, "Ryder", 'old sheet (broken) '!$d$4:$d30, "for you")</f>
        <v>#NAME?</v>
      </c>
      <c r="F9" s="26" t="e">
        <f aca="false">SUMIFS('old sheet (broken) '!$c$4:$c30, 'old sheet (broken) '!$a$4:$a30, "&gt;="&amp;F$1, 'old sheet (broken) '!$a$4:$a30, "&lt;"&amp;G$1,  'old sheet (broken) '!$b$4:$b30, "Ryder", 'old sheet (broken) '!$d$4:$d30, "for you")</f>
        <v>#NAME?</v>
      </c>
      <c r="G9" s="26" t="e">
        <f aca="false">SUMIFS('old sheet (broken) '!$c$4:$c30, 'old sheet (broken) '!$a$4:$a30, "&gt;="&amp;G$1, 'old sheet (broken) '!$a$4:$a30, "&lt;"&amp;H$1,  'old sheet (broken) '!$b$4:$b30, "Ryder", 'old sheet (broken) '!$d$4:$d30, "for you")</f>
        <v>#NAME?</v>
      </c>
      <c r="H9" s="26" t="e">
        <f aca="false">SUMIFS('old sheet (broken) '!$c$4:$c30, 'old sheet (broken) '!$a$4:$a30, "&gt;="&amp;H$1, 'old sheet (broken) '!$a$4:$a30, "&lt;"&amp;I$1,  'old sheet (broken) '!$b$4:$b30, "Ryder", 'old sheet (broken) '!$d$4:$d30, "for you")</f>
        <v>#NAME?</v>
      </c>
      <c r="I9" s="26" t="e">
        <f aca="false">SUMIFS('old sheet (broken) '!$c$4:$c30, 'old sheet (broken) '!$a$4:$a30, "&gt;="&amp;I$1, 'old sheet (broken) '!$a$4:$a30, "&lt;"&amp;J$1,  'old sheet (broken) '!$b$4:$b30, "Ryder", 'old sheet (broken) '!$d$4:$d30, "for you")</f>
        <v>#NAME?</v>
      </c>
      <c r="J9" s="26" t="e">
        <f aca="false">SUMIFS('old sheet (broken) '!$c$4:$c30, 'old sheet (broken) '!$a$4:$a30, "&gt;="&amp;J$1, 'old sheet (broken) '!$a$4:$a30, "&lt;"&amp;K$1,  'old sheet (broken) '!$b$4:$b30, "Ryder", 'old sheet (broken) '!$d$4:$d30, "for you")</f>
        <v>#NAME?</v>
      </c>
      <c r="K9" s="26" t="e">
        <f aca="false">SUMIFS('old sheet (broken) '!$c$4:$c30, 'old sheet (broken) '!$a$4:$a30, "&gt;="&amp;K$1, 'old sheet (broken) '!$a$4:$a30, "&lt;"&amp;L$1,  'old sheet (broken) '!$b$4:$b30, "Ryder", 'old sheet (broken) '!$d$4:$d30, "for you")</f>
        <v>#NAME?</v>
      </c>
      <c r="L9" s="26" t="e">
        <f aca="false">SUMIFS('old sheet (broken) '!$c$4:$c30, 'old sheet (broken) '!$a$4:$a30, "&gt;="&amp;L$1, 'old sheet (broken) '!$a$4:$a30, "&lt;"&amp;M$1,  'old sheet (broken) '!$b$4:$b30, "Ryder", 'old sheet (broken) '!$d$4:$d30, "for you")</f>
        <v>#NAME?</v>
      </c>
      <c r="M9" s="26" t="e">
        <f aca="false">SUMIFS('old sheet (broken) '!$c$4:$c30, 'old sheet (broken) '!$a$4:$a30, "&gt;="&amp;M$1, 'old sheet (broken) '!$a$4:$a30, "&lt;"&amp;N$1,  'old sheet (broken) '!$b$4:$b30, "Ryder", 'old sheet (broken) '!$d$4:$d30, "for you")</f>
        <v>#NAME?</v>
      </c>
      <c r="N9" s="26" t="e">
        <f aca="false">SUMIFS('old sheet (broken) '!$c$4:$c30, 'old sheet (broken) '!$a$4:$a30, "&gt;="&amp;N$1, 'old sheet (broken) '!$a$4:$a30, "&lt;"&amp;O$1,  'old sheet (broken) '!$b$4:$b30, "Ryder", 'old sheet (broken) '!$d$4:$d30, "for you")</f>
        <v>#NAME?</v>
      </c>
      <c r="O9" s="26" t="e">
        <f aca="false">SUMIFS('old sheet (broken) '!$c$4:$c30, 'old sheet (broken) '!$a$4:$a30, "&gt;="&amp;O$1, 'old sheet (broken) '!$a$4:$a30, "&lt;"&amp;P$1,  'old sheet (broken) '!$b$4:$b30, "Ryder", 'old sheet (broken) '!$d$4:$d30, "for you")</f>
        <v>#NAME?</v>
      </c>
      <c r="P9" s="26" t="e">
        <f aca="false">SUMIFS('old sheet (broken) '!$c$4:$c30, 'old sheet (broken) '!$a$4:$a30, "&gt;="&amp;P$1, 'old sheet (broken) '!$a$4:$a30, "&lt;"&amp;Q$1,  'old sheet (broken) '!$b$4:$b30, "Ryder", 'old sheet (broken) '!$d$4:$d30, "for you")</f>
        <v>#NAME?</v>
      </c>
      <c r="Q9" s="26" t="e">
        <f aca="false">SUMIFS('old sheet (broken) '!$c$4:$c30, 'old sheet (broken) '!$a$4:$a30, "&gt;="&amp;Q$1, 'old sheet (broken) '!$a$4:$a30, "&lt;"&amp;R$1,  'old sheet (broken) '!$b$4:$b30, "Ryder", 'old sheet (broken) '!$d$4:$d30, "for you")</f>
        <v>#NAME?</v>
      </c>
      <c r="R9" s="26" t="e">
        <f aca="false">SUMIFS('old sheet (broken) '!$c$4:$c30, 'old sheet (broken) '!$a$4:$a30, "&gt;="&amp;R$1, 'old sheet (broken) '!$a$4:$a30, "&lt;"&amp;S$1,  'old sheet (broken) '!$b$4:$b30, "Ryder", 'old sheet (broken) '!$d$4:$d30, "for you")</f>
        <v>#NAME?</v>
      </c>
      <c r="S9" s="26" t="e">
        <f aca="false">SUMIFS('old sheet (broken) '!$c$4:$c30, 'old sheet (broken) '!$a$4:$a30, "&gt;="&amp;S$1, 'old sheet (broken) '!$a$4:$a30, "&lt;"&amp;T$1,  'old sheet (broken) '!$b$4:$b30, "Ryder", 'old sheet (broken) '!$d$4:$d30, "for you")</f>
        <v>#NAME?</v>
      </c>
      <c r="T9" s="26" t="e">
        <f aca="false">SUMIFS('old sheet (broken) '!$c$4:$c30, 'old sheet (broken) '!$a$4:$a30, "&gt;="&amp;T$1, 'old sheet (broken) '!$a$4:$a30, "&lt;"&amp;U$1,  'old sheet (broken) '!$b$4:$b30, "Ryder", 'old sheet (broken) '!$d$4:$d30, "for you")</f>
        <v>#NAME?</v>
      </c>
      <c r="U9" s="26" t="e">
        <f aca="false">SUMIFS('old sheet (broken) '!$c$4:$c30, 'old sheet (broken) '!$a$4:$a30, "&gt;="&amp;U$1, 'old sheet (broken) '!$a$4:$a30, "&lt;"&amp;V$1,  'old sheet (broken) '!$b$4:$b30, "Ryder", 'old sheet (broken) '!$d$4:$d30, "for you")</f>
        <v>#NAME?</v>
      </c>
      <c r="V9" s="26" t="e">
        <f aca="false">SUMIFS('old sheet (broken) '!$c$4:$c30, 'old sheet (broken) '!$a$4:$a30, "&gt;="&amp;V$1, 'old sheet (broken) '!$a$4:$a30, "&lt;"&amp;W$1,  'old sheet (broken) '!$b$4:$b30, "Ryder", 'old sheet (broken) '!$d$4:$d30, "for you")</f>
        <v>#NAME?</v>
      </c>
      <c r="W9" s="26" t="e">
        <f aca="false">SUMIFS('old sheet (broken) '!$c$4:$c30, 'old sheet (broken) '!$a$4:$a30, "&gt;="&amp;W$1, 'old sheet (broken) '!$a$4:$a30, "&lt;"&amp;X$1,  'old sheet (broken) '!$b$4:$b30, "Ryder", 'old sheet (broken) '!$d$4:$d30, "for you")</f>
        <v>#NAME?</v>
      </c>
      <c r="X9" s="26" t="e">
        <f aca="false">SUMIFS('old sheet (broken) '!$c$4:$c30, 'old sheet (broken) '!$a$4:$a30, "&gt;="&amp;X$1, 'old sheet (broken) '!$a$4:$a30, "&lt;"&amp;Y$1,  'old sheet (broken) '!$b$4:$b30, "Ryder", 'old sheet (broken) '!$d$4:$d30, "for you")</f>
        <v>#NAME?</v>
      </c>
      <c r="Y9" s="26" t="e">
        <f aca="false">SUMIFS('old sheet (broken) '!$c$4:$c30, 'old sheet (broken) '!$a$4:$a30, "&gt;="&amp;Y$1, 'old sheet (broken) '!$a$4:$a30, "&lt;"&amp;Z$1,  'old sheet (broken) '!$b$4:$b30, "Ryder", 'old sheet (broken) '!$d$4:$d30, "for you")</f>
        <v>#NAME?</v>
      </c>
      <c r="Z9" s="26" t="e">
        <f aca="false">SUMIFS('old sheet (broken) '!$c$4:$c30, 'old sheet (broken) '!$a$4:$a30, "&gt;="&amp;Z$1, 'old sheet (broken) '!$a$4:$a30, "&lt;"&amp;AA$1,  'old sheet (broken) '!$b$4:$b30, "Ryder", 'old sheet (broken) '!$d$4:$d30, "for you")</f>
        <v>#NAME?</v>
      </c>
      <c r="AA9" s="26" t="e">
        <f aca="false">SUMIFS('old sheet (broken) '!$c$4:$c30, 'old sheet (broken) '!$a$4:$a30, "&gt;="&amp;AA$1, 'old sheet (broken) '!$a$4:$a30, "&lt;"&amp;AB$1,  'old sheet (broken) '!$b$4:$b30, "Ryder", 'old sheet (broken) '!$d$4:$d30, "for you")</f>
        <v>#NAME?</v>
      </c>
      <c r="AB9" s="26" t="e">
        <f aca="false">SUMIFS('old sheet (broken) '!$c$4:$c30, 'old sheet (broken) '!$a$4:$a30, "&gt;="&amp;AB$1, 'old sheet (broken) '!$a$4:$a30, "&lt;"&amp;AC$1,  'old sheet (broken) '!$b$4:$b30, "Ryder", 'old sheet (broken) '!$d$4:$d30, "for you")</f>
        <v>#NAME?</v>
      </c>
      <c r="AC9" s="26" t="e">
        <f aca="false">SUMIFS('old sheet (broken) '!$c$4:$c30, 'old sheet (broken) '!$a$4:$a30, "&gt;="&amp;AC$1, 'old sheet (broken) '!$a$4:$a30, "&lt;"&amp;AD$1,  'old sheet (broken) '!$b$4:$b30, "Ryder", 'old sheet (broken) '!$d$4:$d30, "for you")</f>
        <v>#NAME?</v>
      </c>
      <c r="AD9" s="26" t="e">
        <f aca="false">SUMIFS('old sheet (broken) '!$c$4:$c30, 'old sheet (broken) '!$a$4:$a30, "&gt;="&amp;AD$1, 'old sheet (broken) '!$a$4:$a30, "&lt;"&amp;AE$1,  'old sheet (broken) '!$b$4:$b30, "Ryder", 'old sheet (broken) '!$d$4:$d30, "for you")</f>
        <v>#NAME?</v>
      </c>
      <c r="AE9" s="26" t="e">
        <f aca="false">SUMIFS('old sheet (broken) '!$c$4:$c30, 'old sheet (broken) '!$a$4:$a30, "&gt;="&amp;AE$1, 'old sheet (broken) '!$a$4:$a30, "&lt;"&amp;AF$1,  'old sheet (broken) '!$b$4:$b30, "Ryder", 'old sheet (broken) '!$d$4:$d30, "for you")</f>
        <v>#NAME?</v>
      </c>
      <c r="AF9" s="26" t="e">
        <f aca="false">SUMIFS('old sheet (broken) '!$c$4:$c30, 'old sheet (broken) '!$a$4:$a30, "&gt;="&amp;AF$1, 'old sheet (broken) '!$a$4:$a30, "&lt;"&amp;AG$1,  'old sheet (broken) '!$b$4:$b30, "Ryder", 'old sheet (broken) '!$d$4:$d30, "for you")</f>
        <v>#NAME?</v>
      </c>
      <c r="AG9" s="26" t="e">
        <f aca="false">SUMIFS('old sheet (broken) '!$c$4:$c30, 'old sheet (broken) '!$a$4:$a30, "&gt;="&amp;AG$1, 'old sheet (broken) '!$a$4:$a30, "&lt;"&amp;AH$1,  'old sheet (broken) '!$b$4:$b30, "Ryder", 'old sheet (broken) '!$d$4:$d30, "for you")</f>
        <v>#NAME?</v>
      </c>
      <c r="AH9" s="26" t="e">
        <f aca="false">SUMIFS('old sheet (broken) '!$c$4:$c30, 'old sheet (broken) '!$a$4:$a30, "&gt;="&amp;AH$1, 'old sheet (broken) '!$a$4:$a30, "&lt;"&amp;AI$1,  'old sheet (broken) '!$b$4:$b30, "Ryder", 'old sheet (broken) '!$d$4:$d30, "for you")</f>
        <v>#NAME?</v>
      </c>
      <c r="AI9" s="26" t="e">
        <f aca="false">SUMIFS('old sheet (broken) '!$c$4:$c30, 'old sheet (broken) '!$a$4:$a30, "&gt;="&amp;AI$1, 'old sheet (broken) '!$a$4:$a30, "&lt;"&amp;AJ$1,  'old sheet (broken) '!$b$4:$b30, "Ryder", 'old sheet (broken) '!$d$4:$d30, "for you")</f>
        <v>#NAME?</v>
      </c>
      <c r="AJ9" s="26" t="e">
        <f aca="false">SUMIFS('old sheet (broken) '!$c$4:$c30, 'old sheet (broken) '!$a$4:$a30, "&gt;="&amp;AJ$1, 'old sheet (broken) '!$a$4:$a30, "&lt;"&amp;AK$1,  'old sheet (broken) '!$b$4:$b30, "Ryder", 'old sheet (broken) '!$d$4:$d30, "for you")</f>
        <v>#NAME?</v>
      </c>
      <c r="AK9" s="26" t="e">
        <f aca="false">SUMIFS('old sheet (broken) '!$c$4:$c30, 'old sheet (broken) '!$a$4:$a30, "&gt;="&amp;AK$1, 'old sheet (broken) '!$a$4:$a30, "&lt;"&amp;AL$1,  'old sheet (broken) '!$b$4:$b30, "Ryder", 'old sheet (broken) '!$d$4:$d30, "for you")</f>
        <v>#NAME?</v>
      </c>
      <c r="AL9" s="26" t="e">
        <f aca="false">SUMIFS('old sheet (broken) '!$c$4:$c30, 'old sheet (broken) '!$a$4:$a30, "&gt;="&amp;AL$1, 'old sheet (broken) '!$a$4:$a30, "&lt;"&amp;AM$1,  'old sheet (broken) '!$b$4:$b30, "Ryder", 'old sheet (broken) '!$d$4:$d30, "for you")</f>
        <v>#NAME?</v>
      </c>
      <c r="AM9" s="26" t="e">
        <f aca="false">SUMIFS('old sheet (broken) '!$c$4:$c30, 'old sheet (broken) '!$a$4:$a30, "&gt;="&amp;AM$1, 'old sheet (broken) '!$a$4:$a30, "&lt;"&amp;AN$1,  'old sheet (broken) '!$b$4:$b30, "Ryder", 'old sheet (broken) '!$d$4:$d30, "for you")</f>
        <v>#NAME?</v>
      </c>
      <c r="AN9" s="26" t="e">
        <f aca="false">SUMIFS('old sheet (broken) '!$c$4:$c30, 'old sheet (broken) '!$a$4:$a30, "&gt;="&amp;AN$1, 'old sheet (broken) '!$a$4:$a30, "&lt;"&amp;AO$1,  'old sheet (broken) '!$b$4:$b30, "Ryder", 'old sheet (broken) '!$d$4:$d30, "for you")</f>
        <v>#NAME?</v>
      </c>
      <c r="AO9" s="26" t="e">
        <f aca="false">SUMIFS('old sheet (broken) '!$c$4:$c30, 'old sheet (broken) '!$a$4:$a30, "&gt;="&amp;AO$1, 'old sheet (broken) '!$a$4:$a30, "&lt;"&amp;AP$1,  'old sheet (broken) '!$b$4:$b30, "Ryder", 'old sheet (broken) '!$d$4:$d30, "for you")</f>
        <v>#NAME?</v>
      </c>
      <c r="AP9" s="26" t="e">
        <f aca="false">SUMIFS('old sheet (broken) '!$c$4:$c30, 'old sheet (broken) '!$a$4:$a30, "&gt;="&amp;AP$1, 'old sheet (broken) '!$a$4:$a30, "&lt;"&amp;AQ$1,  'old sheet (broken) '!$b$4:$b30, "Ryder", 'old sheet (broken) '!$d$4:$d30, "for you")</f>
        <v>#NAME?</v>
      </c>
      <c r="AQ9" s="26" t="e">
        <f aca="false">SUMIFS('old sheet (broken) '!$c$4:$c30, 'old sheet (broken) '!$a$4:$a30, "&gt;="&amp;AQ$1, 'old sheet (broken) '!$a$4:$a30, "&lt;"&amp;AS$1,  'old sheet (broken) '!$b$4:$b30, "Ryder", 'old sheet (broken) '!$d$4:$d30, "for you")</f>
        <v>#NAME?</v>
      </c>
      <c r="AR9" s="26" t="e">
        <f aca="false">SUMIFS('old sheet (broken) '!$c$4:$c30, 'old sheet (broken) '!$a$4:$a30, "&gt;="&amp;AR$1, 'old sheet (broken) '!$a$4:$a30, "&lt;"&amp;AT$1,  'old sheet (broken) '!$b$4:$b30, "Ryder", 'old sheet (broken) '!$d$4:$d30, "for you")</f>
        <v>#NAME?</v>
      </c>
    </row>
    <row r="10" customFormat="false" ht="15.75" hidden="false" customHeight="false" outlineLevel="0" collapsed="false">
      <c r="A10" s="27" t="s">
        <v>478</v>
      </c>
      <c r="B10" s="28" t="e">
        <f aca="false">SUMIFS('old sheet (broken) '!$c$4:$c30, 'old sheet (broken) '!$a$4:$a30, "&gt;="&amp;B$1, 'old sheet (broken) '!$a$4:$a30, "&lt;"&amp;C$1, 'old sheet (broken) '!$b$4:$b30, "Ryder", 'old sheet (broken) '!$d$4:$d30, "to pay you back")</f>
        <v>#NAME?</v>
      </c>
      <c r="C10" s="28" t="e">
        <f aca="false">SUMIFS('old sheet (broken) '!$c$4:$c30, 'old sheet (broken) '!$a$4:$a30, "&gt;="&amp;C$1, 'old sheet (broken) '!$a$4:$a30, "&lt;"&amp;D$1, 'old sheet (broken) '!$b$4:$b30, "Ryder", 'old sheet (broken) '!$d$4:$d30, "to pay you back")</f>
        <v>#NAME?</v>
      </c>
      <c r="D10" s="28" t="e">
        <f aca="false">SUMIFS('old sheet (broken) '!$c$4:$c30, 'old sheet (broken) '!$a$4:$a30, "&gt;="&amp;D$1, 'old sheet (broken) '!$a$4:$a30, "&lt;"&amp;E$1, 'old sheet (broken) '!$b$4:$b30, "Ryder", 'old sheet (broken) '!$d$4:$d30, "to pay you back")</f>
        <v>#NAME?</v>
      </c>
      <c r="E10" s="28" t="e">
        <f aca="false">SUMIFS('old sheet (broken) '!$c$4:$c30, 'old sheet (broken) '!$a$4:$a30, "&gt;="&amp;E$1, 'old sheet (broken) '!$a$4:$a30, "&lt;"&amp;F$1, 'old sheet (broken) '!$b$4:$b30, "Ryder", 'old sheet (broken) '!$d$4:$d30, "to pay you back")</f>
        <v>#NAME?</v>
      </c>
      <c r="F10" s="28" t="e">
        <f aca="false">SUMIFS('old sheet (broken) '!$c$4:$c30, 'old sheet (broken) '!$a$4:$a30, "&gt;="&amp;F$1, 'old sheet (broken) '!$a$4:$a30, "&lt;"&amp;G$1, 'old sheet (broken) '!$b$4:$b30, "Ryder", 'old sheet (broken) '!$d$4:$d30, "to pay you back")</f>
        <v>#NAME?</v>
      </c>
      <c r="G10" s="28" t="e">
        <f aca="false">SUMIFS('old sheet (broken) '!$c$4:$c30, 'old sheet (broken) '!$a$4:$a30, "&gt;="&amp;G$1, 'old sheet (broken) '!$a$4:$a30, "&lt;"&amp;H$1, 'old sheet (broken) '!$b$4:$b30, "Ryder", 'old sheet (broken) '!$d$4:$d30, "to pay you back")</f>
        <v>#NAME?</v>
      </c>
      <c r="H10" s="28" t="e">
        <f aca="false">SUMIFS('old sheet (broken) '!$c$4:$c30, 'old sheet (broken) '!$a$4:$a30, "&gt;="&amp;H$1, 'old sheet (broken) '!$a$4:$a30, "&lt;"&amp;I$1, 'old sheet (broken) '!$b$4:$b30, "Ryder", 'old sheet (broken) '!$d$4:$d30, "to pay you back")</f>
        <v>#NAME?</v>
      </c>
      <c r="I10" s="28" t="e">
        <f aca="false">SUMIFS('old sheet (broken) '!$c$4:$c30, 'old sheet (broken) '!$a$4:$a30, "&gt;="&amp;I$1, 'old sheet (broken) '!$a$4:$a30, "&lt;"&amp;J$1, 'old sheet (broken) '!$b$4:$b30, "Ryder", 'old sheet (broken) '!$d$4:$d30, "to pay you back")</f>
        <v>#NAME?</v>
      </c>
      <c r="J10" s="28" t="e">
        <f aca="false">SUMIFS('old sheet (broken) '!$c$4:$c30, 'old sheet (broken) '!$a$4:$a30, "&gt;="&amp;J$1, 'old sheet (broken) '!$a$4:$a30, "&lt;"&amp;K$1, 'old sheet (broken) '!$b$4:$b30, "Ryder", 'old sheet (broken) '!$d$4:$d30, "to pay you back")</f>
        <v>#NAME?</v>
      </c>
      <c r="K10" s="28" t="e">
        <f aca="false">SUMIFS('old sheet (broken) '!$c$4:$c30, 'old sheet (broken) '!$a$4:$a30, "&gt;="&amp;K$1, 'old sheet (broken) '!$a$4:$a30, "&lt;"&amp;L$1, 'old sheet (broken) '!$b$4:$b30, "Ryder", 'old sheet (broken) '!$d$4:$d30, "to pay you back")</f>
        <v>#NAME?</v>
      </c>
      <c r="L10" s="28" t="e">
        <f aca="false">SUMIFS('old sheet (broken) '!$c$4:$c30, 'old sheet (broken) '!$a$4:$a30, "&gt;="&amp;L$1, 'old sheet (broken) '!$a$4:$a30, "&lt;"&amp;M$1, 'old sheet (broken) '!$b$4:$b30, "Ryder", 'old sheet (broken) '!$d$4:$d30, "to pay you back")</f>
        <v>#NAME?</v>
      </c>
      <c r="M10" s="28" t="e">
        <f aca="false">SUMIFS('old sheet (broken) '!$c$4:$c30, 'old sheet (broken) '!$a$4:$a30, "&gt;="&amp;M$1, 'old sheet (broken) '!$a$4:$a30, "&lt;"&amp;N$1, 'old sheet (broken) '!$b$4:$b30, "Ryder", 'old sheet (broken) '!$d$4:$d30, "to pay you back")</f>
        <v>#NAME?</v>
      </c>
      <c r="N10" s="28" t="e">
        <f aca="false">SUMIFS('old sheet (broken) '!$c$4:$c30, 'old sheet (broken) '!$a$4:$a30, "&gt;="&amp;N$1, 'old sheet (broken) '!$a$4:$a30, "&lt;"&amp;O$1, 'old sheet (broken) '!$b$4:$b30, "Ryder", 'old sheet (broken) '!$d$4:$d30, "to pay you back")</f>
        <v>#NAME?</v>
      </c>
      <c r="O10" s="28" t="e">
        <f aca="false">SUMIFS('old sheet (broken) '!$c$4:$c30, 'old sheet (broken) '!$a$4:$a30, "&gt;="&amp;O$1, 'old sheet (broken) '!$a$4:$a30, "&lt;"&amp;P$1, 'old sheet (broken) '!$b$4:$b30, "Ryder", 'old sheet (broken) '!$d$4:$d30, "to pay you back")</f>
        <v>#NAME?</v>
      </c>
      <c r="P10" s="28" t="e">
        <f aca="false">SUMIFS('old sheet (broken) '!$c$4:$c30, 'old sheet (broken) '!$a$4:$a30, "&gt;="&amp;P$1, 'old sheet (broken) '!$a$4:$a30, "&lt;"&amp;Q$1, 'old sheet (broken) '!$b$4:$b30, "Ryder", 'old sheet (broken) '!$d$4:$d30, "to pay you back")</f>
        <v>#NAME?</v>
      </c>
      <c r="Q10" s="28" t="e">
        <f aca="false">SUMIFS('old sheet (broken) '!$c$4:$c30, 'old sheet (broken) '!$a$4:$a30, "&gt;="&amp;Q$1, 'old sheet (broken) '!$a$4:$a30, "&lt;"&amp;R$1, 'old sheet (broken) '!$b$4:$b30, "Ryder", 'old sheet (broken) '!$d$4:$d30, "to pay you back")</f>
        <v>#NAME?</v>
      </c>
      <c r="R10" s="28" t="e">
        <f aca="false">SUMIFS('old sheet (broken) '!$c$4:$c30, 'old sheet (broken) '!$a$4:$a30, "&gt;="&amp;R$1, 'old sheet (broken) '!$a$4:$a30, "&lt;"&amp;S$1, 'old sheet (broken) '!$b$4:$b30, "Ryder", 'old sheet (broken) '!$d$4:$d30, "to pay you back")</f>
        <v>#NAME?</v>
      </c>
      <c r="S10" s="28" t="e">
        <f aca="false">SUMIFS('old sheet (broken) '!$c$4:$c30, 'old sheet (broken) '!$a$4:$a30, "&gt;="&amp;S$1, 'old sheet (broken) '!$a$4:$a30, "&lt;"&amp;T$1, 'old sheet (broken) '!$b$4:$b30, "Ryder", 'old sheet (broken) '!$d$4:$d30, "to pay you back")</f>
        <v>#NAME?</v>
      </c>
      <c r="T10" s="28" t="e">
        <f aca="false">SUMIFS('old sheet (broken) '!$c$4:$c30, 'old sheet (broken) '!$a$4:$a30, "&gt;="&amp;T$1, 'old sheet (broken) '!$a$4:$a30, "&lt;"&amp;U$1, 'old sheet (broken) '!$b$4:$b30, "Ryder", 'old sheet (broken) '!$d$4:$d30, "to pay you back")</f>
        <v>#NAME?</v>
      </c>
      <c r="U10" s="28" t="e">
        <f aca="false">SUMIFS('old sheet (broken) '!$c$4:$c30, 'old sheet (broken) '!$a$4:$a30, "&gt;="&amp;U$1, 'old sheet (broken) '!$a$4:$a30, "&lt;"&amp;V$1, 'old sheet (broken) '!$b$4:$b30, "Ryder", 'old sheet (broken) '!$d$4:$d30, "to pay you back")</f>
        <v>#NAME?</v>
      </c>
      <c r="V10" s="28" t="e">
        <f aca="false">SUMIFS('old sheet (broken) '!$c$4:$c30, 'old sheet (broken) '!$a$4:$a30, "&gt;="&amp;V$1, 'old sheet (broken) '!$a$4:$a30, "&lt;"&amp;W$1, 'old sheet (broken) '!$b$4:$b30, "Ryder", 'old sheet (broken) '!$d$4:$d30, "to pay you back")</f>
        <v>#NAME?</v>
      </c>
      <c r="W10" s="28" t="e">
        <f aca="false">SUMIFS('old sheet (broken) '!$c$4:$c30, 'old sheet (broken) '!$a$4:$a30, "&gt;="&amp;W$1, 'old sheet (broken) '!$a$4:$a30, "&lt;"&amp;X$1, 'old sheet (broken) '!$b$4:$b30, "Ryder", 'old sheet (broken) '!$d$4:$d30, "to pay you back")</f>
        <v>#NAME?</v>
      </c>
      <c r="X10" s="28" t="e">
        <f aca="false">SUMIFS('old sheet (broken) '!$c$4:$c30, 'old sheet (broken) '!$a$4:$a30, "&gt;="&amp;X$1, 'old sheet (broken) '!$a$4:$a30, "&lt;"&amp;Y$1, 'old sheet (broken) '!$b$4:$b30, "Ryder", 'old sheet (broken) '!$d$4:$d30, "to pay you back")</f>
        <v>#NAME?</v>
      </c>
      <c r="Y10" s="28" t="e">
        <f aca="false">SUMIFS('old sheet (broken) '!$c$4:$c30, 'old sheet (broken) '!$a$4:$a30, "&gt;="&amp;Y$1, 'old sheet (broken) '!$a$4:$a30, "&lt;"&amp;Z$1, 'old sheet (broken) '!$b$4:$b30, "Ryder", 'old sheet (broken) '!$d$4:$d30, "to pay you back")</f>
        <v>#NAME?</v>
      </c>
      <c r="Z10" s="28" t="e">
        <f aca="false">SUMIFS('old sheet (broken) '!$c$4:$c30, 'old sheet (broken) '!$a$4:$a30, "&gt;="&amp;Z$1, 'old sheet (broken) '!$a$4:$a30, "&lt;"&amp;AA$1, 'old sheet (broken) '!$b$4:$b30, "Ryder", 'old sheet (broken) '!$d$4:$d30, "to pay you back")</f>
        <v>#NAME?</v>
      </c>
      <c r="AA10" s="28" t="e">
        <f aca="false">SUMIFS('old sheet (broken) '!$c$4:$c30, 'old sheet (broken) '!$a$4:$a30, "&gt;="&amp;AA$1, 'old sheet (broken) '!$a$4:$a30, "&lt;"&amp;AB$1, 'old sheet (broken) '!$b$4:$b30, "Ryder", 'old sheet (broken) '!$d$4:$d30, "to pay you back")</f>
        <v>#NAME?</v>
      </c>
      <c r="AB10" s="28" t="e">
        <f aca="false">SUMIFS('old sheet (broken) '!$c$4:$c30, 'old sheet (broken) '!$a$4:$a30, "&gt;="&amp;AB$1, 'old sheet (broken) '!$a$4:$a30, "&lt;"&amp;AC$1, 'old sheet (broken) '!$b$4:$b30, "Ryder", 'old sheet (broken) '!$d$4:$d30, "to pay you back")</f>
        <v>#NAME?</v>
      </c>
      <c r="AC10" s="28" t="e">
        <f aca="false">SUMIFS('old sheet (broken) '!$c$4:$c30, 'old sheet (broken) '!$a$4:$a30, "&gt;="&amp;AC$1, 'old sheet (broken) '!$a$4:$a30, "&lt;"&amp;AD$1, 'old sheet (broken) '!$b$4:$b30, "Ryder", 'old sheet (broken) '!$d$4:$d30, "to pay you back")</f>
        <v>#NAME?</v>
      </c>
      <c r="AD10" s="28" t="e">
        <f aca="false">SUMIFS('old sheet (broken) '!$c$4:$c30, 'old sheet (broken) '!$a$4:$a30, "&gt;="&amp;AD$1, 'old sheet (broken) '!$a$4:$a30, "&lt;"&amp;AE$1, 'old sheet (broken) '!$b$4:$b30, "Ryder", 'old sheet (broken) '!$d$4:$d30, "to pay you back")</f>
        <v>#NAME?</v>
      </c>
      <c r="AE10" s="28" t="e">
        <f aca="false">SUMIFS('old sheet (broken) '!$c$4:$c30, 'old sheet (broken) '!$a$4:$a30, "&gt;="&amp;AE$1, 'old sheet (broken) '!$a$4:$a30, "&lt;"&amp;AF$1, 'old sheet (broken) '!$b$4:$b30, "Ryder", 'old sheet (broken) '!$d$4:$d30, "to pay you back")</f>
        <v>#NAME?</v>
      </c>
      <c r="AF10" s="28" t="e">
        <f aca="false">SUMIFS('old sheet (broken) '!$c$4:$c30, 'old sheet (broken) '!$a$4:$a30, "&gt;="&amp;AF$1, 'old sheet (broken) '!$a$4:$a30, "&lt;"&amp;AG$1, 'old sheet (broken) '!$b$4:$b30, "Ryder", 'old sheet (broken) '!$d$4:$d30, "to pay you back")</f>
        <v>#NAME?</v>
      </c>
      <c r="AG10" s="28" t="e">
        <f aca="false">SUMIFS('old sheet (broken) '!$c$4:$c30, 'old sheet (broken) '!$a$4:$a30, "&gt;="&amp;AG$1, 'old sheet (broken) '!$a$4:$a30, "&lt;"&amp;AH$1, 'old sheet (broken) '!$b$4:$b30, "Ryder", 'old sheet (broken) '!$d$4:$d30, "to pay you back")</f>
        <v>#NAME?</v>
      </c>
      <c r="AH10" s="28" t="e">
        <f aca="false">SUMIFS('old sheet (broken) '!$c$4:$c30, 'old sheet (broken) '!$a$4:$a30, "&gt;="&amp;AH$1, 'old sheet (broken) '!$a$4:$a30, "&lt;"&amp;AI$1, 'old sheet (broken) '!$b$4:$b30, "Ryder", 'old sheet (broken) '!$d$4:$d30, "to pay you back")</f>
        <v>#NAME?</v>
      </c>
      <c r="AI10" s="28" t="e">
        <f aca="false">SUMIFS('old sheet (broken) '!$c$4:$c30, 'old sheet (broken) '!$a$4:$a30, "&gt;="&amp;AI$1, 'old sheet (broken) '!$a$4:$a30, "&lt;"&amp;AJ$1, 'old sheet (broken) '!$b$4:$b30, "Ryder", 'old sheet (broken) '!$d$4:$d30, "to pay you back")</f>
        <v>#NAME?</v>
      </c>
      <c r="AJ10" s="28" t="e">
        <f aca="false">SUMIFS('old sheet (broken) '!$c$4:$c30, 'old sheet (broken) '!$a$4:$a30, "&gt;="&amp;AJ$1, 'old sheet (broken) '!$a$4:$a30, "&lt;"&amp;AK$1, 'old sheet (broken) '!$b$4:$b30, "Ryder", 'old sheet (broken) '!$d$4:$d30, "to pay you back")</f>
        <v>#NAME?</v>
      </c>
      <c r="AK10" s="28" t="e">
        <f aca="false">SUMIFS('old sheet (broken) '!$c$4:$c30, 'old sheet (broken) '!$a$4:$a30, "&gt;="&amp;AK$1, 'old sheet (broken) '!$a$4:$a30, "&lt;"&amp;AL$1, 'old sheet (broken) '!$b$4:$b30, "Ryder", 'old sheet (broken) '!$d$4:$d30, "to pay you back")</f>
        <v>#NAME?</v>
      </c>
      <c r="AL10" s="28" t="e">
        <f aca="false">SUMIFS('old sheet (broken) '!$c$4:$c30, 'old sheet (broken) '!$a$4:$a30, "&gt;="&amp;AL$1, 'old sheet (broken) '!$a$4:$a30, "&lt;"&amp;AM$1, 'old sheet (broken) '!$b$4:$b30, "Ryder", 'old sheet (broken) '!$d$4:$d30, "to pay you back")</f>
        <v>#NAME?</v>
      </c>
      <c r="AM10" s="28" t="e">
        <f aca="false">SUMIFS('old sheet (broken) '!$c$4:$c30, 'old sheet (broken) '!$a$4:$a30, "&gt;="&amp;AM$1, 'old sheet (broken) '!$a$4:$a30, "&lt;"&amp;AN$1, 'old sheet (broken) '!$b$4:$b30, "Ryder", 'old sheet (broken) '!$d$4:$d30, "to pay you back")</f>
        <v>#NAME?</v>
      </c>
      <c r="AN10" s="28" t="e">
        <f aca="false">SUMIFS('old sheet (broken) '!$c$4:$c30, 'old sheet (broken) '!$a$4:$a30, "&gt;="&amp;AN$1, 'old sheet (broken) '!$a$4:$a30, "&lt;"&amp;AO$1, 'old sheet (broken) '!$b$4:$b30, "Ryder", 'old sheet (broken) '!$d$4:$d30, "to pay you back")</f>
        <v>#NAME?</v>
      </c>
      <c r="AO10" s="28" t="e">
        <f aca="false">SUMIFS('old sheet (broken) '!$c$4:$c30, 'old sheet (broken) '!$a$4:$a30, "&gt;="&amp;AO$1, 'old sheet (broken) '!$a$4:$a30, "&lt;"&amp;AP$1, 'old sheet (broken) '!$b$4:$b30, "Ryder", 'old sheet (broken) '!$d$4:$d30, "to pay you back")</f>
        <v>#NAME?</v>
      </c>
      <c r="AP10" s="28" t="e">
        <f aca="false">SUMIFS('old sheet (broken) '!$c$4:$c30, 'old sheet (broken) '!$a$4:$a30, "&gt;="&amp;AP$1, 'old sheet (broken) '!$a$4:$a30, "&lt;"&amp;AQ$1, 'old sheet (broken) '!$b$4:$b30, "Ryder", 'old sheet (broken) '!$d$4:$d30, "to pay you back")</f>
        <v>#NAME?</v>
      </c>
      <c r="AQ10" s="28" t="e">
        <f aca="false">SUMIFS('old sheet (broken) '!$c$4:$c30, 'old sheet (broken) '!$a$4:$a30, "&gt;="&amp;AQ$1, 'old sheet (broken) '!$a$4:$a30, "&lt;"&amp;AS$1, 'old sheet (broken) '!$b$4:$b30, "Ryder", 'old sheet (broken) '!$d$4:$d30, "to pay you back")</f>
        <v>#NAME?</v>
      </c>
      <c r="AR10" s="28" t="e">
        <f aca="false">SUMIFS('old sheet (broken) '!$c$4:$c30, 'old sheet (broken) '!$a$4:$a30, "&gt;="&amp;AR$1, 'old sheet (broken) '!$a$4:$a30, "&lt;"&amp;AT$1, 'old sheet (broken) '!$b$4:$b30, "Ryder", 'old sheet (broken) '!$d$4:$d30, "to pay you back")</f>
        <v>#NAME?</v>
      </c>
    </row>
    <row r="11" customFormat="false" ht="15.75" hidden="false" customHeight="false" outlineLevel="0" collapsed="false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customFormat="false" ht="15.75" hidden="false" customHeight="false" outlineLevel="0" collapsed="false">
      <c r="A12" s="19"/>
      <c r="B12" s="20" t="n">
        <v>41821</v>
      </c>
      <c r="C12" s="20" t="n">
        <v>41852</v>
      </c>
      <c r="D12" s="20" t="n">
        <v>41883</v>
      </c>
      <c r="E12" s="20" t="n">
        <v>41913</v>
      </c>
      <c r="F12" s="20" t="n">
        <v>41944</v>
      </c>
      <c r="G12" s="20" t="n">
        <v>41974</v>
      </c>
      <c r="H12" s="20" t="n">
        <v>42005</v>
      </c>
      <c r="I12" s="20" t="n">
        <v>42036</v>
      </c>
      <c r="J12" s="20" t="n">
        <v>42064</v>
      </c>
      <c r="K12" s="20" t="n">
        <v>42095</v>
      </c>
      <c r="L12" s="20" t="n">
        <v>42125</v>
      </c>
      <c r="M12" s="20" t="n">
        <v>42156</v>
      </c>
      <c r="N12" s="20" t="n">
        <v>42186</v>
      </c>
      <c r="O12" s="20" t="n">
        <v>42217</v>
      </c>
      <c r="P12" s="20" t="n">
        <v>42248</v>
      </c>
      <c r="Q12" s="20" t="n">
        <v>42278</v>
      </c>
      <c r="R12" s="20" t="n">
        <v>42309</v>
      </c>
      <c r="S12" s="20" t="n">
        <v>42339</v>
      </c>
      <c r="T12" s="20" t="n">
        <v>42370</v>
      </c>
      <c r="U12" s="20" t="n">
        <v>42401</v>
      </c>
      <c r="V12" s="20" t="n">
        <v>42430</v>
      </c>
      <c r="W12" s="20" t="n">
        <v>42461</v>
      </c>
      <c r="X12" s="20" t="n">
        <v>42491</v>
      </c>
      <c r="Y12" s="20" t="n">
        <v>42522</v>
      </c>
      <c r="Z12" s="20" t="n">
        <v>42552</v>
      </c>
      <c r="AA12" s="20" t="n">
        <v>42583</v>
      </c>
      <c r="AB12" s="20" t="n">
        <v>42614</v>
      </c>
      <c r="AC12" s="20" t="n">
        <v>42644</v>
      </c>
      <c r="AD12" s="20" t="n">
        <v>42675</v>
      </c>
      <c r="AE12" s="20" t="n">
        <v>42705</v>
      </c>
      <c r="AF12" s="20" t="n">
        <v>42736</v>
      </c>
      <c r="AG12" s="20" t="n">
        <v>42767</v>
      </c>
      <c r="AH12" s="20" t="n">
        <v>42795</v>
      </c>
      <c r="AI12" s="20" t="n">
        <v>42826</v>
      </c>
      <c r="AJ12" s="20" t="n">
        <v>42856</v>
      </c>
      <c r="AK12" s="20" t="n">
        <v>42887</v>
      </c>
      <c r="AL12" s="20" t="n">
        <v>42917</v>
      </c>
      <c r="AM12" s="20" t="n">
        <v>42948</v>
      </c>
      <c r="AN12" s="20" t="n">
        <v>42979</v>
      </c>
      <c r="AO12" s="20" t="n">
        <v>43009</v>
      </c>
      <c r="AP12" s="20" t="n">
        <v>43040</v>
      </c>
      <c r="AQ12" s="20" t="n">
        <v>43070</v>
      </c>
      <c r="AR12" s="20"/>
    </row>
    <row r="13" customFormat="false" ht="15.75" hidden="false" customHeight="false" outlineLevel="0" collapsed="false">
      <c r="A13" s="30" t="s">
        <v>12</v>
      </c>
      <c r="B13" s="31" t="e">
        <f aca="false">SUMIFS('old sheet (broken) '!$c$4:$c30, 'old sheet (broken) '!$a$4:$a30, "&gt;="&amp;B$1, 'old sheet (broken) '!$a$4:$a30, "&lt;"&amp;C$1, 'old sheet (broken) '!$e$4:$e30, "Groceries", 'old sheet (broken) '!$b$4:$b30, "Allison", 'old sheet (broken) '!$d$4:$d30, "for us")+SUMIFS('old sheet (broken) '!$c$4:$c30, 'old sheet (broken) '!$a$4:$a30, "&gt;="&amp;B$1, 'old sheet (broken) '!$a$4:$a30, "&lt;"&amp;C$1, 'old sheet (broken) '!$e$4:$e30, "Groceries", 'old sheet (broken) '!$b$4:$b30, "Allison", 'old sheet (broken) '!$d$4:$d30, "for you")</f>
        <v>#NAME?</v>
      </c>
      <c r="C13" s="31" t="e">
        <f aca="false">SUMIFS('old sheet (broken) '!$c$4:$c30, 'old sheet (broken) '!$a$4:$a30, "&gt;="&amp;C$1, 'old sheet (broken) '!$a$4:$a30, "&lt;"&amp;D$1, 'old sheet (broken) '!$e$4:$e30, "Groceries", 'old sheet (broken) '!$b$4:$b30, "Allison", 'old sheet (broken) '!$d$4:$d30, "for us")+SUMIFS('old sheet (broken) '!$c$4:$c30, 'old sheet (broken) '!$a$4:$a30, "&gt;="&amp;C$1, 'old sheet (broken) '!$a$4:$a30, "&lt;"&amp;D$1, 'old sheet (broken) '!$e$4:$e30, "Groceries", 'old sheet (broken) '!$b$4:$b30, "Allison", 'old sheet (broken) '!$d$4:$d30, "for you")</f>
        <v>#NAME?</v>
      </c>
      <c r="D13" s="31" t="e">
        <f aca="false">SUMIFS('old sheet (broken) '!$c$4:$c30, 'old sheet (broken) '!$a$4:$a30, "&gt;="&amp;D$1, 'old sheet (broken) '!$a$4:$a30, "&lt;"&amp;E$1, 'old sheet (broken) '!$e$4:$e30, "Groceries", 'old sheet (broken) '!$b$4:$b30, "Allison", 'old sheet (broken) '!$d$4:$d30, "for us")+SUMIFS('old sheet (broken) '!$c$4:$c30, 'old sheet (broken) '!$a$4:$a30, "&gt;="&amp;D$1, 'old sheet (broken) '!$a$4:$a30, "&lt;"&amp;E$1, 'old sheet (broken) '!$e$4:$e30, "Groceries", 'old sheet (broken) '!$b$4:$b30, "Allison", 'old sheet (broken) '!$d$4:$d30, "for you")</f>
        <v>#NAME?</v>
      </c>
      <c r="E13" s="31" t="e">
        <f aca="false">SUMIFS('old sheet (broken) '!$c$4:$c30, 'old sheet (broken) '!$a$4:$a30, "&gt;="&amp;E$1, 'old sheet (broken) '!$a$4:$a30, "&lt;"&amp;F$1, 'old sheet (broken) '!$e$4:$e30, "Groceries", 'old sheet (broken) '!$b$4:$b30, "Allison", 'old sheet (broken) '!$d$4:$d30, "for us")+SUMIFS('old sheet (broken) '!$c$4:$c30, 'old sheet (broken) '!$a$4:$a30, "&gt;="&amp;E$1, 'old sheet (broken) '!$a$4:$a30, "&lt;"&amp;F$1, 'old sheet (broken) '!$e$4:$e30, "Groceries", 'old sheet (broken) '!$b$4:$b30, "Allison", 'old sheet (broken) '!$d$4:$d30, "for you")</f>
        <v>#NAME?</v>
      </c>
      <c r="F13" s="31" t="e">
        <f aca="false">SUMIFS('old sheet (broken) '!$c$4:$c30, 'old sheet (broken) '!$a$4:$a30, "&gt;="&amp;F$1, 'old sheet (broken) '!$a$4:$a30, "&lt;"&amp;G$1, 'old sheet (broken) '!$e$4:$e30, "Groceries", 'old sheet (broken) '!$b$4:$b30, "Allison", 'old sheet (broken) '!$d$4:$d30, "for us")+SUMIFS('old sheet (broken) '!$c$4:$c30, 'old sheet (broken) '!$a$4:$a30, "&gt;="&amp;F$1, 'old sheet (broken) '!$a$4:$a30, "&lt;"&amp;G$1, 'old sheet (broken) '!$e$4:$e30, "Groceries", 'old sheet (broken) '!$b$4:$b30, "Allison", 'old sheet (broken) '!$d$4:$d30, "for you")</f>
        <v>#NAME?</v>
      </c>
      <c r="G13" s="31" t="e">
        <f aca="false">SUMIFS('old sheet (broken) '!$c$4:$c30, 'old sheet (broken) '!$a$4:$a30, "&gt;="&amp;G$1, 'old sheet (broken) '!$a$4:$a30, "&lt;"&amp;H$1, 'old sheet (broken) '!$e$4:$e30, "Groceries", 'old sheet (broken) '!$b$4:$b30, "Allison", 'old sheet (broken) '!$d$4:$d30, "for us")+SUMIFS('old sheet (broken) '!$c$4:$c30, 'old sheet (broken) '!$a$4:$a30, "&gt;="&amp;G$1, 'old sheet (broken) '!$a$4:$a30, "&lt;"&amp;H$1, 'old sheet (broken) '!$e$4:$e30, "Groceries", 'old sheet (broken) '!$b$4:$b30, "Allison", 'old sheet (broken) '!$d$4:$d30, "for you")</f>
        <v>#NAME?</v>
      </c>
      <c r="H13" s="31" t="e">
        <f aca="false">SUMIFS('old sheet (broken) '!$c$4:$c30, 'old sheet (broken) '!$a$4:$a30, "&gt;="&amp;H$1, 'old sheet (broken) '!$a$4:$a30, "&lt;"&amp;I$1, 'old sheet (broken) '!$e$4:$e30, "Groceries", 'old sheet (broken) '!$b$4:$b30, "Allison", 'old sheet (broken) '!$d$4:$d30, "for us")+SUMIFS('old sheet (broken) '!$c$4:$c30, 'old sheet (broken) '!$a$4:$a30, "&gt;="&amp;H$1, 'old sheet (broken) '!$a$4:$a30, "&lt;"&amp;I$1, 'old sheet (broken) '!$e$4:$e30, "Groceries", 'old sheet (broken) '!$b$4:$b30, "Allison", 'old sheet (broken) '!$d$4:$d30, "for you")</f>
        <v>#NAME?</v>
      </c>
      <c r="I13" s="31" t="e">
        <f aca="false">SUMIFS('old sheet (broken) '!$c$4:$c30, 'old sheet (broken) '!$a$4:$a30, "&gt;="&amp;I$1, 'old sheet (broken) '!$a$4:$a30, "&lt;"&amp;J$1, 'old sheet (broken) '!$e$4:$e30, "Groceries", 'old sheet (broken) '!$b$4:$b30, "Allison", 'old sheet (broken) '!$d$4:$d30, "for us")+SUMIFS('old sheet (broken) '!$c$4:$c30, 'old sheet (broken) '!$a$4:$a30, "&gt;="&amp;I$1, 'old sheet (broken) '!$a$4:$a30, "&lt;"&amp;J$1, 'old sheet (broken) '!$e$4:$e30, "Groceries", 'old sheet (broken) '!$b$4:$b30, "Allison", 'old sheet (broken) '!$d$4:$d30, "for you")</f>
        <v>#NAME?</v>
      </c>
      <c r="J13" s="31" t="e">
        <f aca="false">SUMIFS('old sheet (broken) '!$c$4:$c30, 'old sheet (broken) '!$a$4:$a30, "&gt;="&amp;J$1, 'old sheet (broken) '!$a$4:$a30, "&lt;"&amp;K$1, 'old sheet (broken) '!$e$4:$e30, "Groceries", 'old sheet (broken) '!$b$4:$b30, "Allison", 'old sheet (broken) '!$d$4:$d30, "for us")+SUMIFS('old sheet (broken) '!$c$4:$c30, 'old sheet (broken) '!$a$4:$a30, "&gt;="&amp;J$1, 'old sheet (broken) '!$a$4:$a30, "&lt;"&amp;K$1, 'old sheet (broken) '!$e$4:$e30, "Groceries", 'old sheet (broken) '!$b$4:$b30, "Allison", 'old sheet (broken) '!$d$4:$d30, "for you")</f>
        <v>#NAME?</v>
      </c>
      <c r="K13" s="31" t="e">
        <f aca="false">SUMIFS('old sheet (broken) '!$c$4:$c30, 'old sheet (broken) '!$a$4:$a30, "&gt;="&amp;K$1, 'old sheet (broken) '!$a$4:$a30, "&lt;"&amp;L$1, 'old sheet (broken) '!$e$4:$e30, "Groceries", 'old sheet (broken) '!$b$4:$b30, "Allison", 'old sheet (broken) '!$d$4:$d30, "for us")+SUMIFS('old sheet (broken) '!$c$4:$c30, 'old sheet (broken) '!$a$4:$a30, "&gt;="&amp;K$1, 'old sheet (broken) '!$a$4:$a30, "&lt;"&amp;L$1, 'old sheet (broken) '!$e$4:$e30, "Groceries", 'old sheet (broken) '!$b$4:$b30, "Allison", 'old sheet (broken) '!$d$4:$d30, "for you")</f>
        <v>#NAME?</v>
      </c>
      <c r="L13" s="31" t="e">
        <f aca="false">SUMIFS('old sheet (broken) '!$c$4:$c30, 'old sheet (broken) '!$a$4:$a30, "&gt;="&amp;L$1, 'old sheet (broken) '!$a$4:$a30, "&lt;"&amp;M$1, 'old sheet (broken) '!$e$4:$e30, "Groceries", 'old sheet (broken) '!$b$4:$b30, "Allison", 'old sheet (broken) '!$d$4:$d30, "for us")+SUMIFS('old sheet (broken) '!$c$4:$c30, 'old sheet (broken) '!$a$4:$a30, "&gt;="&amp;L$1, 'old sheet (broken) '!$a$4:$a30, "&lt;"&amp;M$1, 'old sheet (broken) '!$e$4:$e30, "Groceries", 'old sheet (broken) '!$b$4:$b30, "Allison", 'old sheet (broken) '!$d$4:$d30, "for you")</f>
        <v>#NAME?</v>
      </c>
      <c r="M13" s="31" t="e">
        <f aca="false">SUMIFS('old sheet (broken) '!$c$4:$c30, 'old sheet (broken) '!$a$4:$a30, "&gt;="&amp;M$1, 'old sheet (broken) '!$a$4:$a30, "&lt;"&amp;N$1, 'old sheet (broken) '!$e$4:$e30, "Groceries", 'old sheet (broken) '!$b$4:$b30, "Allison", 'old sheet (broken) '!$d$4:$d30, "for us")+SUMIFS('old sheet (broken) '!$c$4:$c30, 'old sheet (broken) '!$a$4:$a30, "&gt;="&amp;M$1, 'old sheet (broken) '!$a$4:$a30, "&lt;"&amp;N$1, 'old sheet (broken) '!$e$4:$e30, "Groceries", 'old sheet (broken) '!$b$4:$b30, "Allison", 'old sheet (broken) '!$d$4:$d30, "for you")</f>
        <v>#NAME?</v>
      </c>
      <c r="N13" s="31" t="e">
        <f aca="false">SUMIFS('old sheet (broken) '!$c$4:$c30, 'old sheet (broken) '!$a$4:$a30, "&gt;="&amp;N$1, 'old sheet (broken) '!$a$4:$a30, "&lt;"&amp;O$1, 'old sheet (broken) '!$e$4:$e30, "Groceries", 'old sheet (broken) '!$b$4:$b30, "Allison", 'old sheet (broken) '!$d$4:$d30, "for us")+SUMIFS('old sheet (broken) '!$c$4:$c30, 'old sheet (broken) '!$a$4:$a30, "&gt;="&amp;N$1, 'old sheet (broken) '!$a$4:$a30, "&lt;"&amp;O$1, 'old sheet (broken) '!$e$4:$e30, "Groceries", 'old sheet (broken) '!$b$4:$b30, "Allison", 'old sheet (broken) '!$d$4:$d30, "for you")</f>
        <v>#NAME?</v>
      </c>
      <c r="O13" s="31" t="e">
        <f aca="false">SUMIFS('old sheet (broken) '!$c$4:$c30, 'old sheet (broken) '!$a$4:$a30, "&gt;="&amp;O$1, 'old sheet (broken) '!$a$4:$a30, "&lt;"&amp;P$1, 'old sheet (broken) '!$e$4:$e30, "Groceries", 'old sheet (broken) '!$b$4:$b30, "Allison", 'old sheet (broken) '!$d$4:$d30, "for us")+SUMIFS('old sheet (broken) '!$c$4:$c30, 'old sheet (broken) '!$a$4:$a30, "&gt;="&amp;O$1, 'old sheet (broken) '!$a$4:$a30, "&lt;"&amp;P$1, 'old sheet (broken) '!$e$4:$e30, "Groceries", 'old sheet (broken) '!$b$4:$b30, "Allison", 'old sheet (broken) '!$d$4:$d30, "for you")</f>
        <v>#NAME?</v>
      </c>
      <c r="P13" s="31" t="e">
        <f aca="false">SUMIFS('old sheet (broken) '!$c$4:$c30, 'old sheet (broken) '!$a$4:$a30, "&gt;="&amp;P$1, 'old sheet (broken) '!$a$4:$a30, "&lt;"&amp;Q$1, 'old sheet (broken) '!$e$4:$e30, "Groceries", 'old sheet (broken) '!$b$4:$b30, "Allison", 'old sheet (broken) '!$d$4:$d30, "for us")+SUMIFS('old sheet (broken) '!$c$4:$c30, 'old sheet (broken) '!$a$4:$a30, "&gt;="&amp;P$1, 'old sheet (broken) '!$a$4:$a30, "&lt;"&amp;Q$1, 'old sheet (broken) '!$e$4:$e30, "Groceries", 'old sheet (broken) '!$b$4:$b30, "Allison", 'old sheet (broken) '!$d$4:$d30, "for you")</f>
        <v>#NAME?</v>
      </c>
      <c r="Q13" s="31" t="e">
        <f aca="false">SUMIFS('old sheet (broken) '!$c$4:$c30, 'old sheet (broken) '!$a$4:$a30, "&gt;="&amp;Q$1, 'old sheet (broken) '!$a$4:$a30, "&lt;"&amp;R$1, 'old sheet (broken) '!$e$4:$e30, "Groceries", 'old sheet (broken) '!$b$4:$b30, "Allison", 'old sheet (broken) '!$d$4:$d30, "for us")+SUMIFS('old sheet (broken) '!$c$4:$c30, 'old sheet (broken) '!$a$4:$a30, "&gt;="&amp;Q$1, 'old sheet (broken) '!$a$4:$a30, "&lt;"&amp;R$1, 'old sheet (broken) '!$e$4:$e30, "Groceries", 'old sheet (broken) '!$b$4:$b30, "Allison", 'old sheet (broken) '!$d$4:$d30, "for you")</f>
        <v>#NAME?</v>
      </c>
      <c r="R13" s="31" t="e">
        <f aca="false">SUMIFS('old sheet (broken) '!$c$4:$c30, 'old sheet (broken) '!$a$4:$a30, "&gt;="&amp;R$1, 'old sheet (broken) '!$a$4:$a30, "&lt;"&amp;S$1, 'old sheet (broken) '!$e$4:$e30, "Groceries", 'old sheet (broken) '!$b$4:$b30, "Allison", 'old sheet (broken) '!$d$4:$d30, "for us")+SUMIFS('old sheet (broken) '!$c$4:$c30, 'old sheet (broken) '!$a$4:$a30, "&gt;="&amp;R$1, 'old sheet (broken) '!$a$4:$a30, "&lt;"&amp;S$1, 'old sheet (broken) '!$e$4:$e30, "Groceries", 'old sheet (broken) '!$b$4:$b30, "Allison", 'old sheet (broken) '!$d$4:$d30, "for you")</f>
        <v>#NAME?</v>
      </c>
      <c r="S13" s="31" t="e">
        <f aca="false">SUMIFS('old sheet (broken) '!$c$4:$c30, 'old sheet (broken) '!$a$4:$a30, "&gt;="&amp;S$1, 'old sheet (broken) '!$a$4:$a30, "&lt;"&amp;T$1, 'old sheet (broken) '!$e$4:$e30, "Groceries", 'old sheet (broken) '!$b$4:$b30, "Allison", 'old sheet (broken) '!$d$4:$d30, "for us")+SUMIFS('old sheet (broken) '!$c$4:$c30, 'old sheet (broken) '!$a$4:$a30, "&gt;="&amp;S$1, 'old sheet (broken) '!$a$4:$a30, "&lt;"&amp;T$1, 'old sheet (broken) '!$e$4:$e30, "Groceries", 'old sheet (broken) '!$b$4:$b30, "Allison", 'old sheet (broken) '!$d$4:$d30, "for you")</f>
        <v>#NAME?</v>
      </c>
      <c r="T13" s="31" t="e">
        <f aca="false">SUMIFS('old sheet (broken) '!$c$4:$c30, 'old sheet (broken) '!$a$4:$a30, "&gt;="&amp;T$1, 'old sheet (broken) '!$a$4:$a30, "&lt;"&amp;U$1, 'old sheet (broken) '!$e$4:$e30, "Groceries", 'old sheet (broken) '!$b$4:$b30, "Allison", 'old sheet (broken) '!$d$4:$d30, "for us")+SUMIFS('old sheet (broken) '!$c$4:$c30, 'old sheet (broken) '!$a$4:$a30, "&gt;="&amp;T$1, 'old sheet (broken) '!$a$4:$a30, "&lt;"&amp;U$1, 'old sheet (broken) '!$e$4:$e30, "Groceries", 'old sheet (broken) '!$b$4:$b30, "Allison", 'old sheet (broken) '!$d$4:$d30, "for you")</f>
        <v>#NAME?</v>
      </c>
      <c r="U13" s="31" t="e">
        <f aca="false">SUMIFS('old sheet (broken) '!$c$4:$c30, 'old sheet (broken) '!$a$4:$a30, "&gt;="&amp;U$1, 'old sheet (broken) '!$a$4:$a30, "&lt;"&amp;V$1, 'old sheet (broken) '!$e$4:$e30, "Groceries", 'old sheet (broken) '!$b$4:$b30, "Allison", 'old sheet (broken) '!$d$4:$d30, "for us")+SUMIFS('old sheet (broken) '!$c$4:$c30, 'old sheet (broken) '!$a$4:$a30, "&gt;="&amp;U$1, 'old sheet (broken) '!$a$4:$a30, "&lt;"&amp;V$1, 'old sheet (broken) '!$e$4:$e30, "Groceries", 'old sheet (broken) '!$b$4:$b30, "Allison", 'old sheet (broken) '!$d$4:$d30, "for you")</f>
        <v>#NAME?</v>
      </c>
      <c r="V13" s="31" t="e">
        <f aca="false">SUMIFS('old sheet (broken) '!$c$4:$c30, 'old sheet (broken) '!$a$4:$a30, "&gt;="&amp;V$1, 'old sheet (broken) '!$a$4:$a30, "&lt;"&amp;W$1, 'old sheet (broken) '!$e$4:$e30, "Groceries", 'old sheet (broken) '!$b$4:$b30, "Allison", 'old sheet (broken) '!$d$4:$d30, "for us")+SUMIFS('old sheet (broken) '!$c$4:$c30, 'old sheet (broken) '!$a$4:$a30, "&gt;="&amp;V$1, 'old sheet (broken) '!$a$4:$a30, "&lt;"&amp;W$1, 'old sheet (broken) '!$e$4:$e30, "Groceries", 'old sheet (broken) '!$b$4:$b30, "Allison", 'old sheet (broken) '!$d$4:$d30, "for you")</f>
        <v>#NAME?</v>
      </c>
      <c r="W13" s="31" t="e">
        <f aca="false">SUMIFS('old sheet (broken) '!$c$4:$c30, 'old sheet (broken) '!$a$4:$a30, "&gt;="&amp;W$1, 'old sheet (broken) '!$a$4:$a30, "&lt;"&amp;X$1, 'old sheet (broken) '!$e$4:$e30, "Groceries", 'old sheet (broken) '!$b$4:$b30, "Allison", 'old sheet (broken) '!$d$4:$d30, "for us")+SUMIFS('old sheet (broken) '!$c$4:$c30, 'old sheet (broken) '!$a$4:$a30, "&gt;="&amp;W$1, 'old sheet (broken) '!$a$4:$a30, "&lt;"&amp;X$1, 'old sheet (broken) '!$e$4:$e30, "Groceries", 'old sheet (broken) '!$b$4:$b30, "Allison", 'old sheet (broken) '!$d$4:$d30, "for you")</f>
        <v>#NAME?</v>
      </c>
      <c r="X13" s="31" t="e">
        <f aca="false">SUMIFS('old sheet (broken) '!$c$4:$c30, 'old sheet (broken) '!$a$4:$a30, "&gt;="&amp;X$1, 'old sheet (broken) '!$a$4:$a30, "&lt;"&amp;Y$1, 'old sheet (broken) '!$e$4:$e30, "Groceries", 'old sheet (broken) '!$b$4:$b30, "Allison", 'old sheet (broken) '!$d$4:$d30, "for us")+SUMIFS('old sheet (broken) '!$c$4:$c30, 'old sheet (broken) '!$a$4:$a30, "&gt;="&amp;X$1, 'old sheet (broken) '!$a$4:$a30, "&lt;"&amp;Y$1, 'old sheet (broken) '!$e$4:$e30, "Groceries", 'old sheet (broken) '!$b$4:$b30, "Allison", 'old sheet (broken) '!$d$4:$d30, "for you")</f>
        <v>#NAME?</v>
      </c>
      <c r="Y13" s="31" t="e">
        <f aca="false">SUMIFS('old sheet (broken) '!$c$4:$c30, 'old sheet (broken) '!$a$4:$a30, "&gt;="&amp;Y$1, 'old sheet (broken) '!$a$4:$a30, "&lt;"&amp;Z$1, 'old sheet (broken) '!$e$4:$e30, "Groceries", 'old sheet (broken) '!$b$4:$b30, "Allison", 'old sheet (broken) '!$d$4:$d30, "for us")+SUMIFS('old sheet (broken) '!$c$4:$c30, 'old sheet (broken) '!$a$4:$a30, "&gt;="&amp;Y$1, 'old sheet (broken) '!$a$4:$a30, "&lt;"&amp;Z$1, 'old sheet (broken) '!$e$4:$e30, "Groceries", 'old sheet (broken) '!$b$4:$b30, "Allison", 'old sheet (broken) '!$d$4:$d30, "for you")</f>
        <v>#NAME?</v>
      </c>
      <c r="Z13" s="31" t="e">
        <f aca="false">SUMIFS('old sheet (broken) '!$c$4:$c30, 'old sheet (broken) '!$a$4:$a30, "&gt;="&amp;Z$1, 'old sheet (broken) '!$a$4:$a30, "&lt;"&amp;AA$1, 'old sheet (broken) '!$e$4:$e30, "Groceries", 'old sheet (broken) '!$b$4:$b30, "Allison", 'old sheet (broken) '!$d$4:$d30, "for us")+SUMIFS('old sheet (broken) '!$c$4:$c30, 'old sheet (broken) '!$a$4:$a30, "&gt;="&amp;Z$1, 'old sheet (broken) '!$a$4:$a30, "&lt;"&amp;AA$1, 'old sheet (broken) '!$e$4:$e30, "Groceries", 'old sheet (broken) '!$b$4:$b30, "Allison", 'old sheet (broken) '!$d$4:$d30, "for you")</f>
        <v>#NAME?</v>
      </c>
      <c r="AA13" s="31" t="e">
        <f aca="false">SUMIFS('old sheet (broken) '!$c$4:$c30, 'old sheet (broken) '!$a$4:$a30, "&gt;="&amp;AA$1, 'old sheet (broken) '!$a$4:$a30, "&lt;"&amp;AB$1, 'old sheet (broken) '!$e$4:$e30, "Groceries", 'old sheet (broken) '!$b$4:$b30, "Allison", 'old sheet (broken) '!$d$4:$d30, "for us")+SUMIFS('old sheet (broken) '!$c$4:$c30, 'old sheet (broken) '!$a$4:$a30, "&gt;="&amp;AA$1, 'old sheet (broken) '!$a$4:$a30, "&lt;"&amp;AB$1, 'old sheet (broken) '!$e$4:$e30, "Groceries", 'old sheet (broken) '!$b$4:$b30, "Allison", 'old sheet (broken) '!$d$4:$d30, "for you")</f>
        <v>#NAME?</v>
      </c>
      <c r="AB13" s="31" t="e">
        <f aca="false">SUMIFS('old sheet (broken) '!$c$4:$c30, 'old sheet (broken) '!$a$4:$a30, "&gt;="&amp;AB$1, 'old sheet (broken) '!$a$4:$a30, "&lt;"&amp;AC$1, 'old sheet (broken) '!$e$4:$e30, "Groceries", 'old sheet (broken) '!$b$4:$b30, "Allison", 'old sheet (broken) '!$d$4:$d30, "for us")+SUMIFS('old sheet (broken) '!$c$4:$c30, 'old sheet (broken) '!$a$4:$a30, "&gt;="&amp;AB$1, 'old sheet (broken) '!$a$4:$a30, "&lt;"&amp;AC$1, 'old sheet (broken) '!$e$4:$e30, "Groceries", 'old sheet (broken) '!$b$4:$b30, "Allison", 'old sheet (broken) '!$d$4:$d30, "for you")</f>
        <v>#NAME?</v>
      </c>
      <c r="AC13" s="31" t="e">
        <f aca="false">SUMIFS('old sheet (broken) '!$c$4:$c30, 'old sheet (broken) '!$a$4:$a30, "&gt;="&amp;AC$1, 'old sheet (broken) '!$a$4:$a30, "&lt;"&amp;AD$1, 'old sheet (broken) '!$e$4:$e30, "Groceries", 'old sheet (broken) '!$b$4:$b30, "Allison", 'old sheet (broken) '!$d$4:$d30, "for us")+SUMIFS('old sheet (broken) '!$c$4:$c30, 'old sheet (broken) '!$a$4:$a30, "&gt;="&amp;AC$1, 'old sheet (broken) '!$a$4:$a30, "&lt;"&amp;AD$1, 'old sheet (broken) '!$e$4:$e30, "Groceries", 'old sheet (broken) '!$b$4:$b30, "Allison", 'old sheet (broken) '!$d$4:$d30, "for you")</f>
        <v>#NAME?</v>
      </c>
      <c r="AD13" s="31" t="e">
        <f aca="false">SUMIFS('old sheet (broken) '!$c$4:$c30, 'old sheet (broken) '!$a$4:$a30, "&gt;="&amp;AD$1, 'old sheet (broken) '!$a$4:$a30, "&lt;"&amp;AE$1, 'old sheet (broken) '!$e$4:$e30, "Groceries", 'old sheet (broken) '!$b$4:$b30, "Allison", 'old sheet (broken) '!$d$4:$d30, "for us")+SUMIFS('old sheet (broken) '!$c$4:$c30, 'old sheet (broken) '!$a$4:$a30, "&gt;="&amp;AD$1, 'old sheet (broken) '!$a$4:$a30, "&lt;"&amp;AE$1, 'old sheet (broken) '!$e$4:$e30, "Groceries", 'old sheet (broken) '!$b$4:$b30, "Allison", 'old sheet (broken) '!$d$4:$d30, "for you")</f>
        <v>#NAME?</v>
      </c>
      <c r="AE13" s="31" t="e">
        <f aca="false">SUMIFS('old sheet (broken) '!$c$4:$c30, 'old sheet (broken) '!$a$4:$a30, "&gt;="&amp;AE$1, 'old sheet (broken) '!$a$4:$a30, "&lt;"&amp;AF$1, 'old sheet (broken) '!$e$4:$e30, "Groceries", 'old sheet (broken) '!$b$4:$b30, "Allison", 'old sheet (broken) '!$d$4:$d30, "for us")+SUMIFS('old sheet (broken) '!$c$4:$c30, 'old sheet (broken) '!$a$4:$a30, "&gt;="&amp;AE$1, 'old sheet (broken) '!$a$4:$a30, "&lt;"&amp;AF$1, 'old sheet (broken) '!$e$4:$e30, "Groceries", 'old sheet (broken) '!$b$4:$b30, "Allison", 'old sheet (broken) '!$d$4:$d30, "for you")</f>
        <v>#NAME?</v>
      </c>
      <c r="AF13" s="31" t="e">
        <f aca="false">SUMIFS('old sheet (broken) '!$c$4:$c30, 'old sheet (broken) '!$a$4:$a30, "&gt;="&amp;AF$1, 'old sheet (broken) '!$a$4:$a30, "&lt;"&amp;AG$1, 'old sheet (broken) '!$e$4:$e30, "Groceries", 'old sheet (broken) '!$b$4:$b30, "Allison", 'old sheet (broken) '!$d$4:$d30, "for us")+SUMIFS('old sheet (broken) '!$c$4:$c30, 'old sheet (broken) '!$a$4:$a30, "&gt;="&amp;AF$1, 'old sheet (broken) '!$a$4:$a30, "&lt;"&amp;AG$1, 'old sheet (broken) '!$e$4:$e30, "Groceries", 'old sheet (broken) '!$b$4:$b30, "Allison", 'old sheet (broken) '!$d$4:$d30, "for you")</f>
        <v>#NAME?</v>
      </c>
      <c r="AG13" s="31" t="e">
        <f aca="false">SUMIFS('old sheet (broken) '!$c$4:$c30, 'old sheet (broken) '!$a$4:$a30, "&gt;="&amp;AG$1, 'old sheet (broken) '!$a$4:$a30, "&lt;"&amp;AH$1, 'old sheet (broken) '!$e$4:$e30, "Groceries", 'old sheet (broken) '!$b$4:$b30, "Allison", 'old sheet (broken) '!$d$4:$d30, "for us")+SUMIFS('old sheet (broken) '!$c$4:$c30, 'old sheet (broken) '!$a$4:$a30, "&gt;="&amp;AG$1, 'old sheet (broken) '!$a$4:$a30, "&lt;"&amp;AH$1, 'old sheet (broken) '!$e$4:$e30, "Groceries", 'old sheet (broken) '!$b$4:$b30, "Allison", 'old sheet (broken) '!$d$4:$d30, "for you")</f>
        <v>#NAME?</v>
      </c>
      <c r="AH13" s="31" t="e">
        <f aca="false">SUMIFS('old sheet (broken) '!$c$4:$c30, 'old sheet (broken) '!$a$4:$a30, "&gt;="&amp;AH$1, 'old sheet (broken) '!$a$4:$a30, "&lt;"&amp;AI$1, 'old sheet (broken) '!$e$4:$e30, "Groceries", 'old sheet (broken) '!$b$4:$b30, "Allison", 'old sheet (broken) '!$d$4:$d30, "for us")+SUMIFS('old sheet (broken) '!$c$4:$c30, 'old sheet (broken) '!$a$4:$a30, "&gt;="&amp;AH$1, 'old sheet (broken) '!$a$4:$a30, "&lt;"&amp;AI$1, 'old sheet (broken) '!$e$4:$e30, "Groceries", 'old sheet (broken) '!$b$4:$b30, "Allison", 'old sheet (broken) '!$d$4:$d30, "for you")</f>
        <v>#NAME?</v>
      </c>
      <c r="AI13" s="31" t="e">
        <f aca="false">SUMIFS('old sheet (broken) '!$c$4:$c30, 'old sheet (broken) '!$a$4:$a30, "&gt;="&amp;AI$1, 'old sheet (broken) '!$a$4:$a30, "&lt;"&amp;AJ$1, 'old sheet (broken) '!$e$4:$e30, "Groceries", 'old sheet (broken) '!$b$4:$b30, "Allison", 'old sheet (broken) '!$d$4:$d30, "for us")+SUMIFS('old sheet (broken) '!$c$4:$c30, 'old sheet (broken) '!$a$4:$a30, "&gt;="&amp;AI$1, 'old sheet (broken) '!$a$4:$a30, "&lt;"&amp;AJ$1, 'old sheet (broken) '!$e$4:$e30, "Groceries", 'old sheet (broken) '!$b$4:$b30, "Allison", 'old sheet (broken) '!$d$4:$d30, "for you")</f>
        <v>#NAME?</v>
      </c>
      <c r="AJ13" s="31" t="e">
        <f aca="false">SUMIFS('old sheet (broken) '!$c$4:$c30, 'old sheet (broken) '!$a$4:$a30, "&gt;="&amp;AJ$1, 'old sheet (broken) '!$a$4:$a30, "&lt;"&amp;AK$1, 'old sheet (broken) '!$e$4:$e30, "Groceries", 'old sheet (broken) '!$b$4:$b30, "Allison", 'old sheet (broken) '!$d$4:$d30, "for us")+SUMIFS('old sheet (broken) '!$c$4:$c30, 'old sheet (broken) '!$a$4:$a30, "&gt;="&amp;AJ$1, 'old sheet (broken) '!$a$4:$a30, "&lt;"&amp;AK$1, 'old sheet (broken) '!$e$4:$e30, "Groceries", 'old sheet (broken) '!$b$4:$b30, "Allison", 'old sheet (broken) '!$d$4:$d30, "for you")</f>
        <v>#NAME?</v>
      </c>
      <c r="AK13" s="31" t="e">
        <f aca="false">SUMIFS('old sheet (broken) '!$c$4:$c30, 'old sheet (broken) '!$a$4:$a30, "&gt;="&amp;AK$1, 'old sheet (broken) '!$a$4:$a30, "&lt;"&amp;AL$1, 'old sheet (broken) '!$e$4:$e30, "Groceries", 'old sheet (broken) '!$b$4:$b30, "Allison", 'old sheet (broken) '!$d$4:$d30, "for us")+SUMIFS('old sheet (broken) '!$c$4:$c30, 'old sheet (broken) '!$a$4:$a30, "&gt;="&amp;AK$1, 'old sheet (broken) '!$a$4:$a30, "&lt;"&amp;AL$1, 'old sheet (broken) '!$e$4:$e30, "Groceries", 'old sheet (broken) '!$b$4:$b30, "Allison", 'old sheet (broken) '!$d$4:$d30, "for you")</f>
        <v>#NAME?</v>
      </c>
      <c r="AL13" s="31" t="e">
        <f aca="false">SUMIFS('old sheet (broken) '!$c$4:$c30, 'old sheet (broken) '!$a$4:$a30, "&gt;="&amp;AL$1, 'old sheet (broken) '!$a$4:$a30, "&lt;"&amp;AM$1, 'old sheet (broken) '!$e$4:$e30, "Groceries", 'old sheet (broken) '!$b$4:$b30, "Allison", 'old sheet (broken) '!$d$4:$d30, "for us")+SUMIFS('old sheet (broken) '!$c$4:$c30, 'old sheet (broken) '!$a$4:$a30, "&gt;="&amp;AL$1, 'old sheet (broken) '!$a$4:$a30, "&lt;"&amp;AM$1, 'old sheet (broken) '!$e$4:$e30, "Groceries", 'old sheet (broken) '!$b$4:$b30, "Allison", 'old sheet (broken) '!$d$4:$d30, "for you")</f>
        <v>#NAME?</v>
      </c>
      <c r="AM13" s="31" t="e">
        <f aca="false">SUMIFS('old sheet (broken) '!$c$4:$c30, 'old sheet (broken) '!$a$4:$a30, "&gt;="&amp;AM$1, 'old sheet (broken) '!$a$4:$a30, "&lt;"&amp;AN$1, 'old sheet (broken) '!$e$4:$e30, "Groceries", 'old sheet (broken) '!$b$4:$b30, "Allison", 'old sheet (broken) '!$d$4:$d30, "for us")+SUMIFS('old sheet (broken) '!$c$4:$c30, 'old sheet (broken) '!$a$4:$a30, "&gt;="&amp;AM$1, 'old sheet (broken) '!$a$4:$a30, "&lt;"&amp;AN$1, 'old sheet (broken) '!$e$4:$e30, "Groceries", 'old sheet (broken) '!$b$4:$b30, "Allison", 'old sheet (broken) '!$d$4:$d30, "for you")</f>
        <v>#NAME?</v>
      </c>
      <c r="AN13" s="31" t="e">
        <f aca="false">SUMIFS('old sheet (broken) '!$c$4:$c30, 'old sheet (broken) '!$a$4:$a30, "&gt;="&amp;AN$1, 'old sheet (broken) '!$a$4:$a30, "&lt;"&amp;AO$1, 'old sheet (broken) '!$e$4:$e30, "Groceries", 'old sheet (broken) '!$b$4:$b30, "Allison", 'old sheet (broken) '!$d$4:$d30, "for us")+SUMIFS('old sheet (broken) '!$c$4:$c30, 'old sheet (broken) '!$a$4:$a30, "&gt;="&amp;AN$1, 'old sheet (broken) '!$a$4:$a30, "&lt;"&amp;AO$1, 'old sheet (broken) '!$e$4:$e30, "Groceries", 'old sheet (broken) '!$b$4:$b30, "Allison", 'old sheet (broken) '!$d$4:$d30, "for you")</f>
        <v>#NAME?</v>
      </c>
      <c r="AO13" s="31" t="e">
        <f aca="false">SUMIFS('old sheet (broken) '!$c$4:$c30, 'old sheet (broken) '!$a$4:$a30, "&gt;="&amp;AO$1, 'old sheet (broken) '!$a$4:$a30, "&lt;"&amp;AP$1, 'old sheet (broken) '!$e$4:$e30, "Groceries", 'old sheet (broken) '!$b$4:$b30, "Allison", 'old sheet (broken) '!$d$4:$d30, "for us")+SUMIFS('old sheet (broken) '!$c$4:$c30, 'old sheet (broken) '!$a$4:$a30, "&gt;="&amp;AO$1, 'old sheet (broken) '!$a$4:$a30, "&lt;"&amp;AP$1, 'old sheet (broken) '!$e$4:$e30, "Groceries", 'old sheet (broken) '!$b$4:$b30, "Allison", 'old sheet (broken) '!$d$4:$d30, "for you")</f>
        <v>#NAME?</v>
      </c>
      <c r="AP13" s="31" t="e">
        <f aca="false">SUMIFS('old sheet (broken) '!$c$4:$c30, 'old sheet (broken) '!$a$4:$a30, "&gt;="&amp;AP$1, 'old sheet (broken) '!$a$4:$a30, "&lt;"&amp;AQ$1, 'old sheet (broken) '!$e$4:$e30, "Groceries", 'old sheet (broken) '!$b$4:$b30, "Allison", 'old sheet (broken) '!$d$4:$d30, "for us")+SUMIFS('old sheet (broken) '!$c$4:$c30, 'old sheet (broken) '!$a$4:$a30, "&gt;="&amp;AP$1, 'old sheet (broken) '!$a$4:$a30, "&lt;"&amp;AQ$1, 'old sheet (broken) '!$e$4:$e30, "Groceries", 'old sheet (broken) '!$b$4:$b30, "Allison", 'old sheet (broken) '!$d$4:$d30, "for you")</f>
        <v>#NAME?</v>
      </c>
      <c r="AQ13" s="31" t="e">
        <f aca="false">SUMIFS('old sheet (broken) '!$c$4:$c30, 'old sheet (broken) '!$a$4:$a30, "&gt;="&amp;AQ$1, 'old sheet (broken) '!$a$4:$a30, "&lt;"&amp;AS$1, 'old sheet (broken) '!$e$4:$e30, "Groceries", 'old sheet (broken) '!$b$4:$b30, "Allison", 'old sheet (broken) '!$d$4:$d30, "for us")+SUMIFS('old sheet (broken) '!$c$4:$c30, 'old sheet (broken) '!$a$4:$a30, "&gt;="&amp;AQ$1, 'old sheet (broken) '!$a$4:$a30, "&lt;"&amp;AS$1, 'old sheet (broken) '!$e$4:$e30, "Groceries", 'old sheet (broken) '!$b$4:$b30, "Allison", 'old sheet (broken) '!$d$4:$d30, "for you")</f>
        <v>#NAME?</v>
      </c>
      <c r="AR13" s="31" t="e">
        <f aca="false">SUMIFS('old sheet (broken) '!$c$4:$c30, 'old sheet (broken) '!$a$4:$a30, "&gt;="&amp;AR$1, 'old sheet (broken) '!$a$4:$a30, "&lt;"&amp;AT$1, 'old sheet (broken) '!$e$4:$e30, "Groceries", 'old sheet (broken) '!$b$4:$b30, "Allison", 'old sheet (broken) '!$d$4:$d30, "for us")+SUMIFS('old sheet (broken) '!$c$4:$c30, 'old sheet (broken) '!$a$4:$a30, "&gt;="&amp;AR$1, 'old sheet (broken) '!$a$4:$a30, "&lt;"&amp;AT$1, 'old sheet (broken) '!$e$4:$e30, "Groceries", 'old sheet (broken) '!$b$4:$b30, "Allison", 'old sheet (broken) '!$d$4:$d30, "for you")</f>
        <v>#NAME?</v>
      </c>
    </row>
    <row r="14" customFormat="false" ht="15.75" hidden="false" customHeight="false" outlineLevel="0" collapsed="false">
      <c r="A14" s="30" t="s">
        <v>7</v>
      </c>
      <c r="B14" s="31" t="e">
        <f aca="false">SUMIFS('old sheet (broken) '!$c$4:$c30, 'old sheet (broken) '!$a$4:$a30, "&gt;="&amp;B$1, 'old sheet (broken) '!$a$4:$a30, "&lt;"&amp;C$1, 'old sheet (broken) '!$e$4:$e30, "Going out", 'old sheet (broken) '!$b$4:$b30, "Allison", 'old sheet (broken) '!$d$4:$d30, "for us")+SUMIFS('old sheet (broken) '!$c$4:$c30, 'old sheet (broken) '!$a$4:$a30, "&gt;="&amp;B$1, 'old sheet (broken) '!$a$4:$a30, "&lt;"&amp;C$1, 'old sheet (broken) '!$e$4:$e30, "Going out", 'old sheet (broken) '!$b$4:$b30, "Allison", 'old sheet (broken) '!$d$4:$d30, "for you")</f>
        <v>#NAME?</v>
      </c>
      <c r="C14" s="31" t="e">
        <f aca="false">SUMIFS('old sheet (broken) '!$c$4:$c30, 'old sheet (broken) '!$a$4:$a30, "&gt;="&amp;C$1, 'old sheet (broken) '!$a$4:$a30, "&lt;"&amp;D$1, 'old sheet (broken) '!$e$4:$e30, "Going out", 'old sheet (broken) '!$b$4:$b30, "Allison", 'old sheet (broken) '!$d$4:$d30, "for us")+SUMIFS('old sheet (broken) '!$c$4:$c30, 'old sheet (broken) '!$a$4:$a30, "&gt;="&amp;C$1, 'old sheet (broken) '!$a$4:$a30, "&lt;"&amp;D$1, 'old sheet (broken) '!$e$4:$e30, "Going out", 'old sheet (broken) '!$b$4:$b30, "Allison", 'old sheet (broken) '!$d$4:$d30, "for you")</f>
        <v>#NAME?</v>
      </c>
      <c r="D14" s="31" t="e">
        <f aca="false">SUMIFS('old sheet (broken) '!$c$4:$c30, 'old sheet (broken) '!$a$4:$a30, "&gt;="&amp;D$1, 'old sheet (broken) '!$a$4:$a30, "&lt;"&amp;E$1, 'old sheet (broken) '!$e$4:$e30, "Going out", 'old sheet (broken) '!$b$4:$b30, "Allison", 'old sheet (broken) '!$d$4:$d30, "for us")+SUMIFS('old sheet (broken) '!$c$4:$c30, 'old sheet (broken) '!$a$4:$a30, "&gt;="&amp;D$1, 'old sheet (broken) '!$a$4:$a30, "&lt;"&amp;E$1, 'old sheet (broken) '!$e$4:$e30, "Going out", 'old sheet (broken) '!$b$4:$b30, "Allison", 'old sheet (broken) '!$d$4:$d30, "for you")</f>
        <v>#NAME?</v>
      </c>
      <c r="E14" s="31" t="e">
        <f aca="false">SUMIFS('old sheet (broken) '!$c$4:$c30, 'old sheet (broken) '!$a$4:$a30, "&gt;="&amp;E$1, 'old sheet (broken) '!$a$4:$a30, "&lt;"&amp;F$1, 'old sheet (broken) '!$e$4:$e30, "Going out", 'old sheet (broken) '!$b$4:$b30, "Allison", 'old sheet (broken) '!$d$4:$d30, "for us")+SUMIFS('old sheet (broken) '!$c$4:$c30, 'old sheet (broken) '!$a$4:$a30, "&gt;="&amp;E$1, 'old sheet (broken) '!$a$4:$a30, "&lt;"&amp;F$1, 'old sheet (broken) '!$e$4:$e30, "Going out", 'old sheet (broken) '!$b$4:$b30, "Allison", 'old sheet (broken) '!$d$4:$d30, "for you")</f>
        <v>#NAME?</v>
      </c>
      <c r="F14" s="31" t="e">
        <f aca="false">SUMIFS('old sheet (broken) '!$c$4:$c30, 'old sheet (broken) '!$a$4:$a30, "&gt;="&amp;F$1, 'old sheet (broken) '!$a$4:$a30, "&lt;"&amp;G$1, 'old sheet (broken) '!$e$4:$e30, "Going out", 'old sheet (broken) '!$b$4:$b30, "Allison", 'old sheet (broken) '!$d$4:$d30, "for us")+SUMIFS('old sheet (broken) '!$c$4:$c30, 'old sheet (broken) '!$a$4:$a30, "&gt;="&amp;F$1, 'old sheet (broken) '!$a$4:$a30, "&lt;"&amp;G$1, 'old sheet (broken) '!$e$4:$e30, "Going out", 'old sheet (broken) '!$b$4:$b30, "Allison", 'old sheet (broken) '!$d$4:$d30, "for you")</f>
        <v>#NAME?</v>
      </c>
      <c r="G14" s="31" t="e">
        <f aca="false">SUMIFS('old sheet (broken) '!$c$4:$c30, 'old sheet (broken) '!$a$4:$a30, "&gt;="&amp;G$1, 'old sheet (broken) '!$a$4:$a30, "&lt;"&amp;H$1, 'old sheet (broken) '!$e$4:$e30, "Going out", 'old sheet (broken) '!$b$4:$b30, "Allison", 'old sheet (broken) '!$d$4:$d30, "for us")+SUMIFS('old sheet (broken) '!$c$4:$c30, 'old sheet (broken) '!$a$4:$a30, "&gt;="&amp;G$1, 'old sheet (broken) '!$a$4:$a30, "&lt;"&amp;H$1, 'old sheet (broken) '!$e$4:$e30, "Going out", 'old sheet (broken) '!$b$4:$b30, "Allison", 'old sheet (broken) '!$d$4:$d30, "for you")</f>
        <v>#NAME?</v>
      </c>
      <c r="H14" s="31" t="e">
        <f aca="false">SUMIFS('old sheet (broken) '!$c$4:$c30, 'old sheet (broken) '!$a$4:$a30, "&gt;="&amp;H$1, 'old sheet (broken) '!$a$4:$a30, "&lt;"&amp;I$1, 'old sheet (broken) '!$e$4:$e30, "Going out", 'old sheet (broken) '!$b$4:$b30, "Allison", 'old sheet (broken) '!$d$4:$d30, "for us")+SUMIFS('old sheet (broken) '!$c$4:$c30, 'old sheet (broken) '!$a$4:$a30, "&gt;="&amp;H$1, 'old sheet (broken) '!$a$4:$a30, "&lt;"&amp;I$1, 'old sheet (broken) '!$e$4:$e30, "Going out", 'old sheet (broken) '!$b$4:$b30, "Allison", 'old sheet (broken) '!$d$4:$d30, "for you")</f>
        <v>#NAME?</v>
      </c>
      <c r="I14" s="31" t="e">
        <f aca="false">SUMIFS('old sheet (broken) '!$c$4:$c30, 'old sheet (broken) '!$a$4:$a30, "&gt;="&amp;I$1, 'old sheet (broken) '!$a$4:$a30, "&lt;"&amp;J$1, 'old sheet (broken) '!$e$4:$e30, "Going out", 'old sheet (broken) '!$b$4:$b30, "Allison", 'old sheet (broken) '!$d$4:$d30, "for us")+SUMIFS('old sheet (broken) '!$c$4:$c30, 'old sheet (broken) '!$a$4:$a30, "&gt;="&amp;I$1, 'old sheet (broken) '!$a$4:$a30, "&lt;"&amp;J$1, 'old sheet (broken) '!$e$4:$e30, "Going out", 'old sheet (broken) '!$b$4:$b30, "Allison", 'old sheet (broken) '!$d$4:$d30, "for you")</f>
        <v>#NAME?</v>
      </c>
      <c r="J14" s="31" t="e">
        <f aca="false">SUMIFS('old sheet (broken) '!$c$4:$c30, 'old sheet (broken) '!$a$4:$a30, "&gt;="&amp;J$1, 'old sheet (broken) '!$a$4:$a30, "&lt;"&amp;K$1, 'old sheet (broken) '!$e$4:$e30, "Going out", 'old sheet (broken) '!$b$4:$b30, "Allison", 'old sheet (broken) '!$d$4:$d30, "for us")+SUMIFS('old sheet (broken) '!$c$4:$c30, 'old sheet (broken) '!$a$4:$a30, "&gt;="&amp;J$1, 'old sheet (broken) '!$a$4:$a30, "&lt;"&amp;K$1, 'old sheet (broken) '!$e$4:$e30, "Going out", 'old sheet (broken) '!$b$4:$b30, "Allison", 'old sheet (broken) '!$d$4:$d30, "for you")</f>
        <v>#NAME?</v>
      </c>
      <c r="K14" s="31" t="e">
        <f aca="false">SUMIFS('old sheet (broken) '!$c$4:$c30, 'old sheet (broken) '!$a$4:$a30, "&gt;="&amp;K$1, 'old sheet (broken) '!$a$4:$a30, "&lt;"&amp;L$1, 'old sheet (broken) '!$e$4:$e30, "Going out", 'old sheet (broken) '!$b$4:$b30, "Allison", 'old sheet (broken) '!$d$4:$d30, "for us")+SUMIFS('old sheet (broken) '!$c$4:$c30, 'old sheet (broken) '!$a$4:$a30, "&gt;="&amp;K$1, 'old sheet (broken) '!$a$4:$a30, "&lt;"&amp;L$1, 'old sheet (broken) '!$e$4:$e30, "Going out", 'old sheet (broken) '!$b$4:$b30, "Allison", 'old sheet (broken) '!$d$4:$d30, "for you")</f>
        <v>#NAME?</v>
      </c>
      <c r="L14" s="31" t="e">
        <f aca="false">SUMIFS('old sheet (broken) '!$c$4:$c30, 'old sheet (broken) '!$a$4:$a30, "&gt;="&amp;L$1, 'old sheet (broken) '!$a$4:$a30, "&lt;"&amp;M$1, 'old sheet (broken) '!$e$4:$e30, "Going out", 'old sheet (broken) '!$b$4:$b30, "Allison", 'old sheet (broken) '!$d$4:$d30, "for us")+SUMIFS('old sheet (broken) '!$c$4:$c30, 'old sheet (broken) '!$a$4:$a30, "&gt;="&amp;L$1, 'old sheet (broken) '!$a$4:$a30, "&lt;"&amp;M$1, 'old sheet (broken) '!$e$4:$e30, "Going out", 'old sheet (broken) '!$b$4:$b30, "Allison", 'old sheet (broken) '!$d$4:$d30, "for you")</f>
        <v>#NAME?</v>
      </c>
      <c r="M14" s="31" t="e">
        <f aca="false">SUMIFS('old sheet (broken) '!$c$4:$c30, 'old sheet (broken) '!$a$4:$a30, "&gt;="&amp;M$1, 'old sheet (broken) '!$a$4:$a30, "&lt;"&amp;N$1, 'old sheet (broken) '!$e$4:$e30, "Going out", 'old sheet (broken) '!$b$4:$b30, "Allison", 'old sheet (broken) '!$d$4:$d30, "for us")+SUMIFS('old sheet (broken) '!$c$4:$c30, 'old sheet (broken) '!$a$4:$a30, "&gt;="&amp;M$1, 'old sheet (broken) '!$a$4:$a30, "&lt;"&amp;N$1, 'old sheet (broken) '!$e$4:$e30, "Going out", 'old sheet (broken) '!$b$4:$b30, "Allison", 'old sheet (broken) '!$d$4:$d30, "for you")</f>
        <v>#NAME?</v>
      </c>
      <c r="N14" s="31" t="e">
        <f aca="false">SUMIFS('old sheet (broken) '!$c$4:$c30, 'old sheet (broken) '!$a$4:$a30, "&gt;="&amp;N$1, 'old sheet (broken) '!$a$4:$a30, "&lt;"&amp;O$1, 'old sheet (broken) '!$e$4:$e30, "Going out", 'old sheet (broken) '!$b$4:$b30, "Allison", 'old sheet (broken) '!$d$4:$d30, "for us")+SUMIFS('old sheet (broken) '!$c$4:$c30, 'old sheet (broken) '!$a$4:$a30, "&gt;="&amp;N$1, 'old sheet (broken) '!$a$4:$a30, "&lt;"&amp;O$1, 'old sheet (broken) '!$e$4:$e30, "Going out", 'old sheet (broken) '!$b$4:$b30, "Allison", 'old sheet (broken) '!$d$4:$d30, "for you")</f>
        <v>#NAME?</v>
      </c>
      <c r="O14" s="31" t="e">
        <f aca="false">SUMIFS('old sheet (broken) '!$c$4:$c30, 'old sheet (broken) '!$a$4:$a30, "&gt;="&amp;O$1, 'old sheet (broken) '!$a$4:$a30, "&lt;"&amp;P$1, 'old sheet (broken) '!$e$4:$e30, "Going out", 'old sheet (broken) '!$b$4:$b30, "Allison", 'old sheet (broken) '!$d$4:$d30, "for us")+SUMIFS('old sheet (broken) '!$c$4:$c30, 'old sheet (broken) '!$a$4:$a30, "&gt;="&amp;O$1, 'old sheet (broken) '!$a$4:$a30, "&lt;"&amp;P$1, 'old sheet (broken) '!$e$4:$e30, "Going out", 'old sheet (broken) '!$b$4:$b30, "Allison", 'old sheet (broken) '!$d$4:$d30, "for you")</f>
        <v>#NAME?</v>
      </c>
      <c r="P14" s="31" t="e">
        <f aca="false">SUMIFS('old sheet (broken) '!$c$4:$c30, 'old sheet (broken) '!$a$4:$a30, "&gt;="&amp;P$1, 'old sheet (broken) '!$a$4:$a30, "&lt;"&amp;Q$1, 'old sheet (broken) '!$e$4:$e30, "Going out", 'old sheet (broken) '!$b$4:$b30, "Allison", 'old sheet (broken) '!$d$4:$d30, "for us")+SUMIFS('old sheet (broken) '!$c$4:$c30, 'old sheet (broken) '!$a$4:$a30, "&gt;="&amp;P$1, 'old sheet (broken) '!$a$4:$a30, "&lt;"&amp;Q$1, 'old sheet (broken) '!$e$4:$e30, "Going out", 'old sheet (broken) '!$b$4:$b30, "Allison", 'old sheet (broken) '!$d$4:$d30, "for you")</f>
        <v>#NAME?</v>
      </c>
      <c r="Q14" s="31" t="e">
        <f aca="false">SUMIFS('old sheet (broken) '!$c$4:$c30, 'old sheet (broken) '!$a$4:$a30, "&gt;="&amp;Q$1, 'old sheet (broken) '!$a$4:$a30, "&lt;"&amp;R$1, 'old sheet (broken) '!$e$4:$e30, "Going out", 'old sheet (broken) '!$b$4:$b30, "Allison", 'old sheet (broken) '!$d$4:$d30, "for us")+SUMIFS('old sheet (broken) '!$c$4:$c30, 'old sheet (broken) '!$a$4:$a30, "&gt;="&amp;Q$1, 'old sheet (broken) '!$a$4:$a30, "&lt;"&amp;R$1, 'old sheet (broken) '!$e$4:$e30, "Going out", 'old sheet (broken) '!$b$4:$b30, "Allison", 'old sheet (broken) '!$d$4:$d30, "for you")</f>
        <v>#NAME?</v>
      </c>
      <c r="R14" s="31" t="e">
        <f aca="false">SUMIFS('old sheet (broken) '!$c$4:$c30, 'old sheet (broken) '!$a$4:$a30, "&gt;="&amp;R$1, 'old sheet (broken) '!$a$4:$a30, "&lt;"&amp;S$1, 'old sheet (broken) '!$e$4:$e30, "Going out", 'old sheet (broken) '!$b$4:$b30, "Allison", 'old sheet (broken) '!$d$4:$d30, "for us")+SUMIFS('old sheet (broken) '!$c$4:$c30, 'old sheet (broken) '!$a$4:$a30, "&gt;="&amp;R$1, 'old sheet (broken) '!$a$4:$a30, "&lt;"&amp;S$1, 'old sheet (broken) '!$e$4:$e30, "Going out", 'old sheet (broken) '!$b$4:$b30, "Allison", 'old sheet (broken) '!$d$4:$d30, "for you")</f>
        <v>#NAME?</v>
      </c>
      <c r="S14" s="31" t="e">
        <f aca="false">SUMIFS('old sheet (broken) '!$c$4:$c30, 'old sheet (broken) '!$a$4:$a30, "&gt;="&amp;S$1, 'old sheet (broken) '!$a$4:$a30, "&lt;"&amp;T$1, 'old sheet (broken) '!$e$4:$e30, "Going out", 'old sheet (broken) '!$b$4:$b30, "Allison", 'old sheet (broken) '!$d$4:$d30, "for us")+SUMIFS('old sheet (broken) '!$c$4:$c30, 'old sheet (broken) '!$a$4:$a30, "&gt;="&amp;S$1, 'old sheet (broken) '!$a$4:$a30, "&lt;"&amp;T$1, 'old sheet (broken) '!$e$4:$e30, "Going out", 'old sheet (broken) '!$b$4:$b30, "Allison", 'old sheet (broken) '!$d$4:$d30, "for you")</f>
        <v>#NAME?</v>
      </c>
      <c r="T14" s="31" t="e">
        <f aca="false">SUMIFS('old sheet (broken) '!$c$4:$c30, 'old sheet (broken) '!$a$4:$a30, "&gt;="&amp;T$1, 'old sheet (broken) '!$a$4:$a30, "&lt;"&amp;U$1, 'old sheet (broken) '!$e$4:$e30, "Going out", 'old sheet (broken) '!$b$4:$b30, "Allison", 'old sheet (broken) '!$d$4:$d30, "for us")+SUMIFS('old sheet (broken) '!$c$4:$c30, 'old sheet (broken) '!$a$4:$a30, "&gt;="&amp;T$1, 'old sheet (broken) '!$a$4:$a30, "&lt;"&amp;U$1, 'old sheet (broken) '!$e$4:$e30, "Going out", 'old sheet (broken) '!$b$4:$b30, "Allison", 'old sheet (broken) '!$d$4:$d30, "for you")</f>
        <v>#NAME?</v>
      </c>
      <c r="U14" s="31" t="e">
        <f aca="false">SUMIFS('old sheet (broken) '!$c$4:$c30, 'old sheet (broken) '!$a$4:$a30, "&gt;="&amp;U$1, 'old sheet (broken) '!$a$4:$a30, "&lt;"&amp;V$1, 'old sheet (broken) '!$e$4:$e30, "Going out", 'old sheet (broken) '!$b$4:$b30, "Allison", 'old sheet (broken) '!$d$4:$d30, "for us")+SUMIFS('old sheet (broken) '!$c$4:$c30, 'old sheet (broken) '!$a$4:$a30, "&gt;="&amp;U$1, 'old sheet (broken) '!$a$4:$a30, "&lt;"&amp;V$1, 'old sheet (broken) '!$e$4:$e30, "Going out", 'old sheet (broken) '!$b$4:$b30, "Allison", 'old sheet (broken) '!$d$4:$d30, "for you")</f>
        <v>#NAME?</v>
      </c>
      <c r="V14" s="31" t="e">
        <f aca="false">SUMIFS('old sheet (broken) '!$c$4:$c30, 'old sheet (broken) '!$a$4:$a30, "&gt;="&amp;V$1, 'old sheet (broken) '!$a$4:$a30, "&lt;"&amp;W$1, 'old sheet (broken) '!$e$4:$e30, "Going out", 'old sheet (broken) '!$b$4:$b30, "Allison", 'old sheet (broken) '!$d$4:$d30, "for us")+SUMIFS('old sheet (broken) '!$c$4:$c30, 'old sheet (broken) '!$a$4:$a30, "&gt;="&amp;V$1, 'old sheet (broken) '!$a$4:$a30, "&lt;"&amp;W$1, 'old sheet (broken) '!$e$4:$e30, "Going out", 'old sheet (broken) '!$b$4:$b30, "Allison", 'old sheet (broken) '!$d$4:$d30, "for you")</f>
        <v>#NAME?</v>
      </c>
      <c r="W14" s="31" t="e">
        <f aca="false">SUMIFS('old sheet (broken) '!$c$4:$c30, 'old sheet (broken) '!$a$4:$a30, "&gt;="&amp;W$1, 'old sheet (broken) '!$a$4:$a30, "&lt;"&amp;X$1, 'old sheet (broken) '!$e$4:$e30, "Going out", 'old sheet (broken) '!$b$4:$b30, "Allison", 'old sheet (broken) '!$d$4:$d30, "for us")+SUMIFS('old sheet (broken) '!$c$4:$c30, 'old sheet (broken) '!$a$4:$a30, "&gt;="&amp;W$1, 'old sheet (broken) '!$a$4:$a30, "&lt;"&amp;X$1, 'old sheet (broken) '!$e$4:$e30, "Going out", 'old sheet (broken) '!$b$4:$b30, "Allison", 'old sheet (broken) '!$d$4:$d30, "for you")</f>
        <v>#NAME?</v>
      </c>
      <c r="X14" s="31" t="e">
        <f aca="false">SUMIFS('old sheet (broken) '!$c$4:$c30, 'old sheet (broken) '!$a$4:$a30, "&gt;="&amp;X$1, 'old sheet (broken) '!$a$4:$a30, "&lt;"&amp;Y$1, 'old sheet (broken) '!$e$4:$e30, "Going out", 'old sheet (broken) '!$b$4:$b30, "Allison", 'old sheet (broken) '!$d$4:$d30, "for us")+SUMIFS('old sheet (broken) '!$c$4:$c30, 'old sheet (broken) '!$a$4:$a30, "&gt;="&amp;X$1, 'old sheet (broken) '!$a$4:$a30, "&lt;"&amp;Y$1, 'old sheet (broken) '!$e$4:$e30, "Going out", 'old sheet (broken) '!$b$4:$b30, "Allison", 'old sheet (broken) '!$d$4:$d30, "for you")</f>
        <v>#NAME?</v>
      </c>
      <c r="Y14" s="31" t="e">
        <f aca="false">SUMIFS('old sheet (broken) '!$c$4:$c30, 'old sheet (broken) '!$a$4:$a30, "&gt;="&amp;Y$1, 'old sheet (broken) '!$a$4:$a30, "&lt;"&amp;Z$1, 'old sheet (broken) '!$e$4:$e30, "Going out", 'old sheet (broken) '!$b$4:$b30, "Allison", 'old sheet (broken) '!$d$4:$d30, "for us")+SUMIFS('old sheet (broken) '!$c$4:$c30, 'old sheet (broken) '!$a$4:$a30, "&gt;="&amp;Y$1, 'old sheet (broken) '!$a$4:$a30, "&lt;"&amp;Z$1, 'old sheet (broken) '!$e$4:$e30, "Going out", 'old sheet (broken) '!$b$4:$b30, "Allison", 'old sheet (broken) '!$d$4:$d30, "for you")</f>
        <v>#NAME?</v>
      </c>
      <c r="Z14" s="31" t="e">
        <f aca="false">SUMIFS('old sheet (broken) '!$c$4:$c30, 'old sheet (broken) '!$a$4:$a30, "&gt;="&amp;Z$1, 'old sheet (broken) '!$a$4:$a30, "&lt;"&amp;AA$1, 'old sheet (broken) '!$e$4:$e30, "Going out", 'old sheet (broken) '!$b$4:$b30, "Allison", 'old sheet (broken) '!$d$4:$d30, "for us")+SUMIFS('old sheet (broken) '!$c$4:$c30, 'old sheet (broken) '!$a$4:$a30, "&gt;="&amp;Z$1, 'old sheet (broken) '!$a$4:$a30, "&lt;"&amp;AA$1, 'old sheet (broken) '!$e$4:$e30, "Going out", 'old sheet (broken) '!$b$4:$b30, "Allison", 'old sheet (broken) '!$d$4:$d30, "for you")</f>
        <v>#NAME?</v>
      </c>
      <c r="AA14" s="31" t="e">
        <f aca="false">SUMIFS('old sheet (broken) '!$c$4:$c30, 'old sheet (broken) '!$a$4:$a30, "&gt;="&amp;AA$1, 'old sheet (broken) '!$a$4:$a30, "&lt;"&amp;AB$1, 'old sheet (broken) '!$e$4:$e30, "Going out", 'old sheet (broken) '!$b$4:$b30, "Allison", 'old sheet (broken) '!$d$4:$d30, "for us")+SUMIFS('old sheet (broken) '!$c$4:$c30, 'old sheet (broken) '!$a$4:$a30, "&gt;="&amp;AA$1, 'old sheet (broken) '!$a$4:$a30, "&lt;"&amp;AB$1, 'old sheet (broken) '!$e$4:$e30, "Going out", 'old sheet (broken) '!$b$4:$b30, "Allison", 'old sheet (broken) '!$d$4:$d30, "for you")</f>
        <v>#NAME?</v>
      </c>
      <c r="AB14" s="31" t="e">
        <f aca="false">SUMIFS('old sheet (broken) '!$c$4:$c30, 'old sheet (broken) '!$a$4:$a30, "&gt;="&amp;AB$1, 'old sheet (broken) '!$a$4:$a30, "&lt;"&amp;AC$1, 'old sheet (broken) '!$e$4:$e30, "Going out", 'old sheet (broken) '!$b$4:$b30, "Allison", 'old sheet (broken) '!$d$4:$d30, "for us")+SUMIFS('old sheet (broken) '!$c$4:$c30, 'old sheet (broken) '!$a$4:$a30, "&gt;="&amp;AB$1, 'old sheet (broken) '!$a$4:$a30, "&lt;"&amp;AC$1, 'old sheet (broken) '!$e$4:$e30, "Going out", 'old sheet (broken) '!$b$4:$b30, "Allison", 'old sheet (broken) '!$d$4:$d30, "for you")</f>
        <v>#NAME?</v>
      </c>
      <c r="AC14" s="31" t="e">
        <f aca="false">SUMIFS('old sheet (broken) '!$c$4:$c30, 'old sheet (broken) '!$a$4:$a30, "&gt;="&amp;AC$1, 'old sheet (broken) '!$a$4:$a30, "&lt;"&amp;AD$1, 'old sheet (broken) '!$e$4:$e30, "Going out", 'old sheet (broken) '!$b$4:$b30, "Allison", 'old sheet (broken) '!$d$4:$d30, "for us")+SUMIFS('old sheet (broken) '!$c$4:$c30, 'old sheet (broken) '!$a$4:$a30, "&gt;="&amp;AC$1, 'old sheet (broken) '!$a$4:$a30, "&lt;"&amp;AD$1, 'old sheet (broken) '!$e$4:$e30, "Going out", 'old sheet (broken) '!$b$4:$b30, "Allison", 'old sheet (broken) '!$d$4:$d30, "for you")</f>
        <v>#NAME?</v>
      </c>
      <c r="AD14" s="31" t="e">
        <f aca="false">SUMIFS('old sheet (broken) '!$c$4:$c30, 'old sheet (broken) '!$a$4:$a30, "&gt;="&amp;AD$1, 'old sheet (broken) '!$a$4:$a30, "&lt;"&amp;AE$1, 'old sheet (broken) '!$e$4:$e30, "Going out", 'old sheet (broken) '!$b$4:$b30, "Allison", 'old sheet (broken) '!$d$4:$d30, "for us")+SUMIFS('old sheet (broken) '!$c$4:$c30, 'old sheet (broken) '!$a$4:$a30, "&gt;="&amp;AD$1, 'old sheet (broken) '!$a$4:$a30, "&lt;"&amp;AE$1, 'old sheet (broken) '!$e$4:$e30, "Going out", 'old sheet (broken) '!$b$4:$b30, "Allison", 'old sheet (broken) '!$d$4:$d30, "for you")</f>
        <v>#NAME?</v>
      </c>
      <c r="AE14" s="31" t="e">
        <f aca="false">SUMIFS('old sheet (broken) '!$c$4:$c30, 'old sheet (broken) '!$a$4:$a30, "&gt;="&amp;AE$1, 'old sheet (broken) '!$a$4:$a30, "&lt;"&amp;AF$1, 'old sheet (broken) '!$e$4:$e30, "Going out", 'old sheet (broken) '!$b$4:$b30, "Allison", 'old sheet (broken) '!$d$4:$d30, "for us")+SUMIFS('old sheet (broken) '!$c$4:$c30, 'old sheet (broken) '!$a$4:$a30, "&gt;="&amp;AE$1, 'old sheet (broken) '!$a$4:$a30, "&lt;"&amp;AF$1, 'old sheet (broken) '!$e$4:$e30, "Going out", 'old sheet (broken) '!$b$4:$b30, "Allison", 'old sheet (broken) '!$d$4:$d30, "for you")</f>
        <v>#NAME?</v>
      </c>
      <c r="AF14" s="31" t="e">
        <f aca="false">SUMIFS('old sheet (broken) '!$c$4:$c30, 'old sheet (broken) '!$a$4:$a30, "&gt;="&amp;AF$1, 'old sheet (broken) '!$a$4:$a30, "&lt;"&amp;AG$1, 'old sheet (broken) '!$e$4:$e30, "Going out", 'old sheet (broken) '!$b$4:$b30, "Allison", 'old sheet (broken) '!$d$4:$d30, "for us")+SUMIFS('old sheet (broken) '!$c$4:$c30, 'old sheet (broken) '!$a$4:$a30, "&gt;="&amp;AF$1, 'old sheet (broken) '!$a$4:$a30, "&lt;"&amp;AG$1, 'old sheet (broken) '!$e$4:$e30, "Going out", 'old sheet (broken) '!$b$4:$b30, "Allison", 'old sheet (broken) '!$d$4:$d30, "for you")</f>
        <v>#NAME?</v>
      </c>
      <c r="AG14" s="31" t="e">
        <f aca="false">SUMIFS('old sheet (broken) '!$c$4:$c30, 'old sheet (broken) '!$a$4:$a30, "&gt;="&amp;AG$1, 'old sheet (broken) '!$a$4:$a30, "&lt;"&amp;AH$1, 'old sheet (broken) '!$e$4:$e30, "Going out", 'old sheet (broken) '!$b$4:$b30, "Allison", 'old sheet (broken) '!$d$4:$d30, "for us")+SUMIFS('old sheet (broken) '!$c$4:$c30, 'old sheet (broken) '!$a$4:$a30, "&gt;="&amp;AG$1, 'old sheet (broken) '!$a$4:$a30, "&lt;"&amp;AH$1, 'old sheet (broken) '!$e$4:$e30, "Going out", 'old sheet (broken) '!$b$4:$b30, "Allison", 'old sheet (broken) '!$d$4:$d30, "for you")</f>
        <v>#NAME?</v>
      </c>
      <c r="AH14" s="31" t="e">
        <f aca="false">SUMIFS('old sheet (broken) '!$c$4:$c30, 'old sheet (broken) '!$a$4:$a30, "&gt;="&amp;AH$1, 'old sheet (broken) '!$a$4:$a30, "&lt;"&amp;AI$1, 'old sheet (broken) '!$e$4:$e30, "Going out", 'old sheet (broken) '!$b$4:$b30, "Allison", 'old sheet (broken) '!$d$4:$d30, "for us")+SUMIFS('old sheet (broken) '!$c$4:$c30, 'old sheet (broken) '!$a$4:$a30, "&gt;="&amp;AH$1, 'old sheet (broken) '!$a$4:$a30, "&lt;"&amp;AI$1, 'old sheet (broken) '!$e$4:$e30, "Going out", 'old sheet (broken) '!$b$4:$b30, "Allison", 'old sheet (broken) '!$d$4:$d30, "for you")</f>
        <v>#NAME?</v>
      </c>
      <c r="AI14" s="31" t="e">
        <f aca="false">SUMIFS('old sheet (broken) '!$c$4:$c30, 'old sheet (broken) '!$a$4:$a30, "&gt;="&amp;AI$1, 'old sheet (broken) '!$a$4:$a30, "&lt;"&amp;AJ$1, 'old sheet (broken) '!$e$4:$e30, "Going out", 'old sheet (broken) '!$b$4:$b30, "Allison", 'old sheet (broken) '!$d$4:$d30, "for us")+SUMIFS('old sheet (broken) '!$c$4:$c30, 'old sheet (broken) '!$a$4:$a30, "&gt;="&amp;AI$1, 'old sheet (broken) '!$a$4:$a30, "&lt;"&amp;AJ$1, 'old sheet (broken) '!$e$4:$e30, "Going out", 'old sheet (broken) '!$b$4:$b30, "Allison", 'old sheet (broken) '!$d$4:$d30, "for you")</f>
        <v>#NAME?</v>
      </c>
      <c r="AJ14" s="31" t="e">
        <f aca="false">SUMIFS('old sheet (broken) '!$c$4:$c30, 'old sheet (broken) '!$a$4:$a30, "&gt;="&amp;AJ$1, 'old sheet (broken) '!$a$4:$a30, "&lt;"&amp;AK$1, 'old sheet (broken) '!$e$4:$e30, "Going out", 'old sheet (broken) '!$b$4:$b30, "Allison", 'old sheet (broken) '!$d$4:$d30, "for us")+SUMIFS('old sheet (broken) '!$c$4:$c30, 'old sheet (broken) '!$a$4:$a30, "&gt;="&amp;AJ$1, 'old sheet (broken) '!$a$4:$a30, "&lt;"&amp;AK$1, 'old sheet (broken) '!$e$4:$e30, "Going out", 'old sheet (broken) '!$b$4:$b30, "Allison", 'old sheet (broken) '!$d$4:$d30, "for you")</f>
        <v>#NAME?</v>
      </c>
      <c r="AK14" s="31" t="e">
        <f aca="false">SUMIFS('old sheet (broken) '!$c$4:$c30, 'old sheet (broken) '!$a$4:$a30, "&gt;="&amp;AK$1, 'old sheet (broken) '!$a$4:$a30, "&lt;"&amp;AL$1, 'old sheet (broken) '!$e$4:$e30, "Going out", 'old sheet (broken) '!$b$4:$b30, "Allison", 'old sheet (broken) '!$d$4:$d30, "for us")+SUMIFS('old sheet (broken) '!$c$4:$c30, 'old sheet (broken) '!$a$4:$a30, "&gt;="&amp;AK$1, 'old sheet (broken) '!$a$4:$a30, "&lt;"&amp;AL$1, 'old sheet (broken) '!$e$4:$e30, "Going out", 'old sheet (broken) '!$b$4:$b30, "Allison", 'old sheet (broken) '!$d$4:$d30, "for you")</f>
        <v>#NAME?</v>
      </c>
      <c r="AL14" s="31" t="e">
        <f aca="false">SUMIFS('old sheet (broken) '!$c$4:$c30, 'old sheet (broken) '!$a$4:$a30, "&gt;="&amp;AL$1, 'old sheet (broken) '!$a$4:$a30, "&lt;"&amp;AM$1, 'old sheet (broken) '!$e$4:$e30, "Going out", 'old sheet (broken) '!$b$4:$b30, "Allison", 'old sheet (broken) '!$d$4:$d30, "for us")+SUMIFS('old sheet (broken) '!$c$4:$c30, 'old sheet (broken) '!$a$4:$a30, "&gt;="&amp;AL$1, 'old sheet (broken) '!$a$4:$a30, "&lt;"&amp;AM$1, 'old sheet (broken) '!$e$4:$e30, "Going out", 'old sheet (broken) '!$b$4:$b30, "Allison", 'old sheet (broken) '!$d$4:$d30, "for you")</f>
        <v>#NAME?</v>
      </c>
      <c r="AM14" s="31" t="e">
        <f aca="false">SUMIFS('old sheet (broken) '!$c$4:$c30, 'old sheet (broken) '!$a$4:$a30, "&gt;="&amp;AM$1, 'old sheet (broken) '!$a$4:$a30, "&lt;"&amp;AN$1, 'old sheet (broken) '!$e$4:$e30, "Going out", 'old sheet (broken) '!$b$4:$b30, "Allison", 'old sheet (broken) '!$d$4:$d30, "for us")+SUMIFS('old sheet (broken) '!$c$4:$c30, 'old sheet (broken) '!$a$4:$a30, "&gt;="&amp;AM$1, 'old sheet (broken) '!$a$4:$a30, "&lt;"&amp;AN$1, 'old sheet (broken) '!$e$4:$e30, "Going out", 'old sheet (broken) '!$b$4:$b30, "Allison", 'old sheet (broken) '!$d$4:$d30, "for you")</f>
        <v>#NAME?</v>
      </c>
      <c r="AN14" s="31" t="e">
        <f aca="false">SUMIFS('old sheet (broken) '!$c$4:$c30, 'old sheet (broken) '!$a$4:$a30, "&gt;="&amp;AN$1, 'old sheet (broken) '!$a$4:$a30, "&lt;"&amp;AO$1, 'old sheet (broken) '!$e$4:$e30, "Going out", 'old sheet (broken) '!$b$4:$b30, "Allison", 'old sheet (broken) '!$d$4:$d30, "for us")+SUMIFS('old sheet (broken) '!$c$4:$c30, 'old sheet (broken) '!$a$4:$a30, "&gt;="&amp;AN$1, 'old sheet (broken) '!$a$4:$a30, "&lt;"&amp;AO$1, 'old sheet (broken) '!$e$4:$e30, "Going out", 'old sheet (broken) '!$b$4:$b30, "Allison", 'old sheet (broken) '!$d$4:$d30, "for you")</f>
        <v>#NAME?</v>
      </c>
      <c r="AO14" s="31" t="e">
        <f aca="false">SUMIFS('old sheet (broken) '!$c$4:$c30, 'old sheet (broken) '!$a$4:$a30, "&gt;="&amp;AO$1, 'old sheet (broken) '!$a$4:$a30, "&lt;"&amp;AP$1, 'old sheet (broken) '!$e$4:$e30, "Going out", 'old sheet (broken) '!$b$4:$b30, "Allison", 'old sheet (broken) '!$d$4:$d30, "for us")+SUMIFS('old sheet (broken) '!$c$4:$c30, 'old sheet (broken) '!$a$4:$a30, "&gt;="&amp;AO$1, 'old sheet (broken) '!$a$4:$a30, "&lt;"&amp;AP$1, 'old sheet (broken) '!$e$4:$e30, "Going out", 'old sheet (broken) '!$b$4:$b30, "Allison", 'old sheet (broken) '!$d$4:$d30, "for you")</f>
        <v>#NAME?</v>
      </c>
      <c r="AP14" s="31" t="e">
        <f aca="false">SUMIFS('old sheet (broken) '!$c$4:$c30, 'old sheet (broken) '!$a$4:$a30, "&gt;="&amp;AP$1, 'old sheet (broken) '!$a$4:$a30, "&lt;"&amp;AQ$1, 'old sheet (broken) '!$e$4:$e30, "Going out", 'old sheet (broken) '!$b$4:$b30, "Allison", 'old sheet (broken) '!$d$4:$d30, "for us")+SUMIFS('old sheet (broken) '!$c$4:$c30, 'old sheet (broken) '!$a$4:$a30, "&gt;="&amp;AP$1, 'old sheet (broken) '!$a$4:$a30, "&lt;"&amp;AQ$1, 'old sheet (broken) '!$e$4:$e30, "Going out", 'old sheet (broken) '!$b$4:$b30, "Allison", 'old sheet (broken) '!$d$4:$d30, "for you")</f>
        <v>#NAME?</v>
      </c>
      <c r="AQ14" s="31" t="e">
        <f aca="false">SUMIFS('old sheet (broken) '!$c$4:$c30, 'old sheet (broken) '!$a$4:$a30, "&gt;="&amp;AQ$1, 'old sheet (broken) '!$a$4:$a30, "&lt;"&amp;AS$1, 'old sheet (broken) '!$e$4:$e30, "Going out", 'old sheet (broken) '!$b$4:$b30, "Allison", 'old sheet (broken) '!$d$4:$d30, "for us")+SUMIFS('old sheet (broken) '!$c$4:$c30, 'old sheet (broken) '!$a$4:$a30, "&gt;="&amp;AQ$1, 'old sheet (broken) '!$a$4:$a30, "&lt;"&amp;AS$1, 'old sheet (broken) '!$e$4:$e30, "Going out", 'old sheet (broken) '!$b$4:$b30, "Allison", 'old sheet (broken) '!$d$4:$d30, "for you")</f>
        <v>#NAME?</v>
      </c>
      <c r="AR14" s="31" t="e">
        <f aca="false">SUMIFS('old sheet (broken) '!$c$4:$c30, 'old sheet (broken) '!$a$4:$a30, "&gt;="&amp;AR$1, 'old sheet (broken) '!$a$4:$a30, "&lt;"&amp;AT$1, 'old sheet (broken) '!$e$4:$e30, "Going out", 'old sheet (broken) '!$b$4:$b30, "Allison", 'old sheet (broken) '!$d$4:$d30, "for us")+SUMIFS('old sheet (broken) '!$c$4:$c30, 'old sheet (broken) '!$a$4:$a30, "&gt;="&amp;AR$1, 'old sheet (broken) '!$a$4:$a30, "&lt;"&amp;AT$1, 'old sheet (broken) '!$e$4:$e30, "Going out", 'old sheet (broken) '!$b$4:$b30, "Allison", 'old sheet (broken) '!$d$4:$d30, "for you")</f>
        <v>#NAME?</v>
      </c>
    </row>
    <row r="15" customFormat="false" ht="15.75" hidden="false" customHeight="false" outlineLevel="0" collapsed="false">
      <c r="A15" s="30" t="s">
        <v>10</v>
      </c>
      <c r="B15" s="31" t="e">
        <f aca="false">SUMIFS('old sheet (broken) '!$c$4:$c30, 'old sheet (broken) '!$a$4:$a30, "&gt;="&amp;B$1, 'old sheet (broken) '!$a$4:$a30, "&lt;"&amp;C$1, 'old sheet (broken) '!$e$4:$e30, "Household", 'old sheet (broken) '!$b$4:$b30, "Allison", 'old sheet (broken) '!$d$4:$d30, "for us")+SUMIFS('old sheet (broken) '!$c$4:$c30, 'old sheet (broken) '!$a$4:$a30, "&gt;="&amp;B$1, 'old sheet (broken) '!$a$4:$a30, "&lt;"&amp;C$1, 'old sheet (broken) '!$e$4:$e30, "Household", 'old sheet (broken) '!$b$4:$b30, "Allison", 'old sheet (broken) '!$d$4:$d30, "for you")</f>
        <v>#NAME?</v>
      </c>
      <c r="C15" s="31" t="e">
        <f aca="false">SUMIFS('old sheet (broken) '!$c$4:$c30, 'old sheet (broken) '!$a$4:$a30, "&gt;="&amp;C$1, 'old sheet (broken) '!$a$4:$a30, "&lt;"&amp;D$1, 'old sheet (broken) '!$e$4:$e30, "Household", 'old sheet (broken) '!$b$4:$b30, "Allison", 'old sheet (broken) '!$d$4:$d30, "for us")+SUMIFS('old sheet (broken) '!$c$4:$c30, 'old sheet (broken) '!$a$4:$a30, "&gt;="&amp;C$1, 'old sheet (broken) '!$a$4:$a30, "&lt;"&amp;D$1, 'old sheet (broken) '!$e$4:$e30, "Household", 'old sheet (broken) '!$b$4:$b30, "Allison", 'old sheet (broken) '!$d$4:$d30, "for you")</f>
        <v>#NAME?</v>
      </c>
      <c r="D15" s="31" t="e">
        <f aca="false">SUMIFS('old sheet (broken) '!$c$4:$c30, 'old sheet (broken) '!$a$4:$a30, "&gt;="&amp;D$1, 'old sheet (broken) '!$a$4:$a30, "&lt;"&amp;E$1, 'old sheet (broken) '!$e$4:$e30, "Household", 'old sheet (broken) '!$b$4:$b30, "Allison", 'old sheet (broken) '!$d$4:$d30, "for us")+SUMIFS('old sheet (broken) '!$c$4:$c30, 'old sheet (broken) '!$a$4:$a30, "&gt;="&amp;D$1, 'old sheet (broken) '!$a$4:$a30, "&lt;"&amp;E$1, 'old sheet (broken) '!$e$4:$e30, "Household", 'old sheet (broken) '!$b$4:$b30, "Allison", 'old sheet (broken) '!$d$4:$d30, "for you")</f>
        <v>#NAME?</v>
      </c>
      <c r="E15" s="31" t="e">
        <f aca="false">SUMIFS('old sheet (broken) '!$c$4:$c30, 'old sheet (broken) '!$a$4:$a30, "&gt;="&amp;E$1, 'old sheet (broken) '!$a$4:$a30, "&lt;"&amp;F$1, 'old sheet (broken) '!$e$4:$e30, "Household", 'old sheet (broken) '!$b$4:$b30, "Allison", 'old sheet (broken) '!$d$4:$d30, "for us")+SUMIFS('old sheet (broken) '!$c$4:$c30, 'old sheet (broken) '!$a$4:$a30, "&gt;="&amp;E$1, 'old sheet (broken) '!$a$4:$a30, "&lt;"&amp;F$1, 'old sheet (broken) '!$e$4:$e30, "Household", 'old sheet (broken) '!$b$4:$b30, "Allison", 'old sheet (broken) '!$d$4:$d30, "for you")</f>
        <v>#NAME?</v>
      </c>
      <c r="F15" s="31" t="e">
        <f aca="false">SUMIFS('old sheet (broken) '!$c$4:$c30, 'old sheet (broken) '!$a$4:$a30, "&gt;="&amp;F$1, 'old sheet (broken) '!$a$4:$a30, "&lt;"&amp;G$1, 'old sheet (broken) '!$e$4:$e30, "Household", 'old sheet (broken) '!$b$4:$b30, "Allison", 'old sheet (broken) '!$d$4:$d30, "for us")+SUMIFS('old sheet (broken) '!$c$4:$c30, 'old sheet (broken) '!$a$4:$a30, "&gt;="&amp;F$1, 'old sheet (broken) '!$a$4:$a30, "&lt;"&amp;G$1, 'old sheet (broken) '!$e$4:$e30, "Household", 'old sheet (broken) '!$b$4:$b30, "Allison", 'old sheet (broken) '!$d$4:$d30, "for you")</f>
        <v>#NAME?</v>
      </c>
      <c r="G15" s="31" t="e">
        <f aca="false">SUMIFS('old sheet (broken) '!$c$4:$c30, 'old sheet (broken) '!$a$4:$a30, "&gt;="&amp;G$1, 'old sheet (broken) '!$a$4:$a30, "&lt;"&amp;H$1, 'old sheet (broken) '!$e$4:$e30, "Household", 'old sheet (broken) '!$b$4:$b30, "Allison", 'old sheet (broken) '!$d$4:$d30, "for us")+SUMIFS('old sheet (broken) '!$c$4:$c30, 'old sheet (broken) '!$a$4:$a30, "&gt;="&amp;G$1, 'old sheet (broken) '!$a$4:$a30, "&lt;"&amp;H$1, 'old sheet (broken) '!$e$4:$e30, "Household", 'old sheet (broken) '!$b$4:$b30, "Allison", 'old sheet (broken) '!$d$4:$d30, "for you")</f>
        <v>#NAME?</v>
      </c>
      <c r="H15" s="31" t="e">
        <f aca="false">SUMIFS('old sheet (broken) '!$c$4:$c30, 'old sheet (broken) '!$a$4:$a30, "&gt;="&amp;H$1, 'old sheet (broken) '!$a$4:$a30, "&lt;"&amp;I$1, 'old sheet (broken) '!$e$4:$e30, "Household", 'old sheet (broken) '!$b$4:$b30, "Allison", 'old sheet (broken) '!$d$4:$d30, "for us")+SUMIFS('old sheet (broken) '!$c$4:$c30, 'old sheet (broken) '!$a$4:$a30, "&gt;="&amp;H$1, 'old sheet (broken) '!$a$4:$a30, "&lt;"&amp;I$1, 'old sheet (broken) '!$e$4:$e30, "Household", 'old sheet (broken) '!$b$4:$b30, "Allison", 'old sheet (broken) '!$d$4:$d30, "for you")</f>
        <v>#NAME?</v>
      </c>
      <c r="I15" s="31" t="e">
        <f aca="false">SUMIFS('old sheet (broken) '!$c$4:$c30, 'old sheet (broken) '!$a$4:$a30, "&gt;="&amp;I$1, 'old sheet (broken) '!$a$4:$a30, "&lt;"&amp;J$1, 'old sheet (broken) '!$e$4:$e30, "Household", 'old sheet (broken) '!$b$4:$b30, "Allison", 'old sheet (broken) '!$d$4:$d30, "for us")+SUMIFS('old sheet (broken) '!$c$4:$c30, 'old sheet (broken) '!$a$4:$a30, "&gt;="&amp;I$1, 'old sheet (broken) '!$a$4:$a30, "&lt;"&amp;J$1, 'old sheet (broken) '!$e$4:$e30, "Household", 'old sheet (broken) '!$b$4:$b30, "Allison", 'old sheet (broken) '!$d$4:$d30, "for you")</f>
        <v>#NAME?</v>
      </c>
      <c r="J15" s="31" t="e">
        <f aca="false">SUMIFS('old sheet (broken) '!$c$4:$c30, 'old sheet (broken) '!$a$4:$a30, "&gt;="&amp;J$1, 'old sheet (broken) '!$a$4:$a30, "&lt;"&amp;K$1, 'old sheet (broken) '!$e$4:$e30, "Household", 'old sheet (broken) '!$b$4:$b30, "Allison", 'old sheet (broken) '!$d$4:$d30, "for us")+SUMIFS('old sheet (broken) '!$c$4:$c30, 'old sheet (broken) '!$a$4:$a30, "&gt;="&amp;J$1, 'old sheet (broken) '!$a$4:$a30, "&lt;"&amp;K$1, 'old sheet (broken) '!$e$4:$e30, "Household", 'old sheet (broken) '!$b$4:$b30, "Allison", 'old sheet (broken) '!$d$4:$d30, "for you")</f>
        <v>#NAME?</v>
      </c>
      <c r="K15" s="31" t="e">
        <f aca="false">SUMIFS('old sheet (broken) '!$c$4:$c30, 'old sheet (broken) '!$a$4:$a30, "&gt;="&amp;K$1, 'old sheet (broken) '!$a$4:$a30, "&lt;"&amp;L$1, 'old sheet (broken) '!$e$4:$e30, "Household", 'old sheet (broken) '!$b$4:$b30, "Allison", 'old sheet (broken) '!$d$4:$d30, "for us")+SUMIFS('old sheet (broken) '!$c$4:$c30, 'old sheet (broken) '!$a$4:$a30, "&gt;="&amp;K$1, 'old sheet (broken) '!$a$4:$a30, "&lt;"&amp;L$1, 'old sheet (broken) '!$e$4:$e30, "Household", 'old sheet (broken) '!$b$4:$b30, "Allison", 'old sheet (broken) '!$d$4:$d30, "for you")</f>
        <v>#NAME?</v>
      </c>
      <c r="L15" s="31" t="e">
        <f aca="false">SUMIFS('old sheet (broken) '!$c$4:$c30, 'old sheet (broken) '!$a$4:$a30, "&gt;="&amp;L$1, 'old sheet (broken) '!$a$4:$a30, "&lt;"&amp;M$1, 'old sheet (broken) '!$e$4:$e30, "Household", 'old sheet (broken) '!$b$4:$b30, "Allison", 'old sheet (broken) '!$d$4:$d30, "for us")+SUMIFS('old sheet (broken) '!$c$4:$c30, 'old sheet (broken) '!$a$4:$a30, "&gt;="&amp;L$1, 'old sheet (broken) '!$a$4:$a30, "&lt;"&amp;M$1, 'old sheet (broken) '!$e$4:$e30, "Household", 'old sheet (broken) '!$b$4:$b30, "Allison", 'old sheet (broken) '!$d$4:$d30, "for you")</f>
        <v>#NAME?</v>
      </c>
      <c r="M15" s="31" t="e">
        <f aca="false">SUMIFS('old sheet (broken) '!$c$4:$c30, 'old sheet (broken) '!$a$4:$a30, "&gt;="&amp;M$1, 'old sheet (broken) '!$a$4:$a30, "&lt;"&amp;N$1, 'old sheet (broken) '!$e$4:$e30, "Household", 'old sheet (broken) '!$b$4:$b30, "Allison", 'old sheet (broken) '!$d$4:$d30, "for us")+SUMIFS('old sheet (broken) '!$c$4:$c30, 'old sheet (broken) '!$a$4:$a30, "&gt;="&amp;M$1, 'old sheet (broken) '!$a$4:$a30, "&lt;"&amp;N$1, 'old sheet (broken) '!$e$4:$e30, "Household", 'old sheet (broken) '!$b$4:$b30, "Allison", 'old sheet (broken) '!$d$4:$d30, "for you")</f>
        <v>#NAME?</v>
      </c>
      <c r="N15" s="31" t="e">
        <f aca="false">SUMIFS('old sheet (broken) '!$c$4:$c30, 'old sheet (broken) '!$a$4:$a30, "&gt;="&amp;N$1, 'old sheet (broken) '!$a$4:$a30, "&lt;"&amp;O$1, 'old sheet (broken) '!$e$4:$e30, "Household", 'old sheet (broken) '!$b$4:$b30, "Allison", 'old sheet (broken) '!$d$4:$d30, "for us")+SUMIFS('old sheet (broken) '!$c$4:$c30, 'old sheet (broken) '!$a$4:$a30, "&gt;="&amp;N$1, 'old sheet (broken) '!$a$4:$a30, "&lt;"&amp;O$1, 'old sheet (broken) '!$e$4:$e30, "Household", 'old sheet (broken) '!$b$4:$b30, "Allison", 'old sheet (broken) '!$d$4:$d30, "for you")</f>
        <v>#NAME?</v>
      </c>
      <c r="O15" s="31" t="e">
        <f aca="false">SUMIFS('old sheet (broken) '!$c$4:$c30, 'old sheet (broken) '!$a$4:$a30, "&gt;="&amp;O$1, 'old sheet (broken) '!$a$4:$a30, "&lt;"&amp;P$1, 'old sheet (broken) '!$e$4:$e30, "Household", 'old sheet (broken) '!$b$4:$b30, "Allison", 'old sheet (broken) '!$d$4:$d30, "for us")+SUMIFS('old sheet (broken) '!$c$4:$c30, 'old sheet (broken) '!$a$4:$a30, "&gt;="&amp;O$1, 'old sheet (broken) '!$a$4:$a30, "&lt;"&amp;P$1, 'old sheet (broken) '!$e$4:$e30, "Household", 'old sheet (broken) '!$b$4:$b30, "Allison", 'old sheet (broken) '!$d$4:$d30, "for you")</f>
        <v>#NAME?</v>
      </c>
      <c r="P15" s="31" t="e">
        <f aca="false">SUMIFS('old sheet (broken) '!$c$4:$c30, 'old sheet (broken) '!$a$4:$a30, "&gt;="&amp;P$1, 'old sheet (broken) '!$a$4:$a30, "&lt;"&amp;Q$1, 'old sheet (broken) '!$e$4:$e30, "Household", 'old sheet (broken) '!$b$4:$b30, "Allison", 'old sheet (broken) '!$d$4:$d30, "for us")+SUMIFS('old sheet (broken) '!$c$4:$c30, 'old sheet (broken) '!$a$4:$a30, "&gt;="&amp;P$1, 'old sheet (broken) '!$a$4:$a30, "&lt;"&amp;Q$1, 'old sheet (broken) '!$e$4:$e30, "Household", 'old sheet (broken) '!$b$4:$b30, "Allison", 'old sheet (broken) '!$d$4:$d30, "for you")</f>
        <v>#NAME?</v>
      </c>
      <c r="Q15" s="31" t="e">
        <f aca="false">SUMIFS('old sheet (broken) '!$c$4:$c30, 'old sheet (broken) '!$a$4:$a30, "&gt;="&amp;Q$1, 'old sheet (broken) '!$a$4:$a30, "&lt;"&amp;R$1, 'old sheet (broken) '!$e$4:$e30, "Household", 'old sheet (broken) '!$b$4:$b30, "Allison", 'old sheet (broken) '!$d$4:$d30, "for us")+SUMIFS('old sheet (broken) '!$c$4:$c30, 'old sheet (broken) '!$a$4:$a30, "&gt;="&amp;Q$1, 'old sheet (broken) '!$a$4:$a30, "&lt;"&amp;R$1, 'old sheet (broken) '!$e$4:$e30, "Household", 'old sheet (broken) '!$b$4:$b30, "Allison", 'old sheet (broken) '!$d$4:$d30, "for you")</f>
        <v>#NAME?</v>
      </c>
      <c r="R15" s="31" t="e">
        <f aca="false">SUMIFS('old sheet (broken) '!$c$4:$c30, 'old sheet (broken) '!$a$4:$a30, "&gt;="&amp;R$1, 'old sheet (broken) '!$a$4:$a30, "&lt;"&amp;S$1, 'old sheet (broken) '!$e$4:$e30, "Household", 'old sheet (broken) '!$b$4:$b30, "Allison", 'old sheet (broken) '!$d$4:$d30, "for us")+SUMIFS('old sheet (broken) '!$c$4:$c30, 'old sheet (broken) '!$a$4:$a30, "&gt;="&amp;R$1, 'old sheet (broken) '!$a$4:$a30, "&lt;"&amp;S$1, 'old sheet (broken) '!$e$4:$e30, "Household", 'old sheet (broken) '!$b$4:$b30, "Allison", 'old sheet (broken) '!$d$4:$d30, "for you")</f>
        <v>#NAME?</v>
      </c>
      <c r="S15" s="31" t="e">
        <f aca="false">SUMIFS('old sheet (broken) '!$c$4:$c30, 'old sheet (broken) '!$a$4:$a30, "&gt;="&amp;S$1, 'old sheet (broken) '!$a$4:$a30, "&lt;"&amp;T$1, 'old sheet (broken) '!$e$4:$e30, "Household", 'old sheet (broken) '!$b$4:$b30, "Allison", 'old sheet (broken) '!$d$4:$d30, "for us")+SUMIFS('old sheet (broken) '!$c$4:$c30, 'old sheet (broken) '!$a$4:$a30, "&gt;="&amp;S$1, 'old sheet (broken) '!$a$4:$a30, "&lt;"&amp;T$1, 'old sheet (broken) '!$e$4:$e30, "Household", 'old sheet (broken) '!$b$4:$b30, "Allison", 'old sheet (broken) '!$d$4:$d30, "for you")</f>
        <v>#NAME?</v>
      </c>
      <c r="T15" s="31" t="e">
        <f aca="false">SUMIFS('old sheet (broken) '!$c$4:$c30, 'old sheet (broken) '!$a$4:$a30, "&gt;="&amp;T$1, 'old sheet (broken) '!$a$4:$a30, "&lt;"&amp;U$1, 'old sheet (broken) '!$e$4:$e30, "Household", 'old sheet (broken) '!$b$4:$b30, "Allison", 'old sheet (broken) '!$d$4:$d30, "for us")+SUMIFS('old sheet (broken) '!$c$4:$c30, 'old sheet (broken) '!$a$4:$a30, "&gt;="&amp;T$1, 'old sheet (broken) '!$a$4:$a30, "&lt;"&amp;U$1, 'old sheet (broken) '!$e$4:$e30, "Household", 'old sheet (broken) '!$b$4:$b30, "Allison", 'old sheet (broken) '!$d$4:$d30, "for you")</f>
        <v>#NAME?</v>
      </c>
      <c r="U15" s="31" t="e">
        <f aca="false">SUMIFS('old sheet (broken) '!$c$4:$c30, 'old sheet (broken) '!$a$4:$a30, "&gt;="&amp;U$1, 'old sheet (broken) '!$a$4:$a30, "&lt;"&amp;V$1, 'old sheet (broken) '!$e$4:$e30, "Household", 'old sheet (broken) '!$b$4:$b30, "Allison", 'old sheet (broken) '!$d$4:$d30, "for us")+SUMIFS('old sheet (broken) '!$c$4:$c30, 'old sheet (broken) '!$a$4:$a30, "&gt;="&amp;U$1, 'old sheet (broken) '!$a$4:$a30, "&lt;"&amp;V$1, 'old sheet (broken) '!$e$4:$e30, "Household", 'old sheet (broken) '!$b$4:$b30, "Allison", 'old sheet (broken) '!$d$4:$d30, "for you")</f>
        <v>#NAME?</v>
      </c>
      <c r="V15" s="31" t="e">
        <f aca="false">SUMIFS('old sheet (broken) '!$c$4:$c30, 'old sheet (broken) '!$a$4:$a30, "&gt;="&amp;V$1, 'old sheet (broken) '!$a$4:$a30, "&lt;"&amp;W$1, 'old sheet (broken) '!$e$4:$e30, "Household", 'old sheet (broken) '!$b$4:$b30, "Allison", 'old sheet (broken) '!$d$4:$d30, "for us")+SUMIFS('old sheet (broken) '!$c$4:$c30, 'old sheet (broken) '!$a$4:$a30, "&gt;="&amp;V$1, 'old sheet (broken) '!$a$4:$a30, "&lt;"&amp;W$1, 'old sheet (broken) '!$e$4:$e30, "Household", 'old sheet (broken) '!$b$4:$b30, "Allison", 'old sheet (broken) '!$d$4:$d30, "for you")</f>
        <v>#NAME?</v>
      </c>
      <c r="W15" s="31" t="e">
        <f aca="false">SUMIFS('old sheet (broken) '!$c$4:$c30, 'old sheet (broken) '!$a$4:$a30, "&gt;="&amp;W$1, 'old sheet (broken) '!$a$4:$a30, "&lt;"&amp;X$1, 'old sheet (broken) '!$e$4:$e30, "Household", 'old sheet (broken) '!$b$4:$b30, "Allison", 'old sheet (broken) '!$d$4:$d30, "for us")+SUMIFS('old sheet (broken) '!$c$4:$c30, 'old sheet (broken) '!$a$4:$a30, "&gt;="&amp;W$1, 'old sheet (broken) '!$a$4:$a30, "&lt;"&amp;X$1, 'old sheet (broken) '!$e$4:$e30, "Household", 'old sheet (broken) '!$b$4:$b30, "Allison", 'old sheet (broken) '!$d$4:$d30, "for you")</f>
        <v>#NAME?</v>
      </c>
      <c r="X15" s="31" t="e">
        <f aca="false">SUMIFS('old sheet (broken) '!$c$4:$c30, 'old sheet (broken) '!$a$4:$a30, "&gt;="&amp;X$1, 'old sheet (broken) '!$a$4:$a30, "&lt;"&amp;Y$1, 'old sheet (broken) '!$e$4:$e30, "Household", 'old sheet (broken) '!$b$4:$b30, "Allison", 'old sheet (broken) '!$d$4:$d30, "for us")+SUMIFS('old sheet (broken) '!$c$4:$c30, 'old sheet (broken) '!$a$4:$a30, "&gt;="&amp;X$1, 'old sheet (broken) '!$a$4:$a30, "&lt;"&amp;Y$1, 'old sheet (broken) '!$e$4:$e30, "Household", 'old sheet (broken) '!$b$4:$b30, "Allison", 'old sheet (broken) '!$d$4:$d30, "for you")</f>
        <v>#NAME?</v>
      </c>
      <c r="Y15" s="31" t="e">
        <f aca="false">SUMIFS('old sheet (broken) '!$c$4:$c30, 'old sheet (broken) '!$a$4:$a30, "&gt;="&amp;Y$1, 'old sheet (broken) '!$a$4:$a30, "&lt;"&amp;Z$1, 'old sheet (broken) '!$e$4:$e30, "Household", 'old sheet (broken) '!$b$4:$b30, "Allison", 'old sheet (broken) '!$d$4:$d30, "for us")+SUMIFS('old sheet (broken) '!$c$4:$c30, 'old sheet (broken) '!$a$4:$a30, "&gt;="&amp;Y$1, 'old sheet (broken) '!$a$4:$a30, "&lt;"&amp;Z$1, 'old sheet (broken) '!$e$4:$e30, "Household", 'old sheet (broken) '!$b$4:$b30, "Allison", 'old sheet (broken) '!$d$4:$d30, "for you")</f>
        <v>#NAME?</v>
      </c>
      <c r="Z15" s="31" t="e">
        <f aca="false">SUMIFS('old sheet (broken) '!$c$4:$c30, 'old sheet (broken) '!$a$4:$a30, "&gt;="&amp;Z$1, 'old sheet (broken) '!$a$4:$a30, "&lt;"&amp;AA$1, 'old sheet (broken) '!$e$4:$e30, "Household", 'old sheet (broken) '!$b$4:$b30, "Allison", 'old sheet (broken) '!$d$4:$d30, "for us")+SUMIFS('old sheet (broken) '!$c$4:$c30, 'old sheet (broken) '!$a$4:$a30, "&gt;="&amp;Z$1, 'old sheet (broken) '!$a$4:$a30, "&lt;"&amp;AA$1, 'old sheet (broken) '!$e$4:$e30, "Household", 'old sheet (broken) '!$b$4:$b30, "Allison", 'old sheet (broken) '!$d$4:$d30, "for you")</f>
        <v>#NAME?</v>
      </c>
      <c r="AA15" s="31" t="e">
        <f aca="false">SUMIFS('old sheet (broken) '!$c$4:$c30, 'old sheet (broken) '!$a$4:$a30, "&gt;="&amp;AA$1, 'old sheet (broken) '!$a$4:$a30, "&lt;"&amp;AB$1, 'old sheet (broken) '!$e$4:$e30, "Household", 'old sheet (broken) '!$b$4:$b30, "Allison", 'old sheet (broken) '!$d$4:$d30, "for us")+SUMIFS('old sheet (broken) '!$c$4:$c30, 'old sheet (broken) '!$a$4:$a30, "&gt;="&amp;AA$1, 'old sheet (broken) '!$a$4:$a30, "&lt;"&amp;AB$1, 'old sheet (broken) '!$e$4:$e30, "Household", 'old sheet (broken) '!$b$4:$b30, "Allison", 'old sheet (broken) '!$d$4:$d30, "for you")</f>
        <v>#NAME?</v>
      </c>
      <c r="AB15" s="31" t="e">
        <f aca="false">SUMIFS('old sheet (broken) '!$c$4:$c30, 'old sheet (broken) '!$a$4:$a30, "&gt;="&amp;AB$1, 'old sheet (broken) '!$a$4:$a30, "&lt;"&amp;AC$1, 'old sheet (broken) '!$e$4:$e30, "Household", 'old sheet (broken) '!$b$4:$b30, "Allison", 'old sheet (broken) '!$d$4:$d30, "for us")+SUMIFS('old sheet (broken) '!$c$4:$c30, 'old sheet (broken) '!$a$4:$a30, "&gt;="&amp;AB$1, 'old sheet (broken) '!$a$4:$a30, "&lt;"&amp;AC$1, 'old sheet (broken) '!$e$4:$e30, "Household", 'old sheet (broken) '!$b$4:$b30, "Allison", 'old sheet (broken) '!$d$4:$d30, "for you")</f>
        <v>#NAME?</v>
      </c>
      <c r="AC15" s="31" t="e">
        <f aca="false">SUMIFS('old sheet (broken) '!$c$4:$c30, 'old sheet (broken) '!$a$4:$a30, "&gt;="&amp;AC$1, 'old sheet (broken) '!$a$4:$a30, "&lt;"&amp;AD$1, 'old sheet (broken) '!$e$4:$e30, "Household", 'old sheet (broken) '!$b$4:$b30, "Allison", 'old sheet (broken) '!$d$4:$d30, "for us")+SUMIFS('old sheet (broken) '!$c$4:$c30, 'old sheet (broken) '!$a$4:$a30, "&gt;="&amp;AC$1, 'old sheet (broken) '!$a$4:$a30, "&lt;"&amp;AD$1, 'old sheet (broken) '!$e$4:$e30, "Household", 'old sheet (broken) '!$b$4:$b30, "Allison", 'old sheet (broken) '!$d$4:$d30, "for you")</f>
        <v>#NAME?</v>
      </c>
      <c r="AD15" s="31" t="e">
        <f aca="false">SUMIFS('old sheet (broken) '!$c$4:$c30, 'old sheet (broken) '!$a$4:$a30, "&gt;="&amp;AD$1, 'old sheet (broken) '!$a$4:$a30, "&lt;"&amp;AE$1, 'old sheet (broken) '!$e$4:$e30, "Household", 'old sheet (broken) '!$b$4:$b30, "Allison", 'old sheet (broken) '!$d$4:$d30, "for us")+SUMIFS('old sheet (broken) '!$c$4:$c30, 'old sheet (broken) '!$a$4:$a30, "&gt;="&amp;AD$1, 'old sheet (broken) '!$a$4:$a30, "&lt;"&amp;AE$1, 'old sheet (broken) '!$e$4:$e30, "Household", 'old sheet (broken) '!$b$4:$b30, "Allison", 'old sheet (broken) '!$d$4:$d30, "for you")</f>
        <v>#NAME?</v>
      </c>
      <c r="AE15" s="31" t="e">
        <f aca="false">SUMIFS('old sheet (broken) '!$c$4:$c30, 'old sheet (broken) '!$a$4:$a30, "&gt;="&amp;AE$1, 'old sheet (broken) '!$a$4:$a30, "&lt;"&amp;AF$1, 'old sheet (broken) '!$e$4:$e30, "Household", 'old sheet (broken) '!$b$4:$b30, "Allison", 'old sheet (broken) '!$d$4:$d30, "for us")+SUMIFS('old sheet (broken) '!$c$4:$c30, 'old sheet (broken) '!$a$4:$a30, "&gt;="&amp;AE$1, 'old sheet (broken) '!$a$4:$a30, "&lt;"&amp;AF$1, 'old sheet (broken) '!$e$4:$e30, "Household", 'old sheet (broken) '!$b$4:$b30, "Allison", 'old sheet (broken) '!$d$4:$d30, "for you")</f>
        <v>#NAME?</v>
      </c>
      <c r="AF15" s="31" t="e">
        <f aca="false">SUMIFS('old sheet (broken) '!$c$4:$c30, 'old sheet (broken) '!$a$4:$a30, "&gt;="&amp;AF$1, 'old sheet (broken) '!$a$4:$a30, "&lt;"&amp;AG$1, 'old sheet (broken) '!$e$4:$e30, "Household", 'old sheet (broken) '!$b$4:$b30, "Allison", 'old sheet (broken) '!$d$4:$d30, "for us")+SUMIFS('old sheet (broken) '!$c$4:$c30, 'old sheet (broken) '!$a$4:$a30, "&gt;="&amp;AF$1, 'old sheet (broken) '!$a$4:$a30, "&lt;"&amp;AG$1, 'old sheet (broken) '!$e$4:$e30, "Household", 'old sheet (broken) '!$b$4:$b30, "Allison", 'old sheet (broken) '!$d$4:$d30, "for you")</f>
        <v>#NAME?</v>
      </c>
      <c r="AG15" s="31" t="e">
        <f aca="false">SUMIFS('old sheet (broken) '!$c$4:$c30, 'old sheet (broken) '!$a$4:$a30, "&gt;="&amp;AG$1, 'old sheet (broken) '!$a$4:$a30, "&lt;"&amp;AH$1, 'old sheet (broken) '!$e$4:$e30, "Household", 'old sheet (broken) '!$b$4:$b30, "Allison", 'old sheet (broken) '!$d$4:$d30, "for us")+SUMIFS('old sheet (broken) '!$c$4:$c30, 'old sheet (broken) '!$a$4:$a30, "&gt;="&amp;AG$1, 'old sheet (broken) '!$a$4:$a30, "&lt;"&amp;AH$1, 'old sheet (broken) '!$e$4:$e30, "Household", 'old sheet (broken) '!$b$4:$b30, "Allison", 'old sheet (broken) '!$d$4:$d30, "for you")</f>
        <v>#NAME?</v>
      </c>
      <c r="AH15" s="31" t="e">
        <f aca="false">SUMIFS('old sheet (broken) '!$c$4:$c30, 'old sheet (broken) '!$a$4:$a30, "&gt;="&amp;AH$1, 'old sheet (broken) '!$a$4:$a30, "&lt;"&amp;AI$1, 'old sheet (broken) '!$e$4:$e30, "Household", 'old sheet (broken) '!$b$4:$b30, "Allison", 'old sheet (broken) '!$d$4:$d30, "for us")+SUMIFS('old sheet (broken) '!$c$4:$c30, 'old sheet (broken) '!$a$4:$a30, "&gt;="&amp;AH$1, 'old sheet (broken) '!$a$4:$a30, "&lt;"&amp;AI$1, 'old sheet (broken) '!$e$4:$e30, "Household", 'old sheet (broken) '!$b$4:$b30, "Allison", 'old sheet (broken) '!$d$4:$d30, "for you")</f>
        <v>#NAME?</v>
      </c>
      <c r="AI15" s="31" t="e">
        <f aca="false">SUMIFS('old sheet (broken) '!$c$4:$c30, 'old sheet (broken) '!$a$4:$a30, "&gt;="&amp;AI$1, 'old sheet (broken) '!$a$4:$a30, "&lt;"&amp;AJ$1, 'old sheet (broken) '!$e$4:$e30, "Household", 'old sheet (broken) '!$b$4:$b30, "Allison", 'old sheet (broken) '!$d$4:$d30, "for us")+SUMIFS('old sheet (broken) '!$c$4:$c30, 'old sheet (broken) '!$a$4:$a30, "&gt;="&amp;AI$1, 'old sheet (broken) '!$a$4:$a30, "&lt;"&amp;AJ$1, 'old sheet (broken) '!$e$4:$e30, "Household", 'old sheet (broken) '!$b$4:$b30, "Allison", 'old sheet (broken) '!$d$4:$d30, "for you")</f>
        <v>#NAME?</v>
      </c>
      <c r="AJ15" s="31" t="e">
        <f aca="false">SUMIFS('old sheet (broken) '!$c$4:$c30, 'old sheet (broken) '!$a$4:$a30, "&gt;="&amp;AJ$1, 'old sheet (broken) '!$a$4:$a30, "&lt;"&amp;AK$1, 'old sheet (broken) '!$e$4:$e30, "Household", 'old sheet (broken) '!$b$4:$b30, "Allison", 'old sheet (broken) '!$d$4:$d30, "for us")+SUMIFS('old sheet (broken) '!$c$4:$c30, 'old sheet (broken) '!$a$4:$a30, "&gt;="&amp;AJ$1, 'old sheet (broken) '!$a$4:$a30, "&lt;"&amp;AK$1, 'old sheet (broken) '!$e$4:$e30, "Household", 'old sheet (broken) '!$b$4:$b30, "Allison", 'old sheet (broken) '!$d$4:$d30, "for you")</f>
        <v>#NAME?</v>
      </c>
      <c r="AK15" s="31" t="e">
        <f aca="false">SUMIFS('old sheet (broken) '!$c$4:$c30, 'old sheet (broken) '!$a$4:$a30, "&gt;="&amp;AK$1, 'old sheet (broken) '!$a$4:$a30, "&lt;"&amp;AL$1, 'old sheet (broken) '!$e$4:$e30, "Household", 'old sheet (broken) '!$b$4:$b30, "Allison", 'old sheet (broken) '!$d$4:$d30, "for us")+SUMIFS('old sheet (broken) '!$c$4:$c30, 'old sheet (broken) '!$a$4:$a30, "&gt;="&amp;AK$1, 'old sheet (broken) '!$a$4:$a30, "&lt;"&amp;AL$1, 'old sheet (broken) '!$e$4:$e30, "Household", 'old sheet (broken) '!$b$4:$b30, "Allison", 'old sheet (broken) '!$d$4:$d30, "for you")</f>
        <v>#NAME?</v>
      </c>
      <c r="AL15" s="31" t="e">
        <f aca="false">SUMIFS('old sheet (broken) '!$c$4:$c30, 'old sheet (broken) '!$a$4:$a30, "&gt;="&amp;AL$1, 'old sheet (broken) '!$a$4:$a30, "&lt;"&amp;AM$1, 'old sheet (broken) '!$e$4:$e30, "Household", 'old sheet (broken) '!$b$4:$b30, "Allison", 'old sheet (broken) '!$d$4:$d30, "for us")+SUMIFS('old sheet (broken) '!$c$4:$c30, 'old sheet (broken) '!$a$4:$a30, "&gt;="&amp;AL$1, 'old sheet (broken) '!$a$4:$a30, "&lt;"&amp;AM$1, 'old sheet (broken) '!$e$4:$e30, "Household", 'old sheet (broken) '!$b$4:$b30, "Allison", 'old sheet (broken) '!$d$4:$d30, "for you")</f>
        <v>#NAME?</v>
      </c>
      <c r="AM15" s="31" t="e">
        <f aca="false">SUMIFS('old sheet (broken) '!$c$4:$c30, 'old sheet (broken) '!$a$4:$a30, "&gt;="&amp;AM$1, 'old sheet (broken) '!$a$4:$a30, "&lt;"&amp;AN$1, 'old sheet (broken) '!$e$4:$e30, "Household", 'old sheet (broken) '!$b$4:$b30, "Allison", 'old sheet (broken) '!$d$4:$d30, "for us")+SUMIFS('old sheet (broken) '!$c$4:$c30, 'old sheet (broken) '!$a$4:$a30, "&gt;="&amp;AM$1, 'old sheet (broken) '!$a$4:$a30, "&lt;"&amp;AN$1, 'old sheet (broken) '!$e$4:$e30, "Household", 'old sheet (broken) '!$b$4:$b30, "Allison", 'old sheet (broken) '!$d$4:$d30, "for you")</f>
        <v>#NAME?</v>
      </c>
      <c r="AN15" s="31" t="e">
        <f aca="false">SUMIFS('old sheet (broken) '!$c$4:$c30, 'old sheet (broken) '!$a$4:$a30, "&gt;="&amp;AN$1, 'old sheet (broken) '!$a$4:$a30, "&lt;"&amp;AO$1, 'old sheet (broken) '!$e$4:$e30, "Household", 'old sheet (broken) '!$b$4:$b30, "Allison", 'old sheet (broken) '!$d$4:$d30, "for us")+SUMIFS('old sheet (broken) '!$c$4:$c30, 'old sheet (broken) '!$a$4:$a30, "&gt;="&amp;AN$1, 'old sheet (broken) '!$a$4:$a30, "&lt;"&amp;AO$1, 'old sheet (broken) '!$e$4:$e30, "Household", 'old sheet (broken) '!$b$4:$b30, "Allison", 'old sheet (broken) '!$d$4:$d30, "for you")</f>
        <v>#NAME?</v>
      </c>
      <c r="AO15" s="31" t="e">
        <f aca="false">SUMIFS('old sheet (broken) '!$c$4:$c30, 'old sheet (broken) '!$a$4:$a30, "&gt;="&amp;AO$1, 'old sheet (broken) '!$a$4:$a30, "&lt;"&amp;AP$1, 'old sheet (broken) '!$e$4:$e30, "Household", 'old sheet (broken) '!$b$4:$b30, "Allison", 'old sheet (broken) '!$d$4:$d30, "for us")+SUMIFS('old sheet (broken) '!$c$4:$c30, 'old sheet (broken) '!$a$4:$a30, "&gt;="&amp;AO$1, 'old sheet (broken) '!$a$4:$a30, "&lt;"&amp;AP$1, 'old sheet (broken) '!$e$4:$e30, "Household", 'old sheet (broken) '!$b$4:$b30, "Allison", 'old sheet (broken) '!$d$4:$d30, "for you")</f>
        <v>#NAME?</v>
      </c>
      <c r="AP15" s="31" t="e">
        <f aca="false">SUMIFS('old sheet (broken) '!$c$4:$c30, 'old sheet (broken) '!$a$4:$a30, "&gt;="&amp;AP$1, 'old sheet (broken) '!$a$4:$a30, "&lt;"&amp;AQ$1, 'old sheet (broken) '!$e$4:$e30, "Household", 'old sheet (broken) '!$b$4:$b30, "Allison", 'old sheet (broken) '!$d$4:$d30, "for us")+SUMIFS('old sheet (broken) '!$c$4:$c30, 'old sheet (broken) '!$a$4:$a30, "&gt;="&amp;AP$1, 'old sheet (broken) '!$a$4:$a30, "&lt;"&amp;AQ$1, 'old sheet (broken) '!$e$4:$e30, "Household", 'old sheet (broken) '!$b$4:$b30, "Allison", 'old sheet (broken) '!$d$4:$d30, "for you")</f>
        <v>#NAME?</v>
      </c>
      <c r="AQ15" s="31" t="e">
        <f aca="false">SUMIFS('old sheet (broken) '!$c$4:$c30, 'old sheet (broken) '!$a$4:$a30, "&gt;="&amp;AQ$1, 'old sheet (broken) '!$a$4:$a30, "&lt;"&amp;AS$1, 'old sheet (broken) '!$e$4:$e30, "Household", 'old sheet (broken) '!$b$4:$b30, "Allison", 'old sheet (broken) '!$d$4:$d30, "for us")+SUMIFS('old sheet (broken) '!$c$4:$c30, 'old sheet (broken) '!$a$4:$a30, "&gt;="&amp;AQ$1, 'old sheet (broken) '!$a$4:$a30, "&lt;"&amp;AS$1, 'old sheet (broken) '!$e$4:$e30, "Household", 'old sheet (broken) '!$b$4:$b30, "Allison", 'old sheet (broken) '!$d$4:$d30, "for you")</f>
        <v>#NAME?</v>
      </c>
      <c r="AR15" s="31" t="e">
        <f aca="false">SUMIFS('old sheet (broken) '!$c$4:$c30, 'old sheet (broken) '!$a$4:$a30, "&gt;="&amp;AR$1, 'old sheet (broken) '!$a$4:$a30, "&lt;"&amp;AT$1, 'old sheet (broken) '!$e$4:$e30, "Household", 'old sheet (broken) '!$b$4:$b30, "Allison", 'old sheet (broken) '!$d$4:$d30, "for us")+SUMIFS('old sheet (broken) '!$c$4:$c30, 'old sheet (broken) '!$a$4:$a30, "&gt;="&amp;AR$1, 'old sheet (broken) '!$a$4:$a30, "&lt;"&amp;AT$1, 'old sheet (broken) '!$e$4:$e30, "Household", 'old sheet (broken) '!$b$4:$b30, "Allison", 'old sheet (broken) '!$d$4:$d30, "for you")</f>
        <v>#NAME?</v>
      </c>
    </row>
    <row r="16" customFormat="false" ht="15.75" hidden="false" customHeight="false" outlineLevel="0" collapsed="false">
      <c r="A16" s="30" t="s">
        <v>50</v>
      </c>
      <c r="B16" s="31"/>
      <c r="C16" s="31"/>
      <c r="D16" s="31" t="e">
        <f aca="false">SUMIFS('old sheet (broken) '!$c$4:$c30, 'old sheet (broken) '!$a$4:$a30, "&gt;="&amp;D$1, 'old sheet (broken) '!$a$4:$a30, "&lt;"&amp;E$1, 'old sheet (broken) '!$e$4:$e30, "Doggie", 'old sheet (broken) '!$b$4:$b30, "Allison", 'old sheet (broken) '!$d$4:$d30, "for us")+SUMIFS('old sheet (broken) '!$c$4:$c30, 'old sheet (broken) '!$a$4:$a30, "&gt;="&amp;D$1, 'old sheet (broken) '!$a$4:$a30, "&lt;"&amp;E$1, 'old sheet (broken) '!$e$4:$e30, "", 'old sheet (broken) '!$b$4:$b30, "Allison", 'old sheet (broken) '!$d$4:$d30, "for us")+SUMIFS('old sheet (broken) '!$c$4:$c30, 'old sheet (broken) '!$a$4:$a30, "&gt;="&amp;D$1, 'old sheet (broken) '!$a$4:$a30, "&lt;"&amp;E$1, 'old sheet (broken) '!$e$4:$e30, "Doggie", 'old sheet (broken) '!$b$4:$b30, "Allison", 'old sheet (broken) '!$d$4:$d30, "for you")+SUMIFS('old sheet (broken) '!$c$4:$c30, 'old sheet (broken) '!$a$4:$a30, "&gt;="&amp;D$1, 'old sheet (broken) '!$a$4:$a30, "&lt;"&amp;E$1, 'old sheet (broken) '!$e$4:$e30, "", 'old sheet (broken) '!$b$4:$b30, "Allison", 'old sheet (broken) '!$d$4:$d30, "for you")</f>
        <v>#NAME?</v>
      </c>
      <c r="E16" s="31" t="e">
        <f aca="false">SUMIFS('old sheet (broken) '!$c$4:$c30, 'old sheet (broken) '!$a$4:$a30, "&gt;="&amp;E$1, 'old sheet (broken) '!$a$4:$a30, "&lt;"&amp;F$1, 'old sheet (broken) '!$e$4:$e30, "Doggie", 'old sheet (broken) '!$b$4:$b30, "Allison", 'old sheet (broken) '!$d$4:$d30, "for us")+SUMIFS('old sheet (broken) '!$c$4:$c30, 'old sheet (broken) '!$a$4:$a30, "&gt;="&amp;E$1, 'old sheet (broken) '!$a$4:$a30, "&lt;"&amp;F$1, 'old sheet (broken) '!$e$4:$e30, "", 'old sheet (broken) '!$b$4:$b30, "Allison", 'old sheet (broken) '!$d$4:$d30, "for us")+SUMIFS('old sheet (broken) '!$c$4:$c30, 'old sheet (broken) '!$a$4:$a30, "&gt;="&amp;E$1, 'old sheet (broken) '!$a$4:$a30, "&lt;"&amp;F$1, 'old sheet (broken) '!$e$4:$e30, "Doggie", 'old sheet (broken) '!$b$4:$b30, "Allison", 'old sheet (broken) '!$d$4:$d30, "for you")+SUMIFS('old sheet (broken) '!$c$4:$c30, 'old sheet (broken) '!$a$4:$a30, "&gt;="&amp;E$1, 'old sheet (broken) '!$a$4:$a30, "&lt;"&amp;F$1, 'old sheet (broken) '!$e$4:$e30, "", 'old sheet (broken) '!$b$4:$b30, "Allison", 'old sheet (broken) '!$d$4:$d30, "for you")</f>
        <v>#NAME?</v>
      </c>
      <c r="F16" s="31" t="e">
        <f aca="false">SUMIFS('old sheet (broken) '!$c$4:$c30, 'old sheet (broken) '!$a$4:$a30, "&gt;="&amp;F$1, 'old sheet (broken) '!$a$4:$a30, "&lt;"&amp;G$1, 'old sheet (broken) '!$e$4:$e30, "Doggie", 'old sheet (broken) '!$b$4:$b30, "Allison", 'old sheet (broken) '!$d$4:$d30, "for us")+SUMIFS('old sheet (broken) '!$c$4:$c30, 'old sheet (broken) '!$a$4:$a30, "&gt;="&amp;F$1, 'old sheet (broken) '!$a$4:$a30, "&lt;"&amp;G$1, 'old sheet (broken) '!$e$4:$e30, "", 'old sheet (broken) '!$b$4:$b30, "Allison", 'old sheet (broken) '!$d$4:$d30, "for us")+SUMIFS('old sheet (broken) '!$c$4:$c30, 'old sheet (broken) '!$a$4:$a30, "&gt;="&amp;F$1, 'old sheet (broken) '!$a$4:$a30, "&lt;"&amp;G$1, 'old sheet (broken) '!$e$4:$e30, "Doggie", 'old sheet (broken) '!$b$4:$b30, "Allison", 'old sheet (broken) '!$d$4:$d30, "for you")+SUMIFS('old sheet (broken) '!$c$4:$c30, 'old sheet (broken) '!$a$4:$a30, "&gt;="&amp;F$1, 'old sheet (broken) '!$a$4:$a30, "&lt;"&amp;G$1, 'old sheet (broken) '!$e$4:$e30, "", 'old sheet (broken) '!$b$4:$b30, "Allison", 'old sheet (broken) '!$d$4:$d30, "for you")</f>
        <v>#NAME?</v>
      </c>
      <c r="G16" s="31" t="e">
        <f aca="false">SUMIFS('old sheet (broken) '!$c$4:$c30, 'old sheet (broken) '!$a$4:$a30, "&gt;="&amp;G$1, 'old sheet (broken) '!$a$4:$a30, "&lt;"&amp;H$1, 'old sheet (broken) '!$e$4:$e30, "Doggie", 'old sheet (broken) '!$b$4:$b30, "Allison", 'old sheet (broken) '!$d$4:$d30, "for us")+SUMIFS('old sheet (broken) '!$c$4:$c30, 'old sheet (broken) '!$a$4:$a30, "&gt;="&amp;G$1, 'old sheet (broken) '!$a$4:$a30, "&lt;"&amp;H$1, 'old sheet (broken) '!$e$4:$e30, "", 'old sheet (broken) '!$b$4:$b30, "Allison", 'old sheet (broken) '!$d$4:$d30, "for us")+SUMIFS('old sheet (broken) '!$c$4:$c30, 'old sheet (broken) '!$a$4:$a30, "&gt;="&amp;G$1, 'old sheet (broken) '!$a$4:$a30, "&lt;"&amp;H$1, 'old sheet (broken) '!$e$4:$e30, "Doggie", 'old sheet (broken) '!$b$4:$b30, "Allison", 'old sheet (broken) '!$d$4:$d30, "for you")+SUMIFS('old sheet (broken) '!$c$4:$c30, 'old sheet (broken) '!$a$4:$a30, "&gt;="&amp;G$1, 'old sheet (broken) '!$a$4:$a30, "&lt;"&amp;H$1, 'old sheet (broken) '!$e$4:$e30, "", 'old sheet (broken) '!$b$4:$b30, "Allison", 'old sheet (broken) '!$d$4:$d30, "for you")</f>
        <v>#NAME?</v>
      </c>
      <c r="H16" s="31" t="e">
        <f aca="false">SUMIFS('old sheet (broken) '!$c$4:$c30, 'old sheet (broken) '!$a$4:$a30, "&gt;="&amp;H$1, 'old sheet (broken) '!$a$4:$a30, "&lt;"&amp;I$1, 'old sheet (broken) '!$e$4:$e30, "Doggie", 'old sheet (broken) '!$b$4:$b30, "Allison", 'old sheet (broken) '!$d$4:$d30, "for us")+SUMIFS('old sheet (broken) '!$c$4:$c30, 'old sheet (broken) '!$a$4:$a30, "&gt;="&amp;H$1, 'old sheet (broken) '!$a$4:$a30, "&lt;"&amp;I$1, 'old sheet (broken) '!$e$4:$e30, "", 'old sheet (broken) '!$b$4:$b30, "Allison", 'old sheet (broken) '!$d$4:$d30, "for us")+SUMIFS('old sheet (broken) '!$c$4:$c30, 'old sheet (broken) '!$a$4:$a30, "&gt;="&amp;H$1, 'old sheet (broken) '!$a$4:$a30, "&lt;"&amp;I$1, 'old sheet (broken) '!$e$4:$e30, "Doggie", 'old sheet (broken) '!$b$4:$b30, "Allison", 'old sheet (broken) '!$d$4:$d30, "for you")+SUMIFS('old sheet (broken) '!$c$4:$c30, 'old sheet (broken) '!$a$4:$a30, "&gt;="&amp;H$1, 'old sheet (broken) '!$a$4:$a30, "&lt;"&amp;I$1, 'old sheet (broken) '!$e$4:$e30, "", 'old sheet (broken) '!$b$4:$b30, "Allison", 'old sheet (broken) '!$d$4:$d30, "for you")</f>
        <v>#NAME?</v>
      </c>
      <c r="I16" s="31" t="e">
        <f aca="false">SUMIFS('old sheet (broken) '!$c$4:$c30, 'old sheet (broken) '!$a$4:$a30, "&gt;="&amp;I$1, 'old sheet (broken) '!$a$4:$a30, "&lt;"&amp;J$1, 'old sheet (broken) '!$e$4:$e30, "Doggie", 'old sheet (broken) '!$b$4:$b30, "Allison", 'old sheet (broken) '!$d$4:$d30, "for us")+SUMIFS('old sheet (broken) '!$c$4:$c30, 'old sheet (broken) '!$a$4:$a30, "&gt;="&amp;I$1, 'old sheet (broken) '!$a$4:$a30, "&lt;"&amp;J$1, 'old sheet (broken) '!$e$4:$e30, "", 'old sheet (broken) '!$b$4:$b30, "Allison", 'old sheet (broken) '!$d$4:$d30, "for us")+SUMIFS('old sheet (broken) '!$c$4:$c30, 'old sheet (broken) '!$a$4:$a30, "&gt;="&amp;I$1, 'old sheet (broken) '!$a$4:$a30, "&lt;"&amp;J$1, 'old sheet (broken) '!$e$4:$e30, "Doggie", 'old sheet (broken) '!$b$4:$b30, "Allison", 'old sheet (broken) '!$d$4:$d30, "for you")+SUMIFS('old sheet (broken) '!$c$4:$c30, 'old sheet (broken) '!$a$4:$a30, "&gt;="&amp;I$1, 'old sheet (broken) '!$a$4:$a30, "&lt;"&amp;J$1, 'old sheet (broken) '!$e$4:$e30, "", 'old sheet (broken) '!$b$4:$b30, "Allison", 'old sheet (broken) '!$d$4:$d30, "for you")</f>
        <v>#NAME?</v>
      </c>
      <c r="J16" s="31" t="e">
        <f aca="false">SUMIFS('old sheet (broken) '!$c$4:$c30, 'old sheet (broken) '!$a$4:$a30, "&gt;="&amp;J$1, 'old sheet (broken) '!$a$4:$a30, "&lt;"&amp;K$1, 'old sheet (broken) '!$e$4:$e30, "Doggie", 'old sheet (broken) '!$b$4:$b30, "Allison", 'old sheet (broken) '!$d$4:$d30, "for us")+SUMIFS('old sheet (broken) '!$c$4:$c30, 'old sheet (broken) '!$a$4:$a30, "&gt;="&amp;J$1, 'old sheet (broken) '!$a$4:$a30, "&lt;"&amp;K$1, 'old sheet (broken) '!$e$4:$e30, "", 'old sheet (broken) '!$b$4:$b30, "Allison", 'old sheet (broken) '!$d$4:$d30, "for us")+SUMIFS('old sheet (broken) '!$c$4:$c30, 'old sheet (broken) '!$a$4:$a30, "&gt;="&amp;J$1, 'old sheet (broken) '!$a$4:$a30, "&lt;"&amp;K$1, 'old sheet (broken) '!$e$4:$e30, "Doggie", 'old sheet (broken) '!$b$4:$b30, "Allison", 'old sheet (broken) '!$d$4:$d30, "for you")+SUMIFS('old sheet (broken) '!$c$4:$c30, 'old sheet (broken) '!$a$4:$a30, "&gt;="&amp;J$1, 'old sheet (broken) '!$a$4:$a30, "&lt;"&amp;K$1, 'old sheet (broken) '!$e$4:$e30, "", 'old sheet (broken) '!$b$4:$b30, "Allison", 'old sheet (broken) '!$d$4:$d30, "for you")</f>
        <v>#NAME?</v>
      </c>
      <c r="K16" s="31" t="e">
        <f aca="false">SUMIFS('old sheet (broken) '!$c$4:$c30, 'old sheet (broken) '!$a$4:$a30, "&gt;="&amp;K$1, 'old sheet (broken) '!$a$4:$a30, "&lt;"&amp;L$1, 'old sheet (broken) '!$e$4:$e30, "Doggie", 'old sheet (broken) '!$b$4:$b30, "Allison", 'old sheet (broken) '!$d$4:$d30, "for us")+SUMIFS('old sheet (broken) '!$c$4:$c30, 'old sheet (broken) '!$a$4:$a30, "&gt;="&amp;K$1, 'old sheet (broken) '!$a$4:$a30, "&lt;"&amp;L$1, 'old sheet (broken) '!$e$4:$e30, "", 'old sheet (broken) '!$b$4:$b30, "Allison", 'old sheet (broken) '!$d$4:$d30, "for us")+SUMIFS('old sheet (broken) '!$c$4:$c30, 'old sheet (broken) '!$a$4:$a30, "&gt;="&amp;K$1, 'old sheet (broken) '!$a$4:$a30, "&lt;"&amp;L$1, 'old sheet (broken) '!$e$4:$e30, "Doggie", 'old sheet (broken) '!$b$4:$b30, "Allison", 'old sheet (broken) '!$d$4:$d30, "for you")+SUMIFS('old sheet (broken) '!$c$4:$c30, 'old sheet (broken) '!$a$4:$a30, "&gt;="&amp;K$1, 'old sheet (broken) '!$a$4:$a30, "&lt;"&amp;L$1, 'old sheet (broken) '!$e$4:$e30, "", 'old sheet (broken) '!$b$4:$b30, "Allison", 'old sheet (broken) '!$d$4:$d30, "for you")</f>
        <v>#NAME?</v>
      </c>
      <c r="L16" s="31" t="e">
        <f aca="false">SUMIFS('old sheet (broken) '!$c$4:$c30, 'old sheet (broken) '!$a$4:$a30, "&gt;="&amp;L$1, 'old sheet (broken) '!$a$4:$a30, "&lt;"&amp;M$1, 'old sheet (broken) '!$e$4:$e30, "Doggie", 'old sheet (broken) '!$b$4:$b30, "Allison", 'old sheet (broken) '!$d$4:$d30, "for us")+SUMIFS('old sheet (broken) '!$c$4:$c30, 'old sheet (broken) '!$a$4:$a30, "&gt;="&amp;L$1, 'old sheet (broken) '!$a$4:$a30, "&lt;"&amp;M$1, 'old sheet (broken) '!$e$4:$e30, "", 'old sheet (broken) '!$b$4:$b30, "Allison", 'old sheet (broken) '!$d$4:$d30, "for us")+SUMIFS('old sheet (broken) '!$c$4:$c30, 'old sheet (broken) '!$a$4:$a30, "&gt;="&amp;L$1, 'old sheet (broken) '!$a$4:$a30, "&lt;"&amp;M$1, 'old sheet (broken) '!$e$4:$e30, "Doggie", 'old sheet (broken) '!$b$4:$b30, "Allison", 'old sheet (broken) '!$d$4:$d30, "for you")+SUMIFS('old sheet (broken) '!$c$4:$c30, 'old sheet (broken) '!$a$4:$a30, "&gt;="&amp;L$1, 'old sheet (broken) '!$a$4:$a30, "&lt;"&amp;M$1, 'old sheet (broken) '!$e$4:$e30, "", 'old sheet (broken) '!$b$4:$b30, "Allison", 'old sheet (broken) '!$d$4:$d30, "for you")</f>
        <v>#NAME?</v>
      </c>
      <c r="M16" s="31" t="e">
        <f aca="false">SUMIFS('old sheet (broken) '!$c$4:$c30, 'old sheet (broken) '!$a$4:$a30, "&gt;="&amp;M$1, 'old sheet (broken) '!$a$4:$a30, "&lt;"&amp;N$1, 'old sheet (broken) '!$e$4:$e30, "Doggie", 'old sheet (broken) '!$b$4:$b30, "Allison", 'old sheet (broken) '!$d$4:$d30, "for us")+SUMIFS('old sheet (broken) '!$c$4:$c30, 'old sheet (broken) '!$a$4:$a30, "&gt;="&amp;M$1, 'old sheet (broken) '!$a$4:$a30, "&lt;"&amp;N$1, 'old sheet (broken) '!$e$4:$e30, "", 'old sheet (broken) '!$b$4:$b30, "Allison", 'old sheet (broken) '!$d$4:$d30, "for us")+SUMIFS('old sheet (broken) '!$c$4:$c30, 'old sheet (broken) '!$a$4:$a30, "&gt;="&amp;M$1, 'old sheet (broken) '!$a$4:$a30, "&lt;"&amp;N$1, 'old sheet (broken) '!$e$4:$e30, "Doggie", 'old sheet (broken) '!$b$4:$b30, "Allison", 'old sheet (broken) '!$d$4:$d30, "for you")+SUMIFS('old sheet (broken) '!$c$4:$c30, 'old sheet (broken) '!$a$4:$a30, "&gt;="&amp;M$1, 'old sheet (broken) '!$a$4:$a30, "&lt;"&amp;N$1, 'old sheet (broken) '!$e$4:$e30, "", 'old sheet (broken) '!$b$4:$b30, "Allison", 'old sheet (broken) '!$d$4:$d30, "for you")</f>
        <v>#NAME?</v>
      </c>
      <c r="N16" s="31" t="e">
        <f aca="false">SUMIFS('old sheet (broken) '!$c$4:$c30, 'old sheet (broken) '!$a$4:$a30, "&gt;="&amp;N$1, 'old sheet (broken) '!$a$4:$a30, "&lt;"&amp;O$1, 'old sheet (broken) '!$e$4:$e30, "Doggie", 'old sheet (broken) '!$b$4:$b30, "Allison", 'old sheet (broken) '!$d$4:$d30, "for us")+SUMIFS('old sheet (broken) '!$c$4:$c30, 'old sheet (broken) '!$a$4:$a30, "&gt;="&amp;N$1, 'old sheet (broken) '!$a$4:$a30, "&lt;"&amp;O$1, 'old sheet (broken) '!$e$4:$e30, "", 'old sheet (broken) '!$b$4:$b30, "Allison", 'old sheet (broken) '!$d$4:$d30, "for us")+SUMIFS('old sheet (broken) '!$c$4:$c30, 'old sheet (broken) '!$a$4:$a30, "&gt;="&amp;N$1, 'old sheet (broken) '!$a$4:$a30, "&lt;"&amp;O$1, 'old sheet (broken) '!$e$4:$e30, "Doggie", 'old sheet (broken) '!$b$4:$b30, "Allison", 'old sheet (broken) '!$d$4:$d30, "for you")+SUMIFS('old sheet (broken) '!$c$4:$c30, 'old sheet (broken) '!$a$4:$a30, "&gt;="&amp;N$1, 'old sheet (broken) '!$a$4:$a30, "&lt;"&amp;O$1, 'old sheet (broken) '!$e$4:$e30, "", 'old sheet (broken) '!$b$4:$b30, "Allison", 'old sheet (broken) '!$d$4:$d30, "for you")</f>
        <v>#NAME?</v>
      </c>
      <c r="O16" s="31" t="e">
        <f aca="false">SUMIFS('old sheet (broken) '!$c$4:$c30, 'old sheet (broken) '!$a$4:$a30, "&gt;="&amp;O$1, 'old sheet (broken) '!$a$4:$a30, "&lt;"&amp;P$1, 'old sheet (broken) '!$e$4:$e30, "Doggie", 'old sheet (broken) '!$b$4:$b30, "Allison", 'old sheet (broken) '!$d$4:$d30, "for us")+SUMIFS('old sheet (broken) '!$c$4:$c30, 'old sheet (broken) '!$a$4:$a30, "&gt;="&amp;O$1, 'old sheet (broken) '!$a$4:$a30, "&lt;"&amp;P$1, 'old sheet (broken) '!$e$4:$e30, "", 'old sheet (broken) '!$b$4:$b30, "Allison", 'old sheet (broken) '!$d$4:$d30, "for us")+SUMIFS('old sheet (broken) '!$c$4:$c30, 'old sheet (broken) '!$a$4:$a30, "&gt;="&amp;O$1, 'old sheet (broken) '!$a$4:$a30, "&lt;"&amp;P$1, 'old sheet (broken) '!$e$4:$e30, "Doggie", 'old sheet (broken) '!$b$4:$b30, "Allison", 'old sheet (broken) '!$d$4:$d30, "for you")+SUMIFS('old sheet (broken) '!$c$4:$c30, 'old sheet (broken) '!$a$4:$a30, "&gt;="&amp;O$1, 'old sheet (broken) '!$a$4:$a30, "&lt;"&amp;P$1, 'old sheet (broken) '!$e$4:$e30, "", 'old sheet (broken) '!$b$4:$b30, "Allison", 'old sheet (broken) '!$d$4:$d30, "for you")</f>
        <v>#NAME?</v>
      </c>
      <c r="P16" s="31" t="e">
        <f aca="false">SUMIFS('old sheet (broken) '!$c$4:$c30, 'old sheet (broken) '!$a$4:$a30, "&gt;="&amp;P$1, 'old sheet (broken) '!$a$4:$a30, "&lt;"&amp;Q$1, 'old sheet (broken) '!$e$4:$e30, "Doggie", 'old sheet (broken) '!$b$4:$b30, "Allison", 'old sheet (broken) '!$d$4:$d30, "for us")+SUMIFS('old sheet (broken) '!$c$4:$c30, 'old sheet (broken) '!$a$4:$a30, "&gt;="&amp;P$1, 'old sheet (broken) '!$a$4:$a30, "&lt;"&amp;Q$1, 'old sheet (broken) '!$e$4:$e30, "", 'old sheet (broken) '!$b$4:$b30, "Allison", 'old sheet (broken) '!$d$4:$d30, "for us")+SUMIFS('old sheet (broken) '!$c$4:$c30, 'old sheet (broken) '!$a$4:$a30, "&gt;="&amp;P$1, 'old sheet (broken) '!$a$4:$a30, "&lt;"&amp;Q$1, 'old sheet (broken) '!$e$4:$e30, "Doggie", 'old sheet (broken) '!$b$4:$b30, "Allison", 'old sheet (broken) '!$d$4:$d30, "for you")+SUMIFS('old sheet (broken) '!$c$4:$c30, 'old sheet (broken) '!$a$4:$a30, "&gt;="&amp;P$1, 'old sheet (broken) '!$a$4:$a30, "&lt;"&amp;Q$1, 'old sheet (broken) '!$e$4:$e30, "", 'old sheet (broken) '!$b$4:$b30, "Allison", 'old sheet (broken) '!$d$4:$d30, "for you")</f>
        <v>#NAME?</v>
      </c>
      <c r="Q16" s="31" t="e">
        <f aca="false">SUMIFS('old sheet (broken) '!$c$4:$c30, 'old sheet (broken) '!$a$4:$a30, "&gt;="&amp;Q$1, 'old sheet (broken) '!$a$4:$a30, "&lt;"&amp;R$1, 'old sheet (broken) '!$e$4:$e30, "Doggie", 'old sheet (broken) '!$b$4:$b30, "Allison", 'old sheet (broken) '!$d$4:$d30, "for us")+SUMIFS('old sheet (broken) '!$c$4:$c30, 'old sheet (broken) '!$a$4:$a30, "&gt;="&amp;Q$1, 'old sheet (broken) '!$a$4:$a30, "&lt;"&amp;R$1, 'old sheet (broken) '!$e$4:$e30, "", 'old sheet (broken) '!$b$4:$b30, "Allison", 'old sheet (broken) '!$d$4:$d30, "for us")+SUMIFS('old sheet (broken) '!$c$4:$c30, 'old sheet (broken) '!$a$4:$a30, "&gt;="&amp;Q$1, 'old sheet (broken) '!$a$4:$a30, "&lt;"&amp;R$1, 'old sheet (broken) '!$e$4:$e30, "Doggie", 'old sheet (broken) '!$b$4:$b30, "Allison", 'old sheet (broken) '!$d$4:$d30, "for you")+SUMIFS('old sheet (broken) '!$c$4:$c30, 'old sheet (broken) '!$a$4:$a30, "&gt;="&amp;Q$1, 'old sheet (broken) '!$a$4:$a30, "&lt;"&amp;R$1, 'old sheet (broken) '!$e$4:$e30, "", 'old sheet (broken) '!$b$4:$b30, "Allison", 'old sheet (broken) '!$d$4:$d30, "for you")</f>
        <v>#NAME?</v>
      </c>
      <c r="R16" s="31" t="e">
        <f aca="false">SUMIFS('old sheet (broken) '!$c$4:$c30, 'old sheet (broken) '!$a$4:$a30, "&gt;="&amp;R$1, 'old sheet (broken) '!$a$4:$a30, "&lt;"&amp;S$1, 'old sheet (broken) '!$e$4:$e30, "Doggie", 'old sheet (broken) '!$b$4:$b30, "Allison", 'old sheet (broken) '!$d$4:$d30, "for us")+SUMIFS('old sheet (broken) '!$c$4:$c30, 'old sheet (broken) '!$a$4:$a30, "&gt;="&amp;R$1, 'old sheet (broken) '!$a$4:$a30, "&lt;"&amp;S$1, 'old sheet (broken) '!$e$4:$e30, "", 'old sheet (broken) '!$b$4:$b30, "Allison", 'old sheet (broken) '!$d$4:$d30, "for us")+SUMIFS('old sheet (broken) '!$c$4:$c30, 'old sheet (broken) '!$a$4:$a30, "&gt;="&amp;R$1, 'old sheet (broken) '!$a$4:$a30, "&lt;"&amp;S$1, 'old sheet (broken) '!$e$4:$e30, "Doggie", 'old sheet (broken) '!$b$4:$b30, "Allison", 'old sheet (broken) '!$d$4:$d30, "for you")+SUMIFS('old sheet (broken) '!$c$4:$c30, 'old sheet (broken) '!$a$4:$a30, "&gt;="&amp;R$1, 'old sheet (broken) '!$a$4:$a30, "&lt;"&amp;S$1, 'old sheet (broken) '!$e$4:$e30, "", 'old sheet (broken) '!$b$4:$b30, "Allison", 'old sheet (broken) '!$d$4:$d30, "for you")</f>
        <v>#NAME?</v>
      </c>
      <c r="S16" s="31" t="e">
        <f aca="false">SUMIFS('old sheet (broken) '!$c$4:$c30, 'old sheet (broken) '!$a$4:$a30, "&gt;="&amp;S$1, 'old sheet (broken) '!$a$4:$a30, "&lt;"&amp;T$1, 'old sheet (broken) '!$e$4:$e30, "Doggie", 'old sheet (broken) '!$b$4:$b30, "Allison", 'old sheet (broken) '!$d$4:$d30, "for us")+SUMIFS('old sheet (broken) '!$c$4:$c30, 'old sheet (broken) '!$a$4:$a30, "&gt;="&amp;S$1, 'old sheet (broken) '!$a$4:$a30, "&lt;"&amp;T$1, 'old sheet (broken) '!$e$4:$e30, "", 'old sheet (broken) '!$b$4:$b30, "Allison", 'old sheet (broken) '!$d$4:$d30, "for us")+SUMIFS('old sheet (broken) '!$c$4:$c30, 'old sheet (broken) '!$a$4:$a30, "&gt;="&amp;S$1, 'old sheet (broken) '!$a$4:$a30, "&lt;"&amp;T$1, 'old sheet (broken) '!$e$4:$e30, "Doggie", 'old sheet (broken) '!$b$4:$b30, "Allison", 'old sheet (broken) '!$d$4:$d30, "for you")+SUMIFS('old sheet (broken) '!$c$4:$c30, 'old sheet (broken) '!$a$4:$a30, "&gt;="&amp;S$1, 'old sheet (broken) '!$a$4:$a30, "&lt;"&amp;T$1, 'old sheet (broken) '!$e$4:$e30, "", 'old sheet (broken) '!$b$4:$b30, "Allison", 'old sheet (broken) '!$d$4:$d30, "for you")</f>
        <v>#NAME?</v>
      </c>
      <c r="T16" s="31" t="e">
        <f aca="false">SUMIFS('old sheet (broken) '!$c$4:$c30, 'old sheet (broken) '!$a$4:$a30, "&gt;="&amp;T$1, 'old sheet (broken) '!$a$4:$a30, "&lt;"&amp;U$1, 'old sheet (broken) '!$e$4:$e30, "Doggie", 'old sheet (broken) '!$b$4:$b30, "Allison", 'old sheet (broken) '!$d$4:$d30, "for us")+SUMIFS('old sheet (broken) '!$c$4:$c30, 'old sheet (broken) '!$a$4:$a30, "&gt;="&amp;T$1, 'old sheet (broken) '!$a$4:$a30, "&lt;"&amp;U$1, 'old sheet (broken) '!$e$4:$e30, "", 'old sheet (broken) '!$b$4:$b30, "Allison", 'old sheet (broken) '!$d$4:$d30, "for us")+SUMIFS('old sheet (broken) '!$c$4:$c30, 'old sheet (broken) '!$a$4:$a30, "&gt;="&amp;T$1, 'old sheet (broken) '!$a$4:$a30, "&lt;"&amp;U$1, 'old sheet (broken) '!$e$4:$e30, "Doggie", 'old sheet (broken) '!$b$4:$b30, "Allison", 'old sheet (broken) '!$d$4:$d30, "for you")+SUMIFS('old sheet (broken) '!$c$4:$c30, 'old sheet (broken) '!$a$4:$a30, "&gt;="&amp;T$1, 'old sheet (broken) '!$a$4:$a30, "&lt;"&amp;U$1, 'old sheet (broken) '!$e$4:$e30, "", 'old sheet (broken) '!$b$4:$b30, "Allison", 'old sheet (broken) '!$d$4:$d30, "for you")</f>
        <v>#NAME?</v>
      </c>
      <c r="U16" s="31" t="e">
        <f aca="false">SUMIFS('old sheet (broken) '!$c$4:$c30, 'old sheet (broken) '!$a$4:$a30, "&gt;="&amp;U$1, 'old sheet (broken) '!$a$4:$a30, "&lt;"&amp;V$1, 'old sheet (broken) '!$e$4:$e30, "Doggie", 'old sheet (broken) '!$b$4:$b30, "Allison", 'old sheet (broken) '!$d$4:$d30, "for us")+SUMIFS('old sheet (broken) '!$c$4:$c30, 'old sheet (broken) '!$a$4:$a30, "&gt;="&amp;U$1, 'old sheet (broken) '!$a$4:$a30, "&lt;"&amp;V$1, 'old sheet (broken) '!$e$4:$e30, "", 'old sheet (broken) '!$b$4:$b30, "Allison", 'old sheet (broken) '!$d$4:$d30, "for us")+SUMIFS('old sheet (broken) '!$c$4:$c30, 'old sheet (broken) '!$a$4:$a30, "&gt;="&amp;U$1, 'old sheet (broken) '!$a$4:$a30, "&lt;"&amp;V$1, 'old sheet (broken) '!$e$4:$e30, "Doggie", 'old sheet (broken) '!$b$4:$b30, "Allison", 'old sheet (broken) '!$d$4:$d30, "for you")+SUMIFS('old sheet (broken) '!$c$4:$c30, 'old sheet (broken) '!$a$4:$a30, "&gt;="&amp;U$1, 'old sheet (broken) '!$a$4:$a30, "&lt;"&amp;V$1, 'old sheet (broken) '!$e$4:$e30, "", 'old sheet (broken) '!$b$4:$b30, "Allison", 'old sheet (broken) '!$d$4:$d30, "for you")</f>
        <v>#NAME?</v>
      </c>
      <c r="V16" s="31" t="e">
        <f aca="false">SUMIFS('old sheet (broken) '!$c$4:$c30, 'old sheet (broken) '!$a$4:$a30, "&gt;="&amp;V$1, 'old sheet (broken) '!$a$4:$a30, "&lt;"&amp;W$1, 'old sheet (broken) '!$e$4:$e30, "Doggie", 'old sheet (broken) '!$b$4:$b30, "Allison", 'old sheet (broken) '!$d$4:$d30, "for us")+SUMIFS('old sheet (broken) '!$c$4:$c30, 'old sheet (broken) '!$a$4:$a30, "&gt;="&amp;V$1, 'old sheet (broken) '!$a$4:$a30, "&lt;"&amp;W$1, 'old sheet (broken) '!$e$4:$e30, "", 'old sheet (broken) '!$b$4:$b30, "Allison", 'old sheet (broken) '!$d$4:$d30, "for us")+SUMIFS('old sheet (broken) '!$c$4:$c30, 'old sheet (broken) '!$a$4:$a30, "&gt;="&amp;V$1, 'old sheet (broken) '!$a$4:$a30, "&lt;"&amp;W$1, 'old sheet (broken) '!$e$4:$e30, "Doggie", 'old sheet (broken) '!$b$4:$b30, "Allison", 'old sheet (broken) '!$d$4:$d30, "for you")+SUMIFS('old sheet (broken) '!$c$4:$c30, 'old sheet (broken) '!$a$4:$a30, "&gt;="&amp;V$1, 'old sheet (broken) '!$a$4:$a30, "&lt;"&amp;W$1, 'old sheet (broken) '!$e$4:$e30, "", 'old sheet (broken) '!$b$4:$b30, "Allison", 'old sheet (broken) '!$d$4:$d30, "for you")</f>
        <v>#NAME?</v>
      </c>
      <c r="W16" s="31" t="e">
        <f aca="false">SUMIFS('old sheet (broken) '!$c$4:$c30, 'old sheet (broken) '!$a$4:$a30, "&gt;="&amp;W$1, 'old sheet (broken) '!$a$4:$a30, "&lt;"&amp;X$1, 'old sheet (broken) '!$e$4:$e30, "Doggie", 'old sheet (broken) '!$b$4:$b30, "Allison", 'old sheet (broken) '!$d$4:$d30, "for us")+SUMIFS('old sheet (broken) '!$c$4:$c30, 'old sheet (broken) '!$a$4:$a30, "&gt;="&amp;W$1, 'old sheet (broken) '!$a$4:$a30, "&lt;"&amp;X$1, 'old sheet (broken) '!$e$4:$e30, "", 'old sheet (broken) '!$b$4:$b30, "Allison", 'old sheet (broken) '!$d$4:$d30, "for us")+SUMIFS('old sheet (broken) '!$c$4:$c30, 'old sheet (broken) '!$a$4:$a30, "&gt;="&amp;W$1, 'old sheet (broken) '!$a$4:$a30, "&lt;"&amp;X$1, 'old sheet (broken) '!$e$4:$e30, "Doggie", 'old sheet (broken) '!$b$4:$b30, "Allison", 'old sheet (broken) '!$d$4:$d30, "for you")+SUMIFS('old sheet (broken) '!$c$4:$c30, 'old sheet (broken) '!$a$4:$a30, "&gt;="&amp;W$1, 'old sheet (broken) '!$a$4:$a30, "&lt;"&amp;X$1, 'old sheet (broken) '!$e$4:$e30, "", 'old sheet (broken) '!$b$4:$b30, "Allison", 'old sheet (broken) '!$d$4:$d30, "for you")</f>
        <v>#NAME?</v>
      </c>
      <c r="X16" s="31" t="e">
        <f aca="false">SUMIFS('old sheet (broken) '!$c$4:$c30, 'old sheet (broken) '!$a$4:$a30, "&gt;="&amp;X$1, 'old sheet (broken) '!$a$4:$a30, "&lt;"&amp;Y$1, 'old sheet (broken) '!$e$4:$e30, "Doggie", 'old sheet (broken) '!$b$4:$b30, "Allison", 'old sheet (broken) '!$d$4:$d30, "for us")+SUMIFS('old sheet (broken) '!$c$4:$c30, 'old sheet (broken) '!$a$4:$a30, "&gt;="&amp;X$1, 'old sheet (broken) '!$a$4:$a30, "&lt;"&amp;Y$1, 'old sheet (broken) '!$e$4:$e30, "", 'old sheet (broken) '!$b$4:$b30, "Allison", 'old sheet (broken) '!$d$4:$d30, "for us")+SUMIFS('old sheet (broken) '!$c$4:$c30, 'old sheet (broken) '!$a$4:$a30, "&gt;="&amp;X$1, 'old sheet (broken) '!$a$4:$a30, "&lt;"&amp;Y$1, 'old sheet (broken) '!$e$4:$e30, "Doggie", 'old sheet (broken) '!$b$4:$b30, "Allison", 'old sheet (broken) '!$d$4:$d30, "for you")+SUMIFS('old sheet (broken) '!$c$4:$c30, 'old sheet (broken) '!$a$4:$a30, "&gt;="&amp;X$1, 'old sheet (broken) '!$a$4:$a30, "&lt;"&amp;Y$1, 'old sheet (broken) '!$e$4:$e30, "", 'old sheet (broken) '!$b$4:$b30, "Allison", 'old sheet (broken) '!$d$4:$d30, "for you")</f>
        <v>#NAME?</v>
      </c>
      <c r="Y16" s="31" t="e">
        <f aca="false">SUMIFS('old sheet (broken) '!$c$4:$c30, 'old sheet (broken) '!$a$4:$a30, "&gt;="&amp;Y$1, 'old sheet (broken) '!$a$4:$a30, "&lt;"&amp;Z$1, 'old sheet (broken) '!$e$4:$e30, "Doggie", 'old sheet (broken) '!$b$4:$b30, "Allison", 'old sheet (broken) '!$d$4:$d30, "for us")+SUMIFS('old sheet (broken) '!$c$4:$c30, 'old sheet (broken) '!$a$4:$a30, "&gt;="&amp;Y$1, 'old sheet (broken) '!$a$4:$a30, "&lt;"&amp;Z$1, 'old sheet (broken) '!$e$4:$e30, "", 'old sheet (broken) '!$b$4:$b30, "Allison", 'old sheet (broken) '!$d$4:$d30, "for us")+SUMIFS('old sheet (broken) '!$c$4:$c30, 'old sheet (broken) '!$a$4:$a30, "&gt;="&amp;Y$1, 'old sheet (broken) '!$a$4:$a30, "&lt;"&amp;Z$1, 'old sheet (broken) '!$e$4:$e30, "Doggie", 'old sheet (broken) '!$b$4:$b30, "Allison", 'old sheet (broken) '!$d$4:$d30, "for you")+SUMIFS('old sheet (broken) '!$c$4:$c30, 'old sheet (broken) '!$a$4:$a30, "&gt;="&amp;Y$1, 'old sheet (broken) '!$a$4:$a30, "&lt;"&amp;Z$1, 'old sheet (broken) '!$e$4:$e30, "", 'old sheet (broken) '!$b$4:$b30, "Allison", 'old sheet (broken) '!$d$4:$d30, "for you")</f>
        <v>#NAME?</v>
      </c>
      <c r="Z16" s="31" t="e">
        <f aca="false">SUMIFS('old sheet (broken) '!$c$4:$c30, 'old sheet (broken) '!$a$4:$a30, "&gt;="&amp;Z$1, 'old sheet (broken) '!$a$4:$a30, "&lt;"&amp;AA$1, 'old sheet (broken) '!$e$4:$e30, "Doggie", 'old sheet (broken) '!$b$4:$b30, "Allison", 'old sheet (broken) '!$d$4:$d30, "for us")+SUMIFS('old sheet (broken) '!$c$4:$c30, 'old sheet (broken) '!$a$4:$a30, "&gt;="&amp;Z$1, 'old sheet (broken) '!$a$4:$a30, "&lt;"&amp;AA$1, 'old sheet (broken) '!$e$4:$e30, "", 'old sheet (broken) '!$b$4:$b30, "Allison", 'old sheet (broken) '!$d$4:$d30, "for us")+SUMIFS('old sheet (broken) '!$c$4:$c30, 'old sheet (broken) '!$a$4:$a30, "&gt;="&amp;Z$1, 'old sheet (broken) '!$a$4:$a30, "&lt;"&amp;AA$1, 'old sheet (broken) '!$e$4:$e30, "Doggie", 'old sheet (broken) '!$b$4:$b30, "Allison", 'old sheet (broken) '!$d$4:$d30, "for you")+SUMIFS('old sheet (broken) '!$c$4:$c30, 'old sheet (broken) '!$a$4:$a30, "&gt;="&amp;Z$1, 'old sheet (broken) '!$a$4:$a30, "&lt;"&amp;AA$1, 'old sheet (broken) '!$e$4:$e30, "", 'old sheet (broken) '!$b$4:$b30, "Allison", 'old sheet (broken) '!$d$4:$d30, "for you")</f>
        <v>#NAME?</v>
      </c>
      <c r="AA16" s="31" t="e">
        <f aca="false">SUMIFS('old sheet (broken) '!$c$4:$c30, 'old sheet (broken) '!$a$4:$a30, "&gt;="&amp;AA$1, 'old sheet (broken) '!$a$4:$a30, "&lt;"&amp;AB$1, 'old sheet (broken) '!$e$4:$e30, "Doggie", 'old sheet (broken) '!$b$4:$b30, "Allison", 'old sheet (broken) '!$d$4:$d30, "for us")+SUMIFS('old sheet (broken) '!$c$4:$c30, 'old sheet (broken) '!$a$4:$a30, "&gt;="&amp;AA$1, 'old sheet (broken) '!$a$4:$a30, "&lt;"&amp;AB$1, 'old sheet (broken) '!$e$4:$e30, "", 'old sheet (broken) '!$b$4:$b30, "Allison", 'old sheet (broken) '!$d$4:$d30, "for us")+SUMIFS('old sheet (broken) '!$c$4:$c30, 'old sheet (broken) '!$a$4:$a30, "&gt;="&amp;AA$1, 'old sheet (broken) '!$a$4:$a30, "&lt;"&amp;AB$1, 'old sheet (broken) '!$e$4:$e30, "Doggie", 'old sheet (broken) '!$b$4:$b30, "Allison", 'old sheet (broken) '!$d$4:$d30, "for you")+SUMIFS('old sheet (broken) '!$c$4:$c30, 'old sheet (broken) '!$a$4:$a30, "&gt;="&amp;AA$1, 'old sheet (broken) '!$a$4:$a30, "&lt;"&amp;AB$1, 'old sheet (broken) '!$e$4:$e30, "", 'old sheet (broken) '!$b$4:$b30, "Allison", 'old sheet (broken) '!$d$4:$d30, "for you")</f>
        <v>#NAME?</v>
      </c>
      <c r="AB16" s="31" t="e">
        <f aca="false">SUMIFS('old sheet (broken) '!$c$4:$c30, 'old sheet (broken) '!$a$4:$a30, "&gt;="&amp;AB$1, 'old sheet (broken) '!$a$4:$a30, "&lt;"&amp;AC$1, 'old sheet (broken) '!$e$4:$e30, "Doggie", 'old sheet (broken) '!$b$4:$b30, "Allison", 'old sheet (broken) '!$d$4:$d30, "for us")+SUMIFS('old sheet (broken) '!$c$4:$c30, 'old sheet (broken) '!$a$4:$a30, "&gt;="&amp;AB$1, 'old sheet (broken) '!$a$4:$a30, "&lt;"&amp;AC$1, 'old sheet (broken) '!$e$4:$e30, "", 'old sheet (broken) '!$b$4:$b30, "Allison", 'old sheet (broken) '!$d$4:$d30, "for us")+SUMIFS('old sheet (broken) '!$c$4:$c30, 'old sheet (broken) '!$a$4:$a30, "&gt;="&amp;AB$1, 'old sheet (broken) '!$a$4:$a30, "&lt;"&amp;AC$1, 'old sheet (broken) '!$e$4:$e30, "Doggie", 'old sheet (broken) '!$b$4:$b30, "Allison", 'old sheet (broken) '!$d$4:$d30, "for you")+SUMIFS('old sheet (broken) '!$c$4:$c30, 'old sheet (broken) '!$a$4:$a30, "&gt;="&amp;AB$1, 'old sheet (broken) '!$a$4:$a30, "&lt;"&amp;AC$1, 'old sheet (broken) '!$e$4:$e30, "", 'old sheet (broken) '!$b$4:$b30, "Allison", 'old sheet (broken) '!$d$4:$d30, "for you")</f>
        <v>#NAME?</v>
      </c>
      <c r="AC16" s="31" t="e">
        <f aca="false">SUMIFS('old sheet (broken) '!$c$4:$c30, 'old sheet (broken) '!$a$4:$a30, "&gt;="&amp;AC$1, 'old sheet (broken) '!$a$4:$a30, "&lt;"&amp;AD$1, 'old sheet (broken) '!$e$4:$e30, "Doggie", 'old sheet (broken) '!$b$4:$b30, "Allison", 'old sheet (broken) '!$d$4:$d30, "for us")+SUMIFS('old sheet (broken) '!$c$4:$c30, 'old sheet (broken) '!$a$4:$a30, "&gt;="&amp;AC$1, 'old sheet (broken) '!$a$4:$a30, "&lt;"&amp;AD$1, 'old sheet (broken) '!$e$4:$e30, "", 'old sheet (broken) '!$b$4:$b30, "Allison", 'old sheet (broken) '!$d$4:$d30, "for us")+SUMIFS('old sheet (broken) '!$c$4:$c30, 'old sheet (broken) '!$a$4:$a30, "&gt;="&amp;AC$1, 'old sheet (broken) '!$a$4:$a30, "&lt;"&amp;AD$1, 'old sheet (broken) '!$e$4:$e30, "Doggie", 'old sheet (broken) '!$b$4:$b30, "Allison", 'old sheet (broken) '!$d$4:$d30, "for you")+SUMIFS('old sheet (broken) '!$c$4:$c30, 'old sheet (broken) '!$a$4:$a30, "&gt;="&amp;AC$1, 'old sheet (broken) '!$a$4:$a30, "&lt;"&amp;AD$1, 'old sheet (broken) '!$e$4:$e30, "", 'old sheet (broken) '!$b$4:$b30, "Allison", 'old sheet (broken) '!$d$4:$d30, "for you")</f>
        <v>#NAME?</v>
      </c>
      <c r="AD16" s="31" t="e">
        <f aca="false">SUMIFS('old sheet (broken) '!$c$4:$c30, 'old sheet (broken) '!$a$4:$a30, "&gt;="&amp;AD$1, 'old sheet (broken) '!$a$4:$a30, "&lt;"&amp;AE$1, 'old sheet (broken) '!$e$4:$e30, "Doggie", 'old sheet (broken) '!$b$4:$b30, "Allison", 'old sheet (broken) '!$d$4:$d30, "for us")+SUMIFS('old sheet (broken) '!$c$4:$c30, 'old sheet (broken) '!$a$4:$a30, "&gt;="&amp;AD$1, 'old sheet (broken) '!$a$4:$a30, "&lt;"&amp;AE$1, 'old sheet (broken) '!$e$4:$e30, "", 'old sheet (broken) '!$b$4:$b30, "Allison", 'old sheet (broken) '!$d$4:$d30, "for us")+SUMIFS('old sheet (broken) '!$c$4:$c30, 'old sheet (broken) '!$a$4:$a30, "&gt;="&amp;AD$1, 'old sheet (broken) '!$a$4:$a30, "&lt;"&amp;AE$1, 'old sheet (broken) '!$e$4:$e30, "Doggie", 'old sheet (broken) '!$b$4:$b30, "Allison", 'old sheet (broken) '!$d$4:$d30, "for you")+SUMIFS('old sheet (broken) '!$c$4:$c30, 'old sheet (broken) '!$a$4:$a30, "&gt;="&amp;AD$1, 'old sheet (broken) '!$a$4:$a30, "&lt;"&amp;AE$1, 'old sheet (broken) '!$e$4:$e30, "", 'old sheet (broken) '!$b$4:$b30, "Allison", 'old sheet (broken) '!$d$4:$d30, "for you")</f>
        <v>#NAME?</v>
      </c>
      <c r="AE16" s="31" t="e">
        <f aca="false">SUMIFS('old sheet (broken) '!$c$4:$c30, 'old sheet (broken) '!$a$4:$a30, "&gt;="&amp;AE$1, 'old sheet (broken) '!$a$4:$a30, "&lt;"&amp;AF$1, 'old sheet (broken) '!$e$4:$e30, "Doggie", 'old sheet (broken) '!$b$4:$b30, "Allison", 'old sheet (broken) '!$d$4:$d30, "for us")+SUMIFS('old sheet (broken) '!$c$4:$c30, 'old sheet (broken) '!$a$4:$a30, "&gt;="&amp;AE$1, 'old sheet (broken) '!$a$4:$a30, "&lt;"&amp;AF$1, 'old sheet (broken) '!$e$4:$e30, "", 'old sheet (broken) '!$b$4:$b30, "Allison", 'old sheet (broken) '!$d$4:$d30, "for us")+SUMIFS('old sheet (broken) '!$c$4:$c30, 'old sheet (broken) '!$a$4:$a30, "&gt;="&amp;AE$1, 'old sheet (broken) '!$a$4:$a30, "&lt;"&amp;AF$1, 'old sheet (broken) '!$e$4:$e30, "Doggie", 'old sheet (broken) '!$b$4:$b30, "Allison", 'old sheet (broken) '!$d$4:$d30, "for you")+SUMIFS('old sheet (broken) '!$c$4:$c30, 'old sheet (broken) '!$a$4:$a30, "&gt;="&amp;AE$1, 'old sheet (broken) '!$a$4:$a30, "&lt;"&amp;AF$1, 'old sheet (broken) '!$e$4:$e30, "", 'old sheet (broken) '!$b$4:$b30, "Allison", 'old sheet (broken) '!$d$4:$d30, "for you")</f>
        <v>#NAME?</v>
      </c>
      <c r="AF16" s="31" t="e">
        <f aca="false">SUMIFS('old sheet (broken) '!$c$4:$c30, 'old sheet (broken) '!$a$4:$a30, "&gt;="&amp;AF$1, 'old sheet (broken) '!$a$4:$a30, "&lt;"&amp;AG$1, 'old sheet (broken) '!$e$4:$e30, "Doggie", 'old sheet (broken) '!$b$4:$b30, "Allison", 'old sheet (broken) '!$d$4:$d30, "for us")+SUMIFS('old sheet (broken) '!$c$4:$c30, 'old sheet (broken) '!$a$4:$a30, "&gt;="&amp;AF$1, 'old sheet (broken) '!$a$4:$a30, "&lt;"&amp;AG$1, 'old sheet (broken) '!$e$4:$e30, "", 'old sheet (broken) '!$b$4:$b30, "Allison", 'old sheet (broken) '!$d$4:$d30, "for us")+SUMIFS('old sheet (broken) '!$c$4:$c30, 'old sheet (broken) '!$a$4:$a30, "&gt;="&amp;AF$1, 'old sheet (broken) '!$a$4:$a30, "&lt;"&amp;AG$1, 'old sheet (broken) '!$e$4:$e30, "Doggie", 'old sheet (broken) '!$b$4:$b30, "Allison", 'old sheet (broken) '!$d$4:$d30, "for you")+SUMIFS('old sheet (broken) '!$c$4:$c30, 'old sheet (broken) '!$a$4:$a30, "&gt;="&amp;AF$1, 'old sheet (broken) '!$a$4:$a30, "&lt;"&amp;AG$1, 'old sheet (broken) '!$e$4:$e30, "", 'old sheet (broken) '!$b$4:$b30, "Allison", 'old sheet (broken) '!$d$4:$d30, "for you")</f>
        <v>#NAME?</v>
      </c>
      <c r="AG16" s="31" t="e">
        <f aca="false">SUMIFS('old sheet (broken) '!$c$4:$c30, 'old sheet (broken) '!$a$4:$a30, "&gt;="&amp;AG$1, 'old sheet (broken) '!$a$4:$a30, "&lt;"&amp;AH$1, 'old sheet (broken) '!$e$4:$e30, "Doggie", 'old sheet (broken) '!$b$4:$b30, "Allison", 'old sheet (broken) '!$d$4:$d30, "for us")+SUMIFS('old sheet (broken) '!$c$4:$c30, 'old sheet (broken) '!$a$4:$a30, "&gt;="&amp;AG$1, 'old sheet (broken) '!$a$4:$a30, "&lt;"&amp;AH$1, 'old sheet (broken) '!$e$4:$e30, "", 'old sheet (broken) '!$b$4:$b30, "Allison", 'old sheet (broken) '!$d$4:$d30, "for us")+SUMIFS('old sheet (broken) '!$c$4:$c30, 'old sheet (broken) '!$a$4:$a30, "&gt;="&amp;AG$1, 'old sheet (broken) '!$a$4:$a30, "&lt;"&amp;AH$1, 'old sheet (broken) '!$e$4:$e30, "Doggie", 'old sheet (broken) '!$b$4:$b30, "Allison", 'old sheet (broken) '!$d$4:$d30, "for you")+SUMIFS('old sheet (broken) '!$c$4:$c30, 'old sheet (broken) '!$a$4:$a30, "&gt;="&amp;AG$1, 'old sheet (broken) '!$a$4:$a30, "&lt;"&amp;AH$1, 'old sheet (broken) '!$e$4:$e30, "", 'old sheet (broken) '!$b$4:$b30, "Allison", 'old sheet (broken) '!$d$4:$d30, "for you")</f>
        <v>#NAME?</v>
      </c>
      <c r="AH16" s="31" t="e">
        <f aca="false">SUMIFS('old sheet (broken) '!$c$4:$c30, 'old sheet (broken) '!$a$4:$a30, "&gt;="&amp;AH$1, 'old sheet (broken) '!$a$4:$a30, "&lt;"&amp;AI$1, 'old sheet (broken) '!$e$4:$e30, "Doggie", 'old sheet (broken) '!$b$4:$b30, "Allison", 'old sheet (broken) '!$d$4:$d30, "for us")+SUMIFS('old sheet (broken) '!$c$4:$c30, 'old sheet (broken) '!$a$4:$a30, "&gt;="&amp;AH$1, 'old sheet (broken) '!$a$4:$a30, "&lt;"&amp;AI$1, 'old sheet (broken) '!$e$4:$e30, "", 'old sheet (broken) '!$b$4:$b30, "Allison", 'old sheet (broken) '!$d$4:$d30, "for us")+SUMIFS('old sheet (broken) '!$c$4:$c30, 'old sheet (broken) '!$a$4:$a30, "&gt;="&amp;AH$1, 'old sheet (broken) '!$a$4:$a30, "&lt;"&amp;AI$1, 'old sheet (broken) '!$e$4:$e30, "Doggie", 'old sheet (broken) '!$b$4:$b30, "Allison", 'old sheet (broken) '!$d$4:$d30, "for you")+SUMIFS('old sheet (broken) '!$c$4:$c30, 'old sheet (broken) '!$a$4:$a30, "&gt;="&amp;AH$1, 'old sheet (broken) '!$a$4:$a30, "&lt;"&amp;AI$1, 'old sheet (broken) '!$e$4:$e30, "", 'old sheet (broken) '!$b$4:$b30, "Allison", 'old sheet (broken) '!$d$4:$d30, "for you")</f>
        <v>#NAME?</v>
      </c>
      <c r="AI16" s="31" t="e">
        <f aca="false">SUMIFS('old sheet (broken) '!$c$4:$c30, 'old sheet (broken) '!$a$4:$a30, "&gt;="&amp;AI$1, 'old sheet (broken) '!$a$4:$a30, "&lt;"&amp;AJ$1, 'old sheet (broken) '!$e$4:$e30, "Doggie", 'old sheet (broken) '!$b$4:$b30, "Allison", 'old sheet (broken) '!$d$4:$d30, "for us")+SUMIFS('old sheet (broken) '!$c$4:$c30, 'old sheet (broken) '!$a$4:$a30, "&gt;="&amp;AI$1, 'old sheet (broken) '!$a$4:$a30, "&lt;"&amp;AJ$1, 'old sheet (broken) '!$e$4:$e30, "", 'old sheet (broken) '!$b$4:$b30, "Allison", 'old sheet (broken) '!$d$4:$d30, "for us")+SUMIFS('old sheet (broken) '!$c$4:$c30, 'old sheet (broken) '!$a$4:$a30, "&gt;="&amp;AI$1, 'old sheet (broken) '!$a$4:$a30, "&lt;"&amp;AJ$1, 'old sheet (broken) '!$e$4:$e30, "Doggie", 'old sheet (broken) '!$b$4:$b30, "Allison", 'old sheet (broken) '!$d$4:$d30, "for you")+SUMIFS('old sheet (broken) '!$c$4:$c30, 'old sheet (broken) '!$a$4:$a30, "&gt;="&amp;AI$1, 'old sheet (broken) '!$a$4:$a30, "&lt;"&amp;AJ$1, 'old sheet (broken) '!$e$4:$e30, "", 'old sheet (broken) '!$b$4:$b30, "Allison", 'old sheet (broken) '!$d$4:$d30, "for you")</f>
        <v>#NAME?</v>
      </c>
      <c r="AJ16" s="31" t="e">
        <f aca="false">SUMIFS('old sheet (broken) '!$c$4:$c30, 'old sheet (broken) '!$a$4:$a30, "&gt;="&amp;AJ$1, 'old sheet (broken) '!$a$4:$a30, "&lt;"&amp;AK$1, 'old sheet (broken) '!$e$4:$e30, "Doggie", 'old sheet (broken) '!$b$4:$b30, "Allison", 'old sheet (broken) '!$d$4:$d30, "for us")+SUMIFS('old sheet (broken) '!$c$4:$c30, 'old sheet (broken) '!$a$4:$a30, "&gt;="&amp;AJ$1, 'old sheet (broken) '!$a$4:$a30, "&lt;"&amp;AK$1, 'old sheet (broken) '!$e$4:$e30, "", 'old sheet (broken) '!$b$4:$b30, "Allison", 'old sheet (broken) '!$d$4:$d30, "for us")+SUMIFS('old sheet (broken) '!$c$4:$c30, 'old sheet (broken) '!$a$4:$a30, "&gt;="&amp;AJ$1, 'old sheet (broken) '!$a$4:$a30, "&lt;"&amp;AK$1, 'old sheet (broken) '!$e$4:$e30, "Doggie", 'old sheet (broken) '!$b$4:$b30, "Allison", 'old sheet (broken) '!$d$4:$d30, "for you")+SUMIFS('old sheet (broken) '!$c$4:$c30, 'old sheet (broken) '!$a$4:$a30, "&gt;="&amp;AJ$1, 'old sheet (broken) '!$a$4:$a30, "&lt;"&amp;AK$1, 'old sheet (broken) '!$e$4:$e30, "", 'old sheet (broken) '!$b$4:$b30, "Allison", 'old sheet (broken) '!$d$4:$d30, "for you")</f>
        <v>#NAME?</v>
      </c>
      <c r="AK16" s="31" t="e">
        <f aca="false">SUMIFS('old sheet (broken) '!$c$4:$c30, 'old sheet (broken) '!$a$4:$a30, "&gt;="&amp;AK$1, 'old sheet (broken) '!$a$4:$a30, "&lt;"&amp;AL$1, 'old sheet (broken) '!$e$4:$e30, "Doggie", 'old sheet (broken) '!$b$4:$b30, "Allison", 'old sheet (broken) '!$d$4:$d30, "for us")+SUMIFS('old sheet (broken) '!$c$4:$c30, 'old sheet (broken) '!$a$4:$a30, "&gt;="&amp;AK$1, 'old sheet (broken) '!$a$4:$a30, "&lt;"&amp;AL$1, 'old sheet (broken) '!$e$4:$e30, "", 'old sheet (broken) '!$b$4:$b30, "Allison", 'old sheet (broken) '!$d$4:$d30, "for us")+SUMIFS('old sheet (broken) '!$c$4:$c30, 'old sheet (broken) '!$a$4:$a30, "&gt;="&amp;AK$1, 'old sheet (broken) '!$a$4:$a30, "&lt;"&amp;AL$1, 'old sheet (broken) '!$e$4:$e30, "Doggie", 'old sheet (broken) '!$b$4:$b30, "Allison", 'old sheet (broken) '!$d$4:$d30, "for you")+SUMIFS('old sheet (broken) '!$c$4:$c30, 'old sheet (broken) '!$a$4:$a30, "&gt;="&amp;AK$1, 'old sheet (broken) '!$a$4:$a30, "&lt;"&amp;AL$1, 'old sheet (broken) '!$e$4:$e30, "", 'old sheet (broken) '!$b$4:$b30, "Allison", 'old sheet (broken) '!$d$4:$d30, "for you")</f>
        <v>#NAME?</v>
      </c>
      <c r="AL16" s="31" t="e">
        <f aca="false">SUMIFS('old sheet (broken) '!$c$4:$c30, 'old sheet (broken) '!$a$4:$a30, "&gt;="&amp;AL$1, 'old sheet (broken) '!$a$4:$a30, "&lt;"&amp;AM$1, 'old sheet (broken) '!$e$4:$e30, "Doggie", 'old sheet (broken) '!$b$4:$b30, "Allison", 'old sheet (broken) '!$d$4:$d30, "for us")+SUMIFS('old sheet (broken) '!$c$4:$c30, 'old sheet (broken) '!$a$4:$a30, "&gt;="&amp;AL$1, 'old sheet (broken) '!$a$4:$a30, "&lt;"&amp;AM$1, 'old sheet (broken) '!$e$4:$e30, "", 'old sheet (broken) '!$b$4:$b30, "Allison", 'old sheet (broken) '!$d$4:$d30, "for us")+SUMIFS('old sheet (broken) '!$c$4:$c30, 'old sheet (broken) '!$a$4:$a30, "&gt;="&amp;AL$1, 'old sheet (broken) '!$a$4:$a30, "&lt;"&amp;AM$1, 'old sheet (broken) '!$e$4:$e30, "Doggie", 'old sheet (broken) '!$b$4:$b30, "Allison", 'old sheet (broken) '!$d$4:$d30, "for you")+SUMIFS('old sheet (broken) '!$c$4:$c30, 'old sheet (broken) '!$a$4:$a30, "&gt;="&amp;AL$1, 'old sheet (broken) '!$a$4:$a30, "&lt;"&amp;AM$1, 'old sheet (broken) '!$e$4:$e30, "", 'old sheet (broken) '!$b$4:$b30, "Allison", 'old sheet (broken) '!$d$4:$d30, "for you")</f>
        <v>#NAME?</v>
      </c>
      <c r="AM16" s="31" t="e">
        <f aca="false">SUMIFS('old sheet (broken) '!$c$4:$c30, 'old sheet (broken) '!$a$4:$a30, "&gt;="&amp;AM$1, 'old sheet (broken) '!$a$4:$a30, "&lt;"&amp;AN$1, 'old sheet (broken) '!$e$4:$e30, "Doggie", 'old sheet (broken) '!$b$4:$b30, "Allison", 'old sheet (broken) '!$d$4:$d30, "for us")+SUMIFS('old sheet (broken) '!$c$4:$c30, 'old sheet (broken) '!$a$4:$a30, "&gt;="&amp;AM$1, 'old sheet (broken) '!$a$4:$a30, "&lt;"&amp;AN$1, 'old sheet (broken) '!$e$4:$e30, "", 'old sheet (broken) '!$b$4:$b30, "Allison", 'old sheet (broken) '!$d$4:$d30, "for us")+SUMIFS('old sheet (broken) '!$c$4:$c30, 'old sheet (broken) '!$a$4:$a30, "&gt;="&amp;AM$1, 'old sheet (broken) '!$a$4:$a30, "&lt;"&amp;AN$1, 'old sheet (broken) '!$e$4:$e30, "Doggie", 'old sheet (broken) '!$b$4:$b30, "Allison", 'old sheet (broken) '!$d$4:$d30, "for you")+SUMIFS('old sheet (broken) '!$c$4:$c30, 'old sheet (broken) '!$a$4:$a30, "&gt;="&amp;AM$1, 'old sheet (broken) '!$a$4:$a30, "&lt;"&amp;AN$1, 'old sheet (broken) '!$e$4:$e30, "", 'old sheet (broken) '!$b$4:$b30, "Allison", 'old sheet (broken) '!$d$4:$d30, "for you")</f>
        <v>#NAME?</v>
      </c>
      <c r="AN16" s="31" t="e">
        <f aca="false">SUMIFS('old sheet (broken) '!$c$4:$c30, 'old sheet (broken) '!$a$4:$a30, "&gt;="&amp;AN$1, 'old sheet (broken) '!$a$4:$a30, "&lt;"&amp;AO$1, 'old sheet (broken) '!$e$4:$e30, "Doggie", 'old sheet (broken) '!$b$4:$b30, "Allison", 'old sheet (broken) '!$d$4:$d30, "for us")+SUMIFS('old sheet (broken) '!$c$4:$c30, 'old sheet (broken) '!$a$4:$a30, "&gt;="&amp;AN$1, 'old sheet (broken) '!$a$4:$a30, "&lt;"&amp;AO$1, 'old sheet (broken) '!$e$4:$e30, "", 'old sheet (broken) '!$b$4:$b30, "Allison", 'old sheet (broken) '!$d$4:$d30, "for us")+SUMIFS('old sheet (broken) '!$c$4:$c30, 'old sheet (broken) '!$a$4:$a30, "&gt;="&amp;AN$1, 'old sheet (broken) '!$a$4:$a30, "&lt;"&amp;AO$1, 'old sheet (broken) '!$e$4:$e30, "Doggie", 'old sheet (broken) '!$b$4:$b30, "Allison", 'old sheet (broken) '!$d$4:$d30, "for you")+SUMIFS('old sheet (broken) '!$c$4:$c30, 'old sheet (broken) '!$a$4:$a30, "&gt;="&amp;AN$1, 'old sheet (broken) '!$a$4:$a30, "&lt;"&amp;AO$1, 'old sheet (broken) '!$e$4:$e30, "", 'old sheet (broken) '!$b$4:$b30, "Allison", 'old sheet (broken) '!$d$4:$d30, "for you")</f>
        <v>#NAME?</v>
      </c>
      <c r="AO16" s="31" t="e">
        <f aca="false">SUMIFS('old sheet (broken) '!$c$4:$c30, 'old sheet (broken) '!$a$4:$a30, "&gt;="&amp;AO$1, 'old sheet (broken) '!$a$4:$a30, "&lt;"&amp;AP$1, 'old sheet (broken) '!$e$4:$e30, "Doggie", 'old sheet (broken) '!$b$4:$b30, "Allison", 'old sheet (broken) '!$d$4:$d30, "for us")+SUMIFS('old sheet (broken) '!$c$4:$c30, 'old sheet (broken) '!$a$4:$a30, "&gt;="&amp;AO$1, 'old sheet (broken) '!$a$4:$a30, "&lt;"&amp;AP$1, 'old sheet (broken) '!$e$4:$e30, "", 'old sheet (broken) '!$b$4:$b30, "Allison", 'old sheet (broken) '!$d$4:$d30, "for us")+SUMIFS('old sheet (broken) '!$c$4:$c30, 'old sheet (broken) '!$a$4:$a30, "&gt;="&amp;AO$1, 'old sheet (broken) '!$a$4:$a30, "&lt;"&amp;AP$1, 'old sheet (broken) '!$e$4:$e30, "Doggie", 'old sheet (broken) '!$b$4:$b30, "Allison", 'old sheet (broken) '!$d$4:$d30, "for you")+SUMIFS('old sheet (broken) '!$c$4:$c30, 'old sheet (broken) '!$a$4:$a30, "&gt;="&amp;AO$1, 'old sheet (broken) '!$a$4:$a30, "&lt;"&amp;AP$1, 'old sheet (broken) '!$e$4:$e30, "", 'old sheet (broken) '!$b$4:$b30, "Allison", 'old sheet (broken) '!$d$4:$d30, "for you")</f>
        <v>#NAME?</v>
      </c>
      <c r="AP16" s="31" t="e">
        <f aca="false">SUMIFS('old sheet (broken) '!$c$4:$c30, 'old sheet (broken) '!$a$4:$a30, "&gt;="&amp;AP$1, 'old sheet (broken) '!$a$4:$a30, "&lt;"&amp;AQ$1, 'old sheet (broken) '!$e$4:$e30, "Doggie", 'old sheet (broken) '!$b$4:$b30, "Allison", 'old sheet (broken) '!$d$4:$d30, "for us")+SUMIFS('old sheet (broken) '!$c$4:$c30, 'old sheet (broken) '!$a$4:$a30, "&gt;="&amp;AP$1, 'old sheet (broken) '!$a$4:$a30, "&lt;"&amp;AQ$1, 'old sheet (broken) '!$e$4:$e30, "", 'old sheet (broken) '!$b$4:$b30, "Allison", 'old sheet (broken) '!$d$4:$d30, "for us")+SUMIFS('old sheet (broken) '!$c$4:$c30, 'old sheet (broken) '!$a$4:$a30, "&gt;="&amp;AP$1, 'old sheet (broken) '!$a$4:$a30, "&lt;"&amp;AQ$1, 'old sheet (broken) '!$e$4:$e30, "Doggie", 'old sheet (broken) '!$b$4:$b30, "Allison", 'old sheet (broken) '!$d$4:$d30, "for you")+SUMIFS('old sheet (broken) '!$c$4:$c30, 'old sheet (broken) '!$a$4:$a30, "&gt;="&amp;AP$1, 'old sheet (broken) '!$a$4:$a30, "&lt;"&amp;AQ$1, 'old sheet (broken) '!$e$4:$e30, "", 'old sheet (broken) '!$b$4:$b30, "Allison", 'old sheet (broken) '!$d$4:$d30, "for you")</f>
        <v>#NAME?</v>
      </c>
      <c r="AQ16" s="31" t="e">
        <f aca="false">SUMIFS('old sheet (broken) '!$c$4:$c30, 'old sheet (broken) '!$a$4:$a30, "&gt;="&amp;AQ$1, 'old sheet (broken) '!$a$4:$a30, "&lt;"&amp;AS$1, 'old sheet (broken) '!$e$4:$e30, "Doggie", 'old sheet (broken) '!$b$4:$b30, "Allison", 'old sheet (broken) '!$d$4:$d30, "for us")+SUMIFS('old sheet (broken) '!$c$4:$c30, 'old sheet (broken) '!$a$4:$a30, "&gt;="&amp;AQ$1, 'old sheet (broken) '!$a$4:$a30, "&lt;"&amp;AS$1, 'old sheet (broken) '!$e$4:$e30, "", 'old sheet (broken) '!$b$4:$b30, "Allison", 'old sheet (broken) '!$d$4:$d30, "for us")+SUMIFS('old sheet (broken) '!$c$4:$c30, 'old sheet (broken) '!$a$4:$a30, "&gt;="&amp;AQ$1, 'old sheet (broken) '!$a$4:$a30, "&lt;"&amp;AS$1, 'old sheet (broken) '!$e$4:$e30, "Doggie", 'old sheet (broken) '!$b$4:$b30, "Allison", 'old sheet (broken) '!$d$4:$d30, "for you")+SUMIFS('old sheet (broken) '!$c$4:$c30, 'old sheet (broken) '!$a$4:$a30, "&gt;="&amp;AQ$1, 'old sheet (broken) '!$a$4:$a30, "&lt;"&amp;AS$1, 'old sheet (broken) '!$e$4:$e30, "", 'old sheet (broken) '!$b$4:$b30, "Allison", 'old sheet (broken) '!$d$4:$d30, "for you")</f>
        <v>#NAME?</v>
      </c>
      <c r="AR16" s="31" t="e">
        <f aca="false">SUMIFS('old sheet (broken) '!$c$4:$c30, 'old sheet (broken) '!$a$4:$a30, "&gt;="&amp;AR$1, 'old sheet (broken) '!$a$4:$a30, "&lt;"&amp;AT$1, 'old sheet (broken) '!$e$4:$e30, "Doggie", 'old sheet (broken) '!$b$4:$b30, "Allison", 'old sheet (broken) '!$d$4:$d30, "for us")+SUMIFS('old sheet (broken) '!$c$4:$c30, 'old sheet (broken) '!$a$4:$a30, "&gt;="&amp;AR$1, 'old sheet (broken) '!$a$4:$a30, "&lt;"&amp;AT$1, 'old sheet (broken) '!$e$4:$e30, "", 'old sheet (broken) '!$b$4:$b30, "Allison", 'old sheet (broken) '!$d$4:$d30, "for us")+SUMIFS('old sheet (broken) '!$c$4:$c30, 'old sheet (broken) '!$a$4:$a30, "&gt;="&amp;AR$1, 'old sheet (broken) '!$a$4:$a30, "&lt;"&amp;AT$1, 'old sheet (broken) '!$e$4:$e30, "Doggie", 'old sheet (broken) '!$b$4:$b30, "Allison", 'old sheet (broken) '!$d$4:$d30, "for you")+SUMIFS('old sheet (broken) '!$c$4:$c30, 'old sheet (broken) '!$a$4:$a30, "&gt;="&amp;AR$1, 'old sheet (broken) '!$a$4:$a30, "&lt;"&amp;AT$1, 'old sheet (broken) '!$e$4:$e30, "", 'old sheet (broken) '!$b$4:$b30, "Allison", 'old sheet (broken) '!$d$4:$d30, "for you")</f>
        <v>#NAME?</v>
      </c>
    </row>
    <row r="17" customFormat="false" ht="15.75" hidden="false" customHeight="false" outlineLevel="0" collapsed="false">
      <c r="A17" s="30" t="s">
        <v>39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 t="e">
        <f aca="false">SUMIFS('old sheet (broken) '!$c$4:$c30, 'old sheet (broken) '!$a$4:$a30, "&gt;="&amp;T$1, 'old sheet (broken) '!$a$4:$a30, "&lt;"&amp;U$1, 'old sheet (broken) '!$e$4:$e30, "Wedding", 'old sheet (broken) '!$b$4:$b30, "Allison", 'old sheet (broken) '!$d$4:$d30, "for us")+SUMIFS('old sheet (broken) '!$c$4:$c30, 'old sheet (broken) '!$a$4:$a30, "&gt;="&amp;T$1, 'old sheet (broken) '!$a$4:$a30, "&lt;"&amp;U$1, 'old sheet (broken) '!$e$4:$e30, "", 'old sheet (broken) '!$b$4:$b30, "Allison", 'old sheet (broken) '!$d$4:$d30, "for us")+SUMIFS('old sheet (broken) '!$c$4:$c30, 'old sheet (broken) '!$a$4:$a30, "&gt;="&amp;T$1, 'old sheet (broken) '!$a$4:$a30, "&lt;"&amp;U$1, 'old sheet (broken) '!$e$4:$e30, "Wedding", 'old sheet (broken) '!$b$4:$b30, "Allison", 'old sheet (broken) '!$d$4:$d30, "for you")+SUMIFS('old sheet (broken) '!$c$4:$c30, 'old sheet (broken) '!$a$4:$a30, "&gt;="&amp;T$1, 'old sheet (broken) '!$a$4:$a30, "&lt;"&amp;U$1, 'old sheet (broken) '!$e$4:$e30, "", 'old sheet (broken) '!$b$4:$b30, "Allison", 'old sheet (broken) '!$d$4:$d30, "for you")</f>
        <v>#NAME?</v>
      </c>
      <c r="U17" s="31" t="e">
        <f aca="false">SUMIFS('old sheet (broken) '!$c$4:$c30, 'old sheet (broken) '!$a$4:$a30, "&gt;="&amp;U$1, 'old sheet (broken) '!$a$4:$a30, "&lt;"&amp;V$1, 'old sheet (broken) '!$e$4:$e30, "Wedding", 'old sheet (broken) '!$b$4:$b30, "Allison", 'old sheet (broken) '!$d$4:$d30, "for us")+SUMIFS('old sheet (broken) '!$c$4:$c30, 'old sheet (broken) '!$a$4:$a30, "&gt;="&amp;U$1, 'old sheet (broken) '!$a$4:$a30, "&lt;"&amp;V$1, 'old sheet (broken) '!$e$4:$e30, "", 'old sheet (broken) '!$b$4:$b30, "Allison", 'old sheet (broken) '!$d$4:$d30, "for us")+SUMIFS('old sheet (broken) '!$c$4:$c30, 'old sheet (broken) '!$a$4:$a30, "&gt;="&amp;U$1, 'old sheet (broken) '!$a$4:$a30, "&lt;"&amp;V$1, 'old sheet (broken) '!$e$4:$e30, "Wedding", 'old sheet (broken) '!$b$4:$b30, "Allison", 'old sheet (broken) '!$d$4:$d30, "for you")+SUMIFS('old sheet (broken) '!$c$4:$c30, 'old sheet (broken) '!$a$4:$a30, "&gt;="&amp;U$1, 'old sheet (broken) '!$a$4:$a30, "&lt;"&amp;V$1, 'old sheet (broken) '!$e$4:$e30, "", 'old sheet (broken) '!$b$4:$b30, "Allison", 'old sheet (broken) '!$d$4:$d30, "for you")</f>
        <v>#NAME?</v>
      </c>
      <c r="V17" s="31" t="e">
        <f aca="false">SUMIFS('old sheet (broken) '!$c$4:$c30, 'old sheet (broken) '!$a$4:$a30, "&gt;="&amp;V$1, 'old sheet (broken) '!$a$4:$a30, "&lt;"&amp;W$1, 'old sheet (broken) '!$e$4:$e30, "Wedding", 'old sheet (broken) '!$b$4:$b30, "Allison", 'old sheet (broken) '!$d$4:$d30, "for us")+SUMIFS('old sheet (broken) '!$c$4:$c30, 'old sheet (broken) '!$a$4:$a30, "&gt;="&amp;V$1, 'old sheet (broken) '!$a$4:$a30, "&lt;"&amp;W$1, 'old sheet (broken) '!$e$4:$e30, "", 'old sheet (broken) '!$b$4:$b30, "Allison", 'old sheet (broken) '!$d$4:$d30, "for us")+SUMIFS('old sheet (broken) '!$c$4:$c30, 'old sheet (broken) '!$a$4:$a30, "&gt;="&amp;V$1, 'old sheet (broken) '!$a$4:$a30, "&lt;"&amp;W$1, 'old sheet (broken) '!$e$4:$e30, "Wedding", 'old sheet (broken) '!$b$4:$b30, "Allison", 'old sheet (broken) '!$d$4:$d30, "for you")+SUMIFS('old sheet (broken) '!$c$4:$c30, 'old sheet (broken) '!$a$4:$a30, "&gt;="&amp;V$1, 'old sheet (broken) '!$a$4:$a30, "&lt;"&amp;W$1, 'old sheet (broken) '!$e$4:$e30, "", 'old sheet (broken) '!$b$4:$b30, "Allison", 'old sheet (broken) '!$d$4:$d30, "for you")</f>
        <v>#NAME?</v>
      </c>
      <c r="W17" s="31" t="e">
        <f aca="false">SUMIFS('old sheet (broken) '!$c$4:$c30, 'old sheet (broken) '!$a$4:$a30, "&gt;="&amp;W$1, 'old sheet (broken) '!$a$4:$a30, "&lt;"&amp;X$1, 'old sheet (broken) '!$e$4:$e30, "Wedding", 'old sheet (broken) '!$b$4:$b30, "Allison", 'old sheet (broken) '!$d$4:$d30, "for us")+SUMIFS('old sheet (broken) '!$c$4:$c30, 'old sheet (broken) '!$a$4:$a30, "&gt;="&amp;W$1, 'old sheet (broken) '!$a$4:$a30, "&lt;"&amp;X$1, 'old sheet (broken) '!$e$4:$e30, "", 'old sheet (broken) '!$b$4:$b30, "Allison", 'old sheet (broken) '!$d$4:$d30, "for us")+SUMIFS('old sheet (broken) '!$c$4:$c30, 'old sheet (broken) '!$a$4:$a30, "&gt;="&amp;W$1, 'old sheet (broken) '!$a$4:$a30, "&lt;"&amp;X$1, 'old sheet (broken) '!$e$4:$e30, "Wedding", 'old sheet (broken) '!$b$4:$b30, "Allison", 'old sheet (broken) '!$d$4:$d30, "for you")+SUMIFS('old sheet (broken) '!$c$4:$c30, 'old sheet (broken) '!$a$4:$a30, "&gt;="&amp;W$1, 'old sheet (broken) '!$a$4:$a30, "&lt;"&amp;X$1, 'old sheet (broken) '!$e$4:$e30, "", 'old sheet (broken) '!$b$4:$b30, "Allison", 'old sheet (broken) '!$d$4:$d30, "for you")</f>
        <v>#NAME?</v>
      </c>
      <c r="X17" s="31" t="e">
        <f aca="false">SUMIFS('old sheet (broken) '!$c$4:$c30, 'old sheet (broken) '!$a$4:$a30, "&gt;="&amp;X$1, 'old sheet (broken) '!$a$4:$a30, "&lt;"&amp;Y$1, 'old sheet (broken) '!$e$4:$e30, "Wedding", 'old sheet (broken) '!$b$4:$b30, "Allison", 'old sheet (broken) '!$d$4:$d30, "for us")+SUMIFS('old sheet (broken) '!$c$4:$c30, 'old sheet (broken) '!$a$4:$a30, "&gt;="&amp;X$1, 'old sheet (broken) '!$a$4:$a30, "&lt;"&amp;Y$1, 'old sheet (broken) '!$e$4:$e30, "", 'old sheet (broken) '!$b$4:$b30, "Allison", 'old sheet (broken) '!$d$4:$d30, "for us")+SUMIFS('old sheet (broken) '!$c$4:$c30, 'old sheet (broken) '!$a$4:$a30, "&gt;="&amp;X$1, 'old sheet (broken) '!$a$4:$a30, "&lt;"&amp;Y$1, 'old sheet (broken) '!$e$4:$e30, "Wedding", 'old sheet (broken) '!$b$4:$b30, "Allison", 'old sheet (broken) '!$d$4:$d30, "for you")+SUMIFS('old sheet (broken) '!$c$4:$c30, 'old sheet (broken) '!$a$4:$a30, "&gt;="&amp;X$1, 'old sheet (broken) '!$a$4:$a30, "&lt;"&amp;Y$1, 'old sheet (broken) '!$e$4:$e30, "", 'old sheet (broken) '!$b$4:$b30, "Allison", 'old sheet (broken) '!$d$4:$d30, "for you")</f>
        <v>#NAME?</v>
      </c>
      <c r="Y17" s="31" t="e">
        <f aca="false">SUMIFS('old sheet (broken) '!$c$4:$c30, 'old sheet (broken) '!$a$4:$a30, "&gt;="&amp;Y$1, 'old sheet (broken) '!$a$4:$a30, "&lt;"&amp;Z$1, 'old sheet (broken) '!$e$4:$e30, "Wedding", 'old sheet (broken) '!$b$4:$b30, "Allison", 'old sheet (broken) '!$d$4:$d30, "for us")+SUMIFS('old sheet (broken) '!$c$4:$c30, 'old sheet (broken) '!$a$4:$a30, "&gt;="&amp;Y$1, 'old sheet (broken) '!$a$4:$a30, "&lt;"&amp;Z$1, 'old sheet (broken) '!$e$4:$e30, "", 'old sheet (broken) '!$b$4:$b30, "Allison", 'old sheet (broken) '!$d$4:$d30, "for us")+SUMIFS('old sheet (broken) '!$c$4:$c30, 'old sheet (broken) '!$a$4:$a30, "&gt;="&amp;Y$1, 'old sheet (broken) '!$a$4:$a30, "&lt;"&amp;Z$1, 'old sheet (broken) '!$e$4:$e30, "Wedding", 'old sheet (broken) '!$b$4:$b30, "Allison", 'old sheet (broken) '!$d$4:$d30, "for you")+SUMIFS('old sheet (broken) '!$c$4:$c30, 'old sheet (broken) '!$a$4:$a30, "&gt;="&amp;Y$1, 'old sheet (broken) '!$a$4:$a30, "&lt;"&amp;Z$1, 'old sheet (broken) '!$e$4:$e30, "", 'old sheet (broken) '!$b$4:$b30, "Allison", 'old sheet (broken) '!$d$4:$d30, "for you")</f>
        <v>#NAME?</v>
      </c>
      <c r="Z17" s="31" t="e">
        <f aca="false">SUMIFS('old sheet (broken) '!$c$4:$c30, 'old sheet (broken) '!$a$4:$a30, "&gt;="&amp;Z$1, 'old sheet (broken) '!$a$4:$a30, "&lt;"&amp;AA$1, 'old sheet (broken) '!$e$4:$e30, "Wedding", 'old sheet (broken) '!$b$4:$b30, "Allison", 'old sheet (broken) '!$d$4:$d30, "for us")+SUMIFS('old sheet (broken) '!$c$4:$c30, 'old sheet (broken) '!$a$4:$a30, "&gt;="&amp;Z$1, 'old sheet (broken) '!$a$4:$a30, "&lt;"&amp;AA$1, 'old sheet (broken) '!$e$4:$e30, "", 'old sheet (broken) '!$b$4:$b30, "Allison", 'old sheet (broken) '!$d$4:$d30, "for us")+SUMIFS('old sheet (broken) '!$c$4:$c30, 'old sheet (broken) '!$a$4:$a30, "&gt;="&amp;Z$1, 'old sheet (broken) '!$a$4:$a30, "&lt;"&amp;AA$1, 'old sheet (broken) '!$e$4:$e30, "Wedding", 'old sheet (broken) '!$b$4:$b30, "Allison", 'old sheet (broken) '!$d$4:$d30, "for you")+SUMIFS('old sheet (broken) '!$c$4:$c30, 'old sheet (broken) '!$a$4:$a30, "&gt;="&amp;Z$1, 'old sheet (broken) '!$a$4:$a30, "&lt;"&amp;AA$1, 'old sheet (broken) '!$e$4:$e30, "", 'old sheet (broken) '!$b$4:$b30, "Allison", 'old sheet (broken) '!$d$4:$d30, "for you")</f>
        <v>#NAME?</v>
      </c>
      <c r="AA17" s="31" t="e">
        <f aca="false">SUMIFS('old sheet (broken) '!$c$4:$c30, 'old sheet (broken) '!$a$4:$a30, "&gt;="&amp;AA$1, 'old sheet (broken) '!$a$4:$a30, "&lt;"&amp;AB$1, 'old sheet (broken) '!$e$4:$e30, "Wedding", 'old sheet (broken) '!$b$4:$b30, "Allison", 'old sheet (broken) '!$d$4:$d30, "for us")+SUMIFS('old sheet (broken) '!$c$4:$c30, 'old sheet (broken) '!$a$4:$a30, "&gt;="&amp;AA$1, 'old sheet (broken) '!$a$4:$a30, "&lt;"&amp;AB$1, 'old sheet (broken) '!$e$4:$e30, "", 'old sheet (broken) '!$b$4:$b30, "Allison", 'old sheet (broken) '!$d$4:$d30, "for us")+SUMIFS('old sheet (broken) '!$c$4:$c30, 'old sheet (broken) '!$a$4:$a30, "&gt;="&amp;AA$1, 'old sheet (broken) '!$a$4:$a30, "&lt;"&amp;AB$1, 'old sheet (broken) '!$e$4:$e30, "Wedding", 'old sheet (broken) '!$b$4:$b30, "Allison", 'old sheet (broken) '!$d$4:$d30, "for you")+SUMIFS('old sheet (broken) '!$c$4:$c30, 'old sheet (broken) '!$a$4:$a30, "&gt;="&amp;AA$1, 'old sheet (broken) '!$a$4:$a30, "&lt;"&amp;AB$1, 'old sheet (broken) '!$e$4:$e30, "", 'old sheet (broken) '!$b$4:$b30, "Allison", 'old sheet (broken) '!$d$4:$d30, "for you")</f>
        <v>#NAME?</v>
      </c>
      <c r="AB17" s="31" t="e">
        <f aca="false">SUMIFS('old sheet (broken) '!$c$4:$c30, 'old sheet (broken) '!$a$4:$a30, "&gt;="&amp;AB$1, 'old sheet (broken) '!$a$4:$a30, "&lt;"&amp;AC$1, 'old sheet (broken) '!$e$4:$e30, "Wedding", 'old sheet (broken) '!$b$4:$b30, "Allison", 'old sheet (broken) '!$d$4:$d30, "for us")+SUMIFS('old sheet (broken) '!$c$4:$c30, 'old sheet (broken) '!$a$4:$a30, "&gt;="&amp;AB$1, 'old sheet (broken) '!$a$4:$a30, "&lt;"&amp;AC$1, 'old sheet (broken) '!$e$4:$e30, "", 'old sheet (broken) '!$b$4:$b30, "Allison", 'old sheet (broken) '!$d$4:$d30, "for us")+SUMIFS('old sheet (broken) '!$c$4:$c30, 'old sheet (broken) '!$a$4:$a30, "&gt;="&amp;AB$1, 'old sheet (broken) '!$a$4:$a30, "&lt;"&amp;AC$1, 'old sheet (broken) '!$e$4:$e30, "Wedding", 'old sheet (broken) '!$b$4:$b30, "Allison", 'old sheet (broken) '!$d$4:$d30, "for you")+SUMIFS('old sheet (broken) '!$c$4:$c30, 'old sheet (broken) '!$a$4:$a30, "&gt;="&amp;AB$1, 'old sheet (broken) '!$a$4:$a30, "&lt;"&amp;AC$1, 'old sheet (broken) '!$e$4:$e30, "", 'old sheet (broken) '!$b$4:$b30, "Allison", 'old sheet (broken) '!$d$4:$d30, "for you")</f>
        <v>#NAME?</v>
      </c>
      <c r="AC17" s="31" t="e">
        <f aca="false">SUMIFS('old sheet (broken) '!$c$4:$c30, 'old sheet (broken) '!$a$4:$a30, "&gt;="&amp;AC$1, 'old sheet (broken) '!$a$4:$a30, "&lt;"&amp;AD$1, 'old sheet (broken) '!$e$4:$e30, "Wedding", 'old sheet (broken) '!$b$4:$b30, "Allison", 'old sheet (broken) '!$d$4:$d30, "for us")+SUMIFS('old sheet (broken) '!$c$4:$c30, 'old sheet (broken) '!$a$4:$a30, "&gt;="&amp;AC$1, 'old sheet (broken) '!$a$4:$a30, "&lt;"&amp;AD$1, 'old sheet (broken) '!$e$4:$e30, "", 'old sheet (broken) '!$b$4:$b30, "Allison", 'old sheet (broken) '!$d$4:$d30, "for us")+SUMIFS('old sheet (broken) '!$c$4:$c30, 'old sheet (broken) '!$a$4:$a30, "&gt;="&amp;AC$1, 'old sheet (broken) '!$a$4:$a30, "&lt;"&amp;AD$1, 'old sheet (broken) '!$e$4:$e30, "Wedding", 'old sheet (broken) '!$b$4:$b30, "Allison", 'old sheet (broken) '!$d$4:$d30, "for you")+SUMIFS('old sheet (broken) '!$c$4:$c30, 'old sheet (broken) '!$a$4:$a30, "&gt;="&amp;AC$1, 'old sheet (broken) '!$a$4:$a30, "&lt;"&amp;AD$1, 'old sheet (broken) '!$e$4:$e30, "", 'old sheet (broken) '!$b$4:$b30, "Allison", 'old sheet (broken) '!$d$4:$d30, "for you")</f>
        <v>#NAME?</v>
      </c>
      <c r="AD17" s="31" t="e">
        <f aca="false">SUMIFS('old sheet (broken) '!$c$4:$c30, 'old sheet (broken) '!$a$4:$a30, "&gt;="&amp;AD$1, 'old sheet (broken) '!$a$4:$a30, "&lt;"&amp;AE$1, 'old sheet (broken) '!$e$4:$e30, "Wedding", 'old sheet (broken) '!$b$4:$b30, "Allison", 'old sheet (broken) '!$d$4:$d30, "for us")+SUMIFS('old sheet (broken) '!$c$4:$c30, 'old sheet (broken) '!$a$4:$a30, "&gt;="&amp;AD$1, 'old sheet (broken) '!$a$4:$a30, "&lt;"&amp;AE$1, 'old sheet (broken) '!$e$4:$e30, "", 'old sheet (broken) '!$b$4:$b30, "Allison", 'old sheet (broken) '!$d$4:$d30, "for us")+SUMIFS('old sheet (broken) '!$c$4:$c30, 'old sheet (broken) '!$a$4:$a30, "&gt;="&amp;AD$1, 'old sheet (broken) '!$a$4:$a30, "&lt;"&amp;AE$1, 'old sheet (broken) '!$e$4:$e30, "Wedding", 'old sheet (broken) '!$b$4:$b30, "Allison", 'old sheet (broken) '!$d$4:$d30, "for you")+SUMIFS('old sheet (broken) '!$c$4:$c30, 'old sheet (broken) '!$a$4:$a30, "&gt;="&amp;AD$1, 'old sheet (broken) '!$a$4:$a30, "&lt;"&amp;AE$1, 'old sheet (broken) '!$e$4:$e30, "", 'old sheet (broken) '!$b$4:$b30, "Allison", 'old sheet (broken) '!$d$4:$d30, "for you")</f>
        <v>#NAME?</v>
      </c>
      <c r="AE17" s="31" t="e">
        <f aca="false">SUMIFS('old sheet (broken) '!$c$4:$c30, 'old sheet (broken) '!$a$4:$a30, "&gt;="&amp;AE$1, 'old sheet (broken) '!$a$4:$a30, "&lt;"&amp;AF$1, 'old sheet (broken) '!$e$4:$e30, "Wedding", 'old sheet (broken) '!$b$4:$b30, "Allison", 'old sheet (broken) '!$d$4:$d30, "for us")+SUMIFS('old sheet (broken) '!$c$4:$c30, 'old sheet (broken) '!$a$4:$a30, "&gt;="&amp;AE$1, 'old sheet (broken) '!$a$4:$a30, "&lt;"&amp;AF$1, 'old sheet (broken) '!$e$4:$e30, "", 'old sheet (broken) '!$b$4:$b30, "Allison", 'old sheet (broken) '!$d$4:$d30, "for us")+SUMIFS('old sheet (broken) '!$c$4:$c30, 'old sheet (broken) '!$a$4:$a30, "&gt;="&amp;AE$1, 'old sheet (broken) '!$a$4:$a30, "&lt;"&amp;AF$1, 'old sheet (broken) '!$e$4:$e30, "Wedding", 'old sheet (broken) '!$b$4:$b30, "Allison", 'old sheet (broken) '!$d$4:$d30, "for you")+SUMIFS('old sheet (broken) '!$c$4:$c30, 'old sheet (broken) '!$a$4:$a30, "&gt;="&amp;AE$1, 'old sheet (broken) '!$a$4:$a30, "&lt;"&amp;AF$1, 'old sheet (broken) '!$e$4:$e30, "", 'old sheet (broken) '!$b$4:$b30, "Allison", 'old sheet (broken) '!$d$4:$d30, "for you")</f>
        <v>#NAME?</v>
      </c>
      <c r="AF17" s="31" t="e">
        <f aca="false">SUMIFS('old sheet (broken) '!$c$4:$c30, 'old sheet (broken) '!$a$4:$a30, "&gt;="&amp;AF$1, 'old sheet (broken) '!$a$4:$a30, "&lt;"&amp;AG$1, 'old sheet (broken) '!$e$4:$e30, "Wedding", 'old sheet (broken) '!$b$4:$b30, "Allison", 'old sheet (broken) '!$d$4:$d30, "for us")+SUMIFS('old sheet (broken) '!$c$4:$c30, 'old sheet (broken) '!$a$4:$a30, "&gt;="&amp;AF$1, 'old sheet (broken) '!$a$4:$a30, "&lt;"&amp;AG$1, 'old sheet (broken) '!$e$4:$e30, "", 'old sheet (broken) '!$b$4:$b30, "Allison", 'old sheet (broken) '!$d$4:$d30, "for us")+SUMIFS('old sheet (broken) '!$c$4:$c30, 'old sheet (broken) '!$a$4:$a30, "&gt;="&amp;AF$1, 'old sheet (broken) '!$a$4:$a30, "&lt;"&amp;AG$1, 'old sheet (broken) '!$e$4:$e30, "Wedding", 'old sheet (broken) '!$b$4:$b30, "Allison", 'old sheet (broken) '!$d$4:$d30, "for you")+SUMIFS('old sheet (broken) '!$c$4:$c30, 'old sheet (broken) '!$a$4:$a30, "&gt;="&amp;AF$1, 'old sheet (broken) '!$a$4:$a30, "&lt;"&amp;AG$1, 'old sheet (broken) '!$e$4:$e30, "", 'old sheet (broken) '!$b$4:$b30, "Allison", 'old sheet (broken) '!$d$4:$d30, "for you")</f>
        <v>#NAME?</v>
      </c>
      <c r="AG17" s="31" t="e">
        <f aca="false">SUMIFS('old sheet (broken) '!$c$4:$c30, 'old sheet (broken) '!$a$4:$a30, "&gt;="&amp;AG$1, 'old sheet (broken) '!$a$4:$a30, "&lt;"&amp;AH$1, 'old sheet (broken) '!$e$4:$e30, "Wedding", 'old sheet (broken) '!$b$4:$b30, "Allison", 'old sheet (broken) '!$d$4:$d30, "for us")+SUMIFS('old sheet (broken) '!$c$4:$c30, 'old sheet (broken) '!$a$4:$a30, "&gt;="&amp;AG$1, 'old sheet (broken) '!$a$4:$a30, "&lt;"&amp;AH$1, 'old sheet (broken) '!$e$4:$e30, "", 'old sheet (broken) '!$b$4:$b30, "Allison", 'old sheet (broken) '!$d$4:$d30, "for us")+SUMIFS('old sheet (broken) '!$c$4:$c30, 'old sheet (broken) '!$a$4:$a30, "&gt;="&amp;AG$1, 'old sheet (broken) '!$a$4:$a30, "&lt;"&amp;AH$1, 'old sheet (broken) '!$e$4:$e30, "Wedding", 'old sheet (broken) '!$b$4:$b30, "Allison", 'old sheet (broken) '!$d$4:$d30, "for you")+SUMIFS('old sheet (broken) '!$c$4:$c30, 'old sheet (broken) '!$a$4:$a30, "&gt;="&amp;AG$1, 'old sheet (broken) '!$a$4:$a30, "&lt;"&amp;AH$1, 'old sheet (broken) '!$e$4:$e30, "", 'old sheet (broken) '!$b$4:$b30, "Allison", 'old sheet (broken) '!$d$4:$d30, "for you")</f>
        <v>#NAME?</v>
      </c>
      <c r="AH17" s="31" t="e">
        <f aca="false">SUMIFS('old sheet (broken) '!$c$4:$c30, 'old sheet (broken) '!$a$4:$a30, "&gt;="&amp;AH$1, 'old sheet (broken) '!$a$4:$a30, "&lt;"&amp;AI$1, 'old sheet (broken) '!$e$4:$e30, "Wedding", 'old sheet (broken) '!$b$4:$b30, "Allison", 'old sheet (broken) '!$d$4:$d30, "for us")+SUMIFS('old sheet (broken) '!$c$4:$c30, 'old sheet (broken) '!$a$4:$a30, "&gt;="&amp;AH$1, 'old sheet (broken) '!$a$4:$a30, "&lt;"&amp;AI$1, 'old sheet (broken) '!$e$4:$e30, "", 'old sheet (broken) '!$b$4:$b30, "Allison", 'old sheet (broken) '!$d$4:$d30, "for us")+SUMIFS('old sheet (broken) '!$c$4:$c30, 'old sheet (broken) '!$a$4:$a30, "&gt;="&amp;AH$1, 'old sheet (broken) '!$a$4:$a30, "&lt;"&amp;AI$1, 'old sheet (broken) '!$e$4:$e30, "Wedding", 'old sheet (broken) '!$b$4:$b30, "Allison", 'old sheet (broken) '!$d$4:$d30, "for you")+SUMIFS('old sheet (broken) '!$c$4:$c30, 'old sheet (broken) '!$a$4:$a30, "&gt;="&amp;AH$1, 'old sheet (broken) '!$a$4:$a30, "&lt;"&amp;AI$1, 'old sheet (broken) '!$e$4:$e30, "", 'old sheet (broken) '!$b$4:$b30, "Allison", 'old sheet (broken) '!$d$4:$d30, "for you")</f>
        <v>#NAME?</v>
      </c>
      <c r="AI17" s="31" t="e">
        <f aca="false">SUMIFS('old sheet (broken) '!$c$4:$c30, 'old sheet (broken) '!$a$4:$a30, "&gt;="&amp;AI$1, 'old sheet (broken) '!$a$4:$a30, "&lt;"&amp;AJ$1, 'old sheet (broken) '!$e$4:$e30, "Wedding", 'old sheet (broken) '!$b$4:$b30, "Allison", 'old sheet (broken) '!$d$4:$d30, "for us")+SUMIFS('old sheet (broken) '!$c$4:$c30, 'old sheet (broken) '!$a$4:$a30, "&gt;="&amp;AI$1, 'old sheet (broken) '!$a$4:$a30, "&lt;"&amp;AJ$1, 'old sheet (broken) '!$e$4:$e30, "", 'old sheet (broken) '!$b$4:$b30, "Allison", 'old sheet (broken) '!$d$4:$d30, "for us")+SUMIFS('old sheet (broken) '!$c$4:$c30, 'old sheet (broken) '!$a$4:$a30, "&gt;="&amp;AI$1, 'old sheet (broken) '!$a$4:$a30, "&lt;"&amp;AJ$1, 'old sheet (broken) '!$e$4:$e30, "Wedding", 'old sheet (broken) '!$b$4:$b30, "Allison", 'old sheet (broken) '!$d$4:$d30, "for you")+SUMIFS('old sheet (broken) '!$c$4:$c30, 'old sheet (broken) '!$a$4:$a30, "&gt;="&amp;AI$1, 'old sheet (broken) '!$a$4:$a30, "&lt;"&amp;AJ$1, 'old sheet (broken) '!$e$4:$e30, "", 'old sheet (broken) '!$b$4:$b30, "Allison", 'old sheet (broken) '!$d$4:$d30, "for you")</f>
        <v>#NAME?</v>
      </c>
      <c r="AJ17" s="31" t="e">
        <f aca="false">SUMIFS('old sheet (broken) '!$c$4:$c30, 'old sheet (broken) '!$a$4:$a30, "&gt;="&amp;AJ$1, 'old sheet (broken) '!$a$4:$a30, "&lt;"&amp;AK$1, 'old sheet (broken) '!$e$4:$e30, "Wedding", 'old sheet (broken) '!$b$4:$b30, "Allison", 'old sheet (broken) '!$d$4:$d30, "for us")+SUMIFS('old sheet (broken) '!$c$4:$c30, 'old sheet (broken) '!$a$4:$a30, "&gt;="&amp;AJ$1, 'old sheet (broken) '!$a$4:$a30, "&lt;"&amp;AK$1, 'old sheet (broken) '!$e$4:$e30, "", 'old sheet (broken) '!$b$4:$b30, "Allison", 'old sheet (broken) '!$d$4:$d30, "for us")+SUMIFS('old sheet (broken) '!$c$4:$c30, 'old sheet (broken) '!$a$4:$a30, "&gt;="&amp;AJ$1, 'old sheet (broken) '!$a$4:$a30, "&lt;"&amp;AK$1, 'old sheet (broken) '!$e$4:$e30, "Wedding", 'old sheet (broken) '!$b$4:$b30, "Allison", 'old sheet (broken) '!$d$4:$d30, "for you")+SUMIFS('old sheet (broken) '!$c$4:$c30, 'old sheet (broken) '!$a$4:$a30, "&gt;="&amp;AJ$1, 'old sheet (broken) '!$a$4:$a30, "&lt;"&amp;AK$1, 'old sheet (broken) '!$e$4:$e30, "", 'old sheet (broken) '!$b$4:$b30, "Allison", 'old sheet (broken) '!$d$4:$d30, "for you")</f>
        <v>#NAME?</v>
      </c>
      <c r="AK17" s="31" t="e">
        <f aca="false">SUMIFS('old sheet (broken) '!$c$4:$c30, 'old sheet (broken) '!$a$4:$a30, "&gt;="&amp;AK$1, 'old sheet (broken) '!$a$4:$a30, "&lt;"&amp;AL$1, 'old sheet (broken) '!$e$4:$e30, "Wedding", 'old sheet (broken) '!$b$4:$b30, "Allison", 'old sheet (broken) '!$d$4:$d30, "for us")+SUMIFS('old sheet (broken) '!$c$4:$c30, 'old sheet (broken) '!$a$4:$a30, "&gt;="&amp;AK$1, 'old sheet (broken) '!$a$4:$a30, "&lt;"&amp;AL$1, 'old sheet (broken) '!$e$4:$e30, "", 'old sheet (broken) '!$b$4:$b30, "Allison", 'old sheet (broken) '!$d$4:$d30, "for us")+SUMIFS('old sheet (broken) '!$c$4:$c30, 'old sheet (broken) '!$a$4:$a30, "&gt;="&amp;AK$1, 'old sheet (broken) '!$a$4:$a30, "&lt;"&amp;AL$1, 'old sheet (broken) '!$e$4:$e30, "Wedding", 'old sheet (broken) '!$b$4:$b30, "Allison", 'old sheet (broken) '!$d$4:$d30, "for you")+SUMIFS('old sheet (broken) '!$c$4:$c30, 'old sheet (broken) '!$a$4:$a30, "&gt;="&amp;AK$1, 'old sheet (broken) '!$a$4:$a30, "&lt;"&amp;AL$1, 'old sheet (broken) '!$e$4:$e30, "", 'old sheet (broken) '!$b$4:$b30, "Allison", 'old sheet (broken) '!$d$4:$d30, "for you")</f>
        <v>#NAME?</v>
      </c>
      <c r="AL17" s="31" t="e">
        <f aca="false">SUMIFS('old sheet (broken) '!$c$4:$c30, 'old sheet (broken) '!$a$4:$a30, "&gt;="&amp;AL$1, 'old sheet (broken) '!$a$4:$a30, "&lt;"&amp;AM$1, 'old sheet (broken) '!$e$4:$e30, "Wedding", 'old sheet (broken) '!$b$4:$b30, "Allison", 'old sheet (broken) '!$d$4:$d30, "for us")+SUMIFS('old sheet (broken) '!$c$4:$c30, 'old sheet (broken) '!$a$4:$a30, "&gt;="&amp;AL$1, 'old sheet (broken) '!$a$4:$a30, "&lt;"&amp;AM$1, 'old sheet (broken) '!$e$4:$e30, "", 'old sheet (broken) '!$b$4:$b30, "Allison", 'old sheet (broken) '!$d$4:$d30, "for us")+SUMIFS('old sheet (broken) '!$c$4:$c30, 'old sheet (broken) '!$a$4:$a30, "&gt;="&amp;AL$1, 'old sheet (broken) '!$a$4:$a30, "&lt;"&amp;AM$1, 'old sheet (broken) '!$e$4:$e30, "Wedding", 'old sheet (broken) '!$b$4:$b30, "Allison", 'old sheet (broken) '!$d$4:$d30, "for you")+SUMIFS('old sheet (broken) '!$c$4:$c30, 'old sheet (broken) '!$a$4:$a30, "&gt;="&amp;AL$1, 'old sheet (broken) '!$a$4:$a30, "&lt;"&amp;AM$1, 'old sheet (broken) '!$e$4:$e30, "", 'old sheet (broken) '!$b$4:$b30, "Allison", 'old sheet (broken) '!$d$4:$d30, "for you")</f>
        <v>#NAME?</v>
      </c>
      <c r="AM17" s="31" t="e">
        <f aca="false">SUMIFS('old sheet (broken) '!$c$4:$c30, 'old sheet (broken) '!$a$4:$a30, "&gt;="&amp;AM$1, 'old sheet (broken) '!$a$4:$a30, "&lt;"&amp;AN$1, 'old sheet (broken) '!$e$4:$e30, "Wedding", 'old sheet (broken) '!$b$4:$b30, "Allison", 'old sheet (broken) '!$d$4:$d30, "for us")+SUMIFS('old sheet (broken) '!$c$4:$c30, 'old sheet (broken) '!$a$4:$a30, "&gt;="&amp;AM$1, 'old sheet (broken) '!$a$4:$a30, "&lt;"&amp;AN$1, 'old sheet (broken) '!$e$4:$e30, "", 'old sheet (broken) '!$b$4:$b30, "Allison", 'old sheet (broken) '!$d$4:$d30, "for us")+SUMIFS('old sheet (broken) '!$c$4:$c30, 'old sheet (broken) '!$a$4:$a30, "&gt;="&amp;AM$1, 'old sheet (broken) '!$a$4:$a30, "&lt;"&amp;AN$1, 'old sheet (broken) '!$e$4:$e30, "Wedding", 'old sheet (broken) '!$b$4:$b30, "Allison", 'old sheet (broken) '!$d$4:$d30, "for you")+SUMIFS('old sheet (broken) '!$c$4:$c30, 'old sheet (broken) '!$a$4:$a30, "&gt;="&amp;AM$1, 'old sheet (broken) '!$a$4:$a30, "&lt;"&amp;AN$1, 'old sheet (broken) '!$e$4:$e30, "", 'old sheet (broken) '!$b$4:$b30, "Allison", 'old sheet (broken) '!$d$4:$d30, "for you")</f>
        <v>#NAME?</v>
      </c>
      <c r="AN17" s="31" t="e">
        <f aca="false">SUMIFS('old sheet (broken) '!$c$4:$c30, 'old sheet (broken) '!$a$4:$a30, "&gt;="&amp;AN$1, 'old sheet (broken) '!$a$4:$a30, "&lt;"&amp;AO$1, 'old sheet (broken) '!$e$4:$e30, "Wedding", 'old sheet (broken) '!$b$4:$b30, "Allison", 'old sheet (broken) '!$d$4:$d30, "for us")+SUMIFS('old sheet (broken) '!$c$4:$c30, 'old sheet (broken) '!$a$4:$a30, "&gt;="&amp;AN$1, 'old sheet (broken) '!$a$4:$a30, "&lt;"&amp;AO$1, 'old sheet (broken) '!$e$4:$e30, "", 'old sheet (broken) '!$b$4:$b30, "Allison", 'old sheet (broken) '!$d$4:$d30, "for us")+SUMIFS('old sheet (broken) '!$c$4:$c30, 'old sheet (broken) '!$a$4:$a30, "&gt;="&amp;AN$1, 'old sheet (broken) '!$a$4:$a30, "&lt;"&amp;AO$1, 'old sheet (broken) '!$e$4:$e30, "Wedding", 'old sheet (broken) '!$b$4:$b30, "Allison", 'old sheet (broken) '!$d$4:$d30, "for you")+SUMIFS('old sheet (broken) '!$c$4:$c30, 'old sheet (broken) '!$a$4:$a30, "&gt;="&amp;AN$1, 'old sheet (broken) '!$a$4:$a30, "&lt;"&amp;AO$1, 'old sheet (broken) '!$e$4:$e30, "", 'old sheet (broken) '!$b$4:$b30, "Allison", 'old sheet (broken) '!$d$4:$d30, "for you")</f>
        <v>#NAME?</v>
      </c>
      <c r="AO17" s="31" t="e">
        <f aca="false">SUMIFS('old sheet (broken) '!$c$4:$c30, 'old sheet (broken) '!$a$4:$a30, "&gt;="&amp;AO$1, 'old sheet (broken) '!$a$4:$a30, "&lt;"&amp;AP$1, 'old sheet (broken) '!$e$4:$e30, "Wedding", 'old sheet (broken) '!$b$4:$b30, "Allison", 'old sheet (broken) '!$d$4:$d30, "for us")+SUMIFS('old sheet (broken) '!$c$4:$c30, 'old sheet (broken) '!$a$4:$a30, "&gt;="&amp;AO$1, 'old sheet (broken) '!$a$4:$a30, "&lt;"&amp;AP$1, 'old sheet (broken) '!$e$4:$e30, "", 'old sheet (broken) '!$b$4:$b30, "Allison", 'old sheet (broken) '!$d$4:$d30, "for us")+SUMIFS('old sheet (broken) '!$c$4:$c30, 'old sheet (broken) '!$a$4:$a30, "&gt;="&amp;AO$1, 'old sheet (broken) '!$a$4:$a30, "&lt;"&amp;AP$1, 'old sheet (broken) '!$e$4:$e30, "Wedding", 'old sheet (broken) '!$b$4:$b30, "Allison", 'old sheet (broken) '!$d$4:$d30, "for you")+SUMIFS('old sheet (broken) '!$c$4:$c30, 'old sheet (broken) '!$a$4:$a30, "&gt;="&amp;AO$1, 'old sheet (broken) '!$a$4:$a30, "&lt;"&amp;AP$1, 'old sheet (broken) '!$e$4:$e30, "", 'old sheet (broken) '!$b$4:$b30, "Allison", 'old sheet (broken) '!$d$4:$d30, "for you")</f>
        <v>#NAME?</v>
      </c>
      <c r="AP17" s="31" t="e">
        <f aca="false">SUMIFS('old sheet (broken) '!$c$4:$c30, 'old sheet (broken) '!$a$4:$a30, "&gt;="&amp;AP$1, 'old sheet (broken) '!$a$4:$a30, "&lt;"&amp;AQ$1, 'old sheet (broken) '!$e$4:$e30, "Wedding", 'old sheet (broken) '!$b$4:$b30, "Allison", 'old sheet (broken) '!$d$4:$d30, "for us")+SUMIFS('old sheet (broken) '!$c$4:$c30, 'old sheet (broken) '!$a$4:$a30, "&gt;="&amp;AP$1, 'old sheet (broken) '!$a$4:$a30, "&lt;"&amp;AQ$1, 'old sheet (broken) '!$e$4:$e30, "", 'old sheet (broken) '!$b$4:$b30, "Allison", 'old sheet (broken) '!$d$4:$d30, "for us")+SUMIFS('old sheet (broken) '!$c$4:$c30, 'old sheet (broken) '!$a$4:$a30, "&gt;="&amp;AP$1, 'old sheet (broken) '!$a$4:$a30, "&lt;"&amp;AQ$1, 'old sheet (broken) '!$e$4:$e30, "Wedding", 'old sheet (broken) '!$b$4:$b30, "Allison", 'old sheet (broken) '!$d$4:$d30, "for you")+SUMIFS('old sheet (broken) '!$c$4:$c30, 'old sheet (broken) '!$a$4:$a30, "&gt;="&amp;AP$1, 'old sheet (broken) '!$a$4:$a30, "&lt;"&amp;AQ$1, 'old sheet (broken) '!$e$4:$e30, "", 'old sheet (broken) '!$b$4:$b30, "Allison", 'old sheet (broken) '!$d$4:$d30, "for you")</f>
        <v>#NAME?</v>
      </c>
      <c r="AQ17" s="31" t="e">
        <f aca="false">SUMIFS('old sheet (broken) '!$c$4:$c30, 'old sheet (broken) '!$a$4:$a30, "&gt;="&amp;AQ$1, 'old sheet (broken) '!$a$4:$a30, "&lt;"&amp;AS$1, 'old sheet (broken) '!$e$4:$e30, "Wedding", 'old sheet (broken) '!$b$4:$b30, "Allison", 'old sheet (broken) '!$d$4:$d30, "for us")+SUMIFS('old sheet (broken) '!$c$4:$c30, 'old sheet (broken) '!$a$4:$a30, "&gt;="&amp;AQ$1, 'old sheet (broken) '!$a$4:$a30, "&lt;"&amp;AS$1, 'old sheet (broken) '!$e$4:$e30, "", 'old sheet (broken) '!$b$4:$b30, "Allison", 'old sheet (broken) '!$d$4:$d30, "for us")+SUMIFS('old sheet (broken) '!$c$4:$c30, 'old sheet (broken) '!$a$4:$a30, "&gt;="&amp;AQ$1, 'old sheet (broken) '!$a$4:$a30, "&lt;"&amp;AS$1, 'old sheet (broken) '!$e$4:$e30, "Wedding", 'old sheet (broken) '!$b$4:$b30, "Allison", 'old sheet (broken) '!$d$4:$d30, "for you")+SUMIFS('old sheet (broken) '!$c$4:$c30, 'old sheet (broken) '!$a$4:$a30, "&gt;="&amp;AQ$1, 'old sheet (broken) '!$a$4:$a30, "&lt;"&amp;AS$1, 'old sheet (broken) '!$e$4:$e30, "", 'old sheet (broken) '!$b$4:$b30, "Allison", 'old sheet (broken) '!$d$4:$d30, "for you")</f>
        <v>#NAME?</v>
      </c>
      <c r="AR17" s="31" t="e">
        <f aca="false">SUMIFS('old sheet (broken) '!$c$4:$c30, 'old sheet (broken) '!$a$4:$a30, "&gt;="&amp;AR$1, 'old sheet (broken) '!$a$4:$a30, "&lt;"&amp;AT$1, 'old sheet (broken) '!$e$4:$e30, "Wedding", 'old sheet (broken) '!$b$4:$b30, "Allison", 'old sheet (broken) '!$d$4:$d30, "for us")+SUMIFS('old sheet (broken) '!$c$4:$c30, 'old sheet (broken) '!$a$4:$a30, "&gt;="&amp;AR$1, 'old sheet (broken) '!$a$4:$a30, "&lt;"&amp;AT$1, 'old sheet (broken) '!$e$4:$e30, "", 'old sheet (broken) '!$b$4:$b30, "Allison", 'old sheet (broken) '!$d$4:$d30, "for us")+SUMIFS('old sheet (broken) '!$c$4:$c30, 'old sheet (broken) '!$a$4:$a30, "&gt;="&amp;AR$1, 'old sheet (broken) '!$a$4:$a30, "&lt;"&amp;AT$1, 'old sheet (broken) '!$e$4:$e30, "Wedding", 'old sheet (broken) '!$b$4:$b30, "Allison", 'old sheet (broken) '!$d$4:$d30, "for you")+SUMIFS('old sheet (broken) '!$c$4:$c30, 'old sheet (broken) '!$a$4:$a30, "&gt;="&amp;AR$1, 'old sheet (broken) '!$a$4:$a30, "&lt;"&amp;AT$1, 'old sheet (broken) '!$e$4:$e30, "", 'old sheet (broken) '!$b$4:$b30, "Allison", 'old sheet (broken) '!$d$4:$d30, "for you")</f>
        <v>#NAME?</v>
      </c>
    </row>
    <row r="18" customFormat="false" ht="15.75" hidden="false" customHeight="false" outlineLevel="0" collapsed="false">
      <c r="A18" s="30" t="s">
        <v>475</v>
      </c>
      <c r="B18" s="31" t="e">
        <f aca="false">SUMIFS('old sheet (broken) '!$c$4:$c30, 'old sheet (broken) '!$a$4:$a30, "&gt;="&amp;B$1, 'old sheet (broken) '!$a$4:$a30, "&lt;"&amp;C$1, 'old sheet (broken) '!$e$4:$e30, "Other", 'old sheet (broken) '!$b$4:$b30, "Allison", 'old sheet (broken) '!$d$4:$d30, "for us")+SUMIFS('old sheet (broken) '!$c$4:$c30, 'old sheet (broken) '!$a$4:$a30, "&gt;="&amp;B$1, 'old sheet (broken) '!$a$4:$a30, "&lt;"&amp;C$1, 'old sheet (broken) '!$e$4:$e30, "", 'old sheet (broken) '!$b$4:$b30, "Allison", 'old sheet (broken) '!$d$4:$d30, "for us")+SUMIFS('old sheet (broken) '!$c$4:$c30, 'old sheet (broken) '!$a$4:$a30, "&gt;="&amp;B$1, 'old sheet (broken) '!$a$4:$a30, "&lt;"&amp;C$1, 'old sheet (broken) '!$e$4:$e30, "Other", 'old sheet (broken) '!$b$4:$b30, "Allison", 'old sheet (broken) '!$d$4:$d30, "for you")+SUMIFS('old sheet (broken) '!$c$4:$c30, 'old sheet (broken) '!$a$4:$a30, "&gt;="&amp;B$1, 'old sheet (broken) '!$a$4:$a30, "&lt;"&amp;C$1, 'old sheet (broken) '!$e$4:$e30, "", 'old sheet (broken) '!$b$4:$b30, "Allison", 'old sheet (broken) '!$d$4:$d30, "for you")</f>
        <v>#NAME?</v>
      </c>
      <c r="C18" s="31" t="e">
        <f aca="false">SUMIFS('old sheet (broken) '!$c$4:$c30, 'old sheet (broken) '!$a$4:$a30, "&gt;="&amp;C$1, 'old sheet (broken) '!$a$4:$a30, "&lt;"&amp;D$1, 'old sheet (broken) '!$e$4:$e30, "Other", 'old sheet (broken) '!$b$4:$b30, "Allison", 'old sheet (broken) '!$d$4:$d30, "for us")+SUMIFS('old sheet (broken) '!$c$4:$c30, 'old sheet (broken) '!$a$4:$a30, "&gt;="&amp;C$1, 'old sheet (broken) '!$a$4:$a30, "&lt;"&amp;D$1, 'old sheet (broken) '!$e$4:$e30, "", 'old sheet (broken) '!$b$4:$b30, "Allison", 'old sheet (broken) '!$d$4:$d30, "for us")+SUMIFS('old sheet (broken) '!$c$4:$c30, 'old sheet (broken) '!$a$4:$a30, "&gt;="&amp;C$1, 'old sheet (broken) '!$a$4:$a30, "&lt;"&amp;D$1, 'old sheet (broken) '!$e$4:$e30, "Other", 'old sheet (broken) '!$b$4:$b30, "Allison", 'old sheet (broken) '!$d$4:$d30, "for you")+SUMIFS('old sheet (broken) '!$c$4:$c30, 'old sheet (broken) '!$a$4:$a30, "&gt;="&amp;C$1, 'old sheet (broken) '!$a$4:$a30, "&lt;"&amp;D$1, 'old sheet (broken) '!$e$4:$e30, "", 'old sheet (broken) '!$b$4:$b30, "Allison", 'old sheet (broken) '!$d$4:$d30, "for you")</f>
        <v>#NAME?</v>
      </c>
      <c r="D18" s="31" t="e">
        <f aca="false">SUMIFS('old sheet (broken) '!$c$4:$c30, 'old sheet (broken) '!$a$4:$a30, "&gt;="&amp;D$1, 'old sheet (broken) '!$a$4:$a30, "&lt;"&amp;E$1, 'old sheet (broken) '!$e$4:$e30, "Other", 'old sheet (broken) '!$b$4:$b30, "Allison", 'old sheet (broken) '!$d$4:$d30, "for us")+SUMIFS('old sheet (broken) '!$c$4:$c30, 'old sheet (broken) '!$a$4:$a30, "&gt;="&amp;D$1, 'old sheet (broken) '!$a$4:$a30, "&lt;"&amp;E$1, 'old sheet (broken) '!$e$4:$e30, "", 'old sheet (broken) '!$b$4:$b30, "Allison", 'old sheet (broken) '!$d$4:$d30, "for us")+SUMIFS('old sheet (broken) '!$c$4:$c30, 'old sheet (broken) '!$a$4:$a30, "&gt;="&amp;D$1, 'old sheet (broken) '!$a$4:$a30, "&lt;"&amp;E$1, 'old sheet (broken) '!$e$4:$e30, "Other", 'old sheet (broken) '!$b$4:$b30, "Allison", 'old sheet (broken) '!$d$4:$d30, "for you")+SUMIFS('old sheet (broken) '!$c$4:$c30, 'old sheet (broken) '!$a$4:$a30, "&gt;="&amp;D$1, 'old sheet (broken) '!$a$4:$a30, "&lt;"&amp;E$1, 'old sheet (broken) '!$e$4:$e30, "", 'old sheet (broken) '!$b$4:$b30, "Allison", 'old sheet (broken) '!$d$4:$d30, "for you")</f>
        <v>#NAME?</v>
      </c>
      <c r="E18" s="31" t="e">
        <f aca="false">SUMIFS('old sheet (broken) '!$c$4:$c30, 'old sheet (broken) '!$a$4:$a30, "&gt;="&amp;E$1, 'old sheet (broken) '!$a$4:$a30, "&lt;"&amp;F$1, 'old sheet (broken) '!$e$4:$e30, "Other", 'old sheet (broken) '!$b$4:$b30, "Allison", 'old sheet (broken) '!$d$4:$d30, "for us")+SUMIFS('old sheet (broken) '!$c$4:$c30, 'old sheet (broken) '!$a$4:$a30, "&gt;="&amp;E$1, 'old sheet (broken) '!$a$4:$a30, "&lt;"&amp;F$1, 'old sheet (broken) '!$e$4:$e30, "", 'old sheet (broken) '!$b$4:$b30, "Allison", 'old sheet (broken) '!$d$4:$d30, "for us")+SUMIFS('old sheet (broken) '!$c$4:$c30, 'old sheet (broken) '!$a$4:$a30, "&gt;="&amp;E$1, 'old sheet (broken) '!$a$4:$a30, "&lt;"&amp;F$1, 'old sheet (broken) '!$e$4:$e30, "Other", 'old sheet (broken) '!$b$4:$b30, "Allison", 'old sheet (broken) '!$d$4:$d30, "for you")+SUMIFS('old sheet (broken) '!$c$4:$c30, 'old sheet (broken) '!$a$4:$a30, "&gt;="&amp;E$1, 'old sheet (broken) '!$a$4:$a30, "&lt;"&amp;F$1, 'old sheet (broken) '!$e$4:$e30, "", 'old sheet (broken) '!$b$4:$b30, "Allison", 'old sheet (broken) '!$d$4:$d30, "for you")</f>
        <v>#NAME?</v>
      </c>
      <c r="F18" s="31" t="e">
        <f aca="false">SUMIFS('old sheet (broken) '!$c$4:$c30, 'old sheet (broken) '!$a$4:$a30, "&gt;="&amp;F$1, 'old sheet (broken) '!$a$4:$a30, "&lt;"&amp;G$1, 'old sheet (broken) '!$e$4:$e30, "Other", 'old sheet (broken) '!$b$4:$b30, "Allison", 'old sheet (broken) '!$d$4:$d30, "for us")+SUMIFS('old sheet (broken) '!$c$4:$c30, 'old sheet (broken) '!$a$4:$a30, "&gt;="&amp;F$1, 'old sheet (broken) '!$a$4:$a30, "&lt;"&amp;G$1, 'old sheet (broken) '!$e$4:$e30, "", 'old sheet (broken) '!$b$4:$b30, "Allison", 'old sheet (broken) '!$d$4:$d30, "for us")+SUMIFS('old sheet (broken) '!$c$4:$c30, 'old sheet (broken) '!$a$4:$a30, "&gt;="&amp;F$1, 'old sheet (broken) '!$a$4:$a30, "&lt;"&amp;G$1, 'old sheet (broken) '!$e$4:$e30, "Other", 'old sheet (broken) '!$b$4:$b30, "Allison", 'old sheet (broken) '!$d$4:$d30, "for you")+SUMIFS('old sheet (broken) '!$c$4:$c30, 'old sheet (broken) '!$a$4:$a30, "&gt;="&amp;F$1, 'old sheet (broken) '!$a$4:$a30, "&lt;"&amp;G$1, 'old sheet (broken) '!$e$4:$e30, "", 'old sheet (broken) '!$b$4:$b30, "Allison", 'old sheet (broken) '!$d$4:$d30, "for you")</f>
        <v>#NAME?</v>
      </c>
      <c r="G18" s="31" t="e">
        <f aca="false">SUMIFS('old sheet (broken) '!$c$4:$c30, 'old sheet (broken) '!$a$4:$a30, "&gt;="&amp;G$1, 'old sheet (broken) '!$a$4:$a30, "&lt;"&amp;H$1, 'old sheet (broken) '!$e$4:$e30, "Other", 'old sheet (broken) '!$b$4:$b30, "Allison", 'old sheet (broken) '!$d$4:$d30, "for us")+SUMIFS('old sheet (broken) '!$c$4:$c30, 'old sheet (broken) '!$a$4:$a30, "&gt;="&amp;G$1, 'old sheet (broken) '!$a$4:$a30, "&lt;"&amp;H$1, 'old sheet (broken) '!$e$4:$e30, "", 'old sheet (broken) '!$b$4:$b30, "Allison", 'old sheet (broken) '!$d$4:$d30, "for us")+SUMIFS('old sheet (broken) '!$c$4:$c30, 'old sheet (broken) '!$a$4:$a30, "&gt;="&amp;G$1, 'old sheet (broken) '!$a$4:$a30, "&lt;"&amp;H$1, 'old sheet (broken) '!$e$4:$e30, "Other", 'old sheet (broken) '!$b$4:$b30, "Allison", 'old sheet (broken) '!$d$4:$d30, "for you")+SUMIFS('old sheet (broken) '!$c$4:$c30, 'old sheet (broken) '!$a$4:$a30, "&gt;="&amp;G$1, 'old sheet (broken) '!$a$4:$a30, "&lt;"&amp;H$1, 'old sheet (broken) '!$e$4:$e30, "", 'old sheet (broken) '!$b$4:$b30, "Allison", 'old sheet (broken) '!$d$4:$d30, "for you")</f>
        <v>#NAME?</v>
      </c>
      <c r="H18" s="31" t="e">
        <f aca="false">SUMIFS('old sheet (broken) '!$c$4:$c30, 'old sheet (broken) '!$a$4:$a30, "&gt;="&amp;H$1, 'old sheet (broken) '!$a$4:$a30, "&lt;"&amp;I$1, 'old sheet (broken) '!$e$4:$e30, "Other", 'old sheet (broken) '!$b$4:$b30, "Allison", 'old sheet (broken) '!$d$4:$d30, "for us")+SUMIFS('old sheet (broken) '!$c$4:$c30, 'old sheet (broken) '!$a$4:$a30, "&gt;="&amp;H$1, 'old sheet (broken) '!$a$4:$a30, "&lt;"&amp;I$1, 'old sheet (broken) '!$e$4:$e30, "", 'old sheet (broken) '!$b$4:$b30, "Allison", 'old sheet (broken) '!$d$4:$d30, "for us")+SUMIFS('old sheet (broken) '!$c$4:$c30, 'old sheet (broken) '!$a$4:$a30, "&gt;="&amp;H$1, 'old sheet (broken) '!$a$4:$a30, "&lt;"&amp;I$1, 'old sheet (broken) '!$e$4:$e30, "Other", 'old sheet (broken) '!$b$4:$b30, "Allison", 'old sheet (broken) '!$d$4:$d30, "for you")+SUMIFS('old sheet (broken) '!$c$4:$c30, 'old sheet (broken) '!$a$4:$a30, "&gt;="&amp;H$1, 'old sheet (broken) '!$a$4:$a30, "&lt;"&amp;I$1, 'old sheet (broken) '!$e$4:$e30, "", 'old sheet (broken) '!$b$4:$b30, "Allison", 'old sheet (broken) '!$d$4:$d30, "for you")</f>
        <v>#NAME?</v>
      </c>
      <c r="I18" s="31" t="e">
        <f aca="false">SUMIFS('old sheet (broken) '!$c$4:$c30, 'old sheet (broken) '!$a$4:$a30, "&gt;="&amp;I$1, 'old sheet (broken) '!$a$4:$a30, "&lt;"&amp;J$1, 'old sheet (broken) '!$e$4:$e30, "Other", 'old sheet (broken) '!$b$4:$b30, "Allison", 'old sheet (broken) '!$d$4:$d30, "for us")+SUMIFS('old sheet (broken) '!$c$4:$c30, 'old sheet (broken) '!$a$4:$a30, "&gt;="&amp;I$1, 'old sheet (broken) '!$a$4:$a30, "&lt;"&amp;J$1, 'old sheet (broken) '!$e$4:$e30, "", 'old sheet (broken) '!$b$4:$b30, "Allison", 'old sheet (broken) '!$d$4:$d30, "for us")+SUMIFS('old sheet (broken) '!$c$4:$c30, 'old sheet (broken) '!$a$4:$a30, "&gt;="&amp;I$1, 'old sheet (broken) '!$a$4:$a30, "&lt;"&amp;J$1, 'old sheet (broken) '!$e$4:$e30, "Other", 'old sheet (broken) '!$b$4:$b30, "Allison", 'old sheet (broken) '!$d$4:$d30, "for you")+SUMIFS('old sheet (broken) '!$c$4:$c30, 'old sheet (broken) '!$a$4:$a30, "&gt;="&amp;I$1, 'old sheet (broken) '!$a$4:$a30, "&lt;"&amp;J$1, 'old sheet (broken) '!$e$4:$e30, "", 'old sheet (broken) '!$b$4:$b30, "Allison", 'old sheet (broken) '!$d$4:$d30, "for you")</f>
        <v>#NAME?</v>
      </c>
      <c r="J18" s="31" t="e">
        <f aca="false">SUMIFS('old sheet (broken) '!$c$4:$c30, 'old sheet (broken) '!$a$4:$a30, "&gt;="&amp;J$1, 'old sheet (broken) '!$a$4:$a30, "&lt;"&amp;K$1, 'old sheet (broken) '!$e$4:$e30, "Other", 'old sheet (broken) '!$b$4:$b30, "Allison", 'old sheet (broken) '!$d$4:$d30, "for us")+SUMIFS('old sheet (broken) '!$c$4:$c30, 'old sheet (broken) '!$a$4:$a30, "&gt;="&amp;J$1, 'old sheet (broken) '!$a$4:$a30, "&lt;"&amp;K$1, 'old sheet (broken) '!$e$4:$e30, "", 'old sheet (broken) '!$b$4:$b30, "Allison", 'old sheet (broken) '!$d$4:$d30, "for us")+SUMIFS('old sheet (broken) '!$c$4:$c30, 'old sheet (broken) '!$a$4:$a30, "&gt;="&amp;J$1, 'old sheet (broken) '!$a$4:$a30, "&lt;"&amp;K$1, 'old sheet (broken) '!$e$4:$e30, "Other", 'old sheet (broken) '!$b$4:$b30, "Allison", 'old sheet (broken) '!$d$4:$d30, "for you")+SUMIFS('old sheet (broken) '!$c$4:$c30, 'old sheet (broken) '!$a$4:$a30, "&gt;="&amp;J$1, 'old sheet (broken) '!$a$4:$a30, "&lt;"&amp;K$1, 'old sheet (broken) '!$e$4:$e30, "", 'old sheet (broken) '!$b$4:$b30, "Allison", 'old sheet (broken) '!$d$4:$d30, "for you")</f>
        <v>#NAME?</v>
      </c>
      <c r="K18" s="31" t="e">
        <f aca="false">SUMIFS('old sheet (broken) '!$c$4:$c30, 'old sheet (broken) '!$a$4:$a30, "&gt;="&amp;K$1, 'old sheet (broken) '!$a$4:$a30, "&lt;"&amp;L$1, 'old sheet (broken) '!$e$4:$e30, "Other", 'old sheet (broken) '!$b$4:$b30, "Allison", 'old sheet (broken) '!$d$4:$d30, "for us")+SUMIFS('old sheet (broken) '!$c$4:$c30, 'old sheet (broken) '!$a$4:$a30, "&gt;="&amp;K$1, 'old sheet (broken) '!$a$4:$a30, "&lt;"&amp;L$1, 'old sheet (broken) '!$e$4:$e30, "", 'old sheet (broken) '!$b$4:$b30, "Allison", 'old sheet (broken) '!$d$4:$d30, "for us")+SUMIFS('old sheet (broken) '!$c$4:$c30, 'old sheet (broken) '!$a$4:$a30, "&gt;="&amp;K$1, 'old sheet (broken) '!$a$4:$a30, "&lt;"&amp;L$1, 'old sheet (broken) '!$e$4:$e30, "Other", 'old sheet (broken) '!$b$4:$b30, "Allison", 'old sheet (broken) '!$d$4:$d30, "for you")+SUMIFS('old sheet (broken) '!$c$4:$c30, 'old sheet (broken) '!$a$4:$a30, "&gt;="&amp;K$1, 'old sheet (broken) '!$a$4:$a30, "&lt;"&amp;L$1, 'old sheet (broken) '!$e$4:$e30, "", 'old sheet (broken) '!$b$4:$b30, "Allison", 'old sheet (broken) '!$d$4:$d30, "for you")</f>
        <v>#NAME?</v>
      </c>
      <c r="L18" s="31" t="e">
        <f aca="false">SUMIFS('old sheet (broken) '!$c$4:$c30, 'old sheet (broken) '!$a$4:$a30, "&gt;="&amp;L$1, 'old sheet (broken) '!$a$4:$a30, "&lt;"&amp;M$1, 'old sheet (broken) '!$e$4:$e30, "Other", 'old sheet (broken) '!$b$4:$b30, "Allison", 'old sheet (broken) '!$d$4:$d30, "for us")+SUMIFS('old sheet (broken) '!$c$4:$c30, 'old sheet (broken) '!$a$4:$a30, "&gt;="&amp;L$1, 'old sheet (broken) '!$a$4:$a30, "&lt;"&amp;M$1, 'old sheet (broken) '!$e$4:$e30, "", 'old sheet (broken) '!$b$4:$b30, "Allison", 'old sheet (broken) '!$d$4:$d30, "for us")+SUMIFS('old sheet (broken) '!$c$4:$c30, 'old sheet (broken) '!$a$4:$a30, "&gt;="&amp;L$1, 'old sheet (broken) '!$a$4:$a30, "&lt;"&amp;M$1, 'old sheet (broken) '!$e$4:$e30, "Other", 'old sheet (broken) '!$b$4:$b30, "Allison", 'old sheet (broken) '!$d$4:$d30, "for you")+SUMIFS('old sheet (broken) '!$c$4:$c30, 'old sheet (broken) '!$a$4:$a30, "&gt;="&amp;L$1, 'old sheet (broken) '!$a$4:$a30, "&lt;"&amp;M$1, 'old sheet (broken) '!$e$4:$e30, "", 'old sheet (broken) '!$b$4:$b30, "Allison", 'old sheet (broken) '!$d$4:$d30, "for you")</f>
        <v>#NAME?</v>
      </c>
      <c r="M18" s="31" t="e">
        <f aca="false">SUMIFS('old sheet (broken) '!$c$4:$c30, 'old sheet (broken) '!$a$4:$a30, "&gt;="&amp;M$1, 'old sheet (broken) '!$a$4:$a30, "&lt;"&amp;N$1, 'old sheet (broken) '!$e$4:$e30, "Other", 'old sheet (broken) '!$b$4:$b30, "Allison", 'old sheet (broken) '!$d$4:$d30, "for us")+SUMIFS('old sheet (broken) '!$c$4:$c30, 'old sheet (broken) '!$a$4:$a30, "&gt;="&amp;M$1, 'old sheet (broken) '!$a$4:$a30, "&lt;"&amp;N$1, 'old sheet (broken) '!$e$4:$e30, "", 'old sheet (broken) '!$b$4:$b30, "Allison", 'old sheet (broken) '!$d$4:$d30, "for us")+SUMIFS('old sheet (broken) '!$c$4:$c30, 'old sheet (broken) '!$a$4:$a30, "&gt;="&amp;M$1, 'old sheet (broken) '!$a$4:$a30, "&lt;"&amp;N$1, 'old sheet (broken) '!$e$4:$e30, "Other", 'old sheet (broken) '!$b$4:$b30, "Allison", 'old sheet (broken) '!$d$4:$d30, "for you")+SUMIFS('old sheet (broken) '!$c$4:$c30, 'old sheet (broken) '!$a$4:$a30, "&gt;="&amp;M$1, 'old sheet (broken) '!$a$4:$a30, "&lt;"&amp;N$1, 'old sheet (broken) '!$e$4:$e30, "", 'old sheet (broken) '!$b$4:$b30, "Allison", 'old sheet (broken) '!$d$4:$d30, "for you")</f>
        <v>#NAME?</v>
      </c>
      <c r="N18" s="31" t="e">
        <f aca="false">SUMIFS('old sheet (broken) '!$c$4:$c30, 'old sheet (broken) '!$a$4:$a30, "&gt;="&amp;N$1, 'old sheet (broken) '!$a$4:$a30, "&lt;"&amp;O$1, 'old sheet (broken) '!$e$4:$e30, "Other", 'old sheet (broken) '!$b$4:$b30, "Allison", 'old sheet (broken) '!$d$4:$d30, "for us")+SUMIFS('old sheet (broken) '!$c$4:$c30, 'old sheet (broken) '!$a$4:$a30, "&gt;="&amp;N$1, 'old sheet (broken) '!$a$4:$a30, "&lt;"&amp;O$1, 'old sheet (broken) '!$e$4:$e30, "", 'old sheet (broken) '!$b$4:$b30, "Allison", 'old sheet (broken) '!$d$4:$d30, "for us")+SUMIFS('old sheet (broken) '!$c$4:$c30, 'old sheet (broken) '!$a$4:$a30, "&gt;="&amp;N$1, 'old sheet (broken) '!$a$4:$a30, "&lt;"&amp;O$1, 'old sheet (broken) '!$e$4:$e30, "Other", 'old sheet (broken) '!$b$4:$b30, "Allison", 'old sheet (broken) '!$d$4:$d30, "for you")+SUMIFS('old sheet (broken) '!$c$4:$c30, 'old sheet (broken) '!$a$4:$a30, "&gt;="&amp;N$1, 'old sheet (broken) '!$a$4:$a30, "&lt;"&amp;O$1, 'old sheet (broken) '!$e$4:$e30, "", 'old sheet (broken) '!$b$4:$b30, "Allison", 'old sheet (broken) '!$d$4:$d30, "for you")</f>
        <v>#NAME?</v>
      </c>
      <c r="O18" s="31" t="e">
        <f aca="false">SUMIFS('old sheet (broken) '!$c$4:$c30, 'old sheet (broken) '!$a$4:$a30, "&gt;="&amp;O$1, 'old sheet (broken) '!$a$4:$a30, "&lt;"&amp;P$1, 'old sheet (broken) '!$e$4:$e30, "Other", 'old sheet (broken) '!$b$4:$b30, "Allison", 'old sheet (broken) '!$d$4:$d30, "for us")+SUMIFS('old sheet (broken) '!$c$4:$c30, 'old sheet (broken) '!$a$4:$a30, "&gt;="&amp;O$1, 'old sheet (broken) '!$a$4:$a30, "&lt;"&amp;P$1, 'old sheet (broken) '!$e$4:$e30, "", 'old sheet (broken) '!$b$4:$b30, "Allison", 'old sheet (broken) '!$d$4:$d30, "for us")+SUMIFS('old sheet (broken) '!$c$4:$c30, 'old sheet (broken) '!$a$4:$a30, "&gt;="&amp;O$1, 'old sheet (broken) '!$a$4:$a30, "&lt;"&amp;P$1, 'old sheet (broken) '!$e$4:$e30, "Other", 'old sheet (broken) '!$b$4:$b30, "Allison", 'old sheet (broken) '!$d$4:$d30, "for you")+SUMIFS('old sheet (broken) '!$c$4:$c30, 'old sheet (broken) '!$a$4:$a30, "&gt;="&amp;O$1, 'old sheet (broken) '!$a$4:$a30, "&lt;"&amp;P$1, 'old sheet (broken) '!$e$4:$e30, "", 'old sheet (broken) '!$b$4:$b30, "Allison", 'old sheet (broken) '!$d$4:$d30, "for you")</f>
        <v>#NAME?</v>
      </c>
      <c r="P18" s="31" t="e">
        <f aca="false">SUMIFS('old sheet (broken) '!$c$4:$c30, 'old sheet (broken) '!$a$4:$a30, "&gt;="&amp;P$1, 'old sheet (broken) '!$a$4:$a30, "&lt;"&amp;Q$1, 'old sheet (broken) '!$e$4:$e30, "Other", 'old sheet (broken) '!$b$4:$b30, "Allison", 'old sheet (broken) '!$d$4:$d30, "for us")+SUMIFS('old sheet (broken) '!$c$4:$c30, 'old sheet (broken) '!$a$4:$a30, "&gt;="&amp;P$1, 'old sheet (broken) '!$a$4:$a30, "&lt;"&amp;Q$1, 'old sheet (broken) '!$e$4:$e30, "", 'old sheet (broken) '!$b$4:$b30, "Allison", 'old sheet (broken) '!$d$4:$d30, "for us")+SUMIFS('old sheet (broken) '!$c$4:$c30, 'old sheet (broken) '!$a$4:$a30, "&gt;="&amp;P$1, 'old sheet (broken) '!$a$4:$a30, "&lt;"&amp;Q$1, 'old sheet (broken) '!$e$4:$e30, "Other", 'old sheet (broken) '!$b$4:$b30, "Allison", 'old sheet (broken) '!$d$4:$d30, "for you")+SUMIFS('old sheet (broken) '!$c$4:$c30, 'old sheet (broken) '!$a$4:$a30, "&gt;="&amp;P$1, 'old sheet (broken) '!$a$4:$a30, "&lt;"&amp;Q$1, 'old sheet (broken) '!$e$4:$e30, "", 'old sheet (broken) '!$b$4:$b30, "Allison", 'old sheet (broken) '!$d$4:$d30, "for you")</f>
        <v>#NAME?</v>
      </c>
      <c r="Q18" s="31" t="e">
        <f aca="false">SUMIFS('old sheet (broken) '!$c$4:$c30, 'old sheet (broken) '!$a$4:$a30, "&gt;="&amp;Q$1, 'old sheet (broken) '!$a$4:$a30, "&lt;"&amp;R$1, 'old sheet (broken) '!$e$4:$e30, "Other", 'old sheet (broken) '!$b$4:$b30, "Allison", 'old sheet (broken) '!$d$4:$d30, "for us")+SUMIFS('old sheet (broken) '!$c$4:$c30, 'old sheet (broken) '!$a$4:$a30, "&gt;="&amp;Q$1, 'old sheet (broken) '!$a$4:$a30, "&lt;"&amp;R$1, 'old sheet (broken) '!$e$4:$e30, "", 'old sheet (broken) '!$b$4:$b30, "Allison", 'old sheet (broken) '!$d$4:$d30, "for us")+SUMIFS('old sheet (broken) '!$c$4:$c30, 'old sheet (broken) '!$a$4:$a30, "&gt;="&amp;Q$1, 'old sheet (broken) '!$a$4:$a30, "&lt;"&amp;R$1, 'old sheet (broken) '!$e$4:$e30, "Other", 'old sheet (broken) '!$b$4:$b30, "Allison", 'old sheet (broken) '!$d$4:$d30, "for you")+SUMIFS('old sheet (broken) '!$c$4:$c30, 'old sheet (broken) '!$a$4:$a30, "&gt;="&amp;Q$1, 'old sheet (broken) '!$a$4:$a30, "&lt;"&amp;R$1, 'old sheet (broken) '!$e$4:$e30, "", 'old sheet (broken) '!$b$4:$b30, "Allison", 'old sheet (broken) '!$d$4:$d30, "for you")</f>
        <v>#NAME?</v>
      </c>
      <c r="R18" s="31" t="e">
        <f aca="false">SUMIFS('old sheet (broken) '!$c$4:$c30, 'old sheet (broken) '!$a$4:$a30, "&gt;="&amp;R$1, 'old sheet (broken) '!$a$4:$a30, "&lt;"&amp;S$1, 'old sheet (broken) '!$e$4:$e30, "Other", 'old sheet (broken) '!$b$4:$b30, "Allison", 'old sheet (broken) '!$d$4:$d30, "for us")+SUMIFS('old sheet (broken) '!$c$4:$c30, 'old sheet (broken) '!$a$4:$a30, "&gt;="&amp;R$1, 'old sheet (broken) '!$a$4:$a30, "&lt;"&amp;S$1, 'old sheet (broken) '!$e$4:$e30, "", 'old sheet (broken) '!$b$4:$b30, "Allison", 'old sheet (broken) '!$d$4:$d30, "for us")+SUMIFS('old sheet (broken) '!$c$4:$c30, 'old sheet (broken) '!$a$4:$a30, "&gt;="&amp;R$1, 'old sheet (broken) '!$a$4:$a30, "&lt;"&amp;S$1, 'old sheet (broken) '!$e$4:$e30, "Other", 'old sheet (broken) '!$b$4:$b30, "Allison", 'old sheet (broken) '!$d$4:$d30, "for you")+SUMIFS('old sheet (broken) '!$c$4:$c30, 'old sheet (broken) '!$a$4:$a30, "&gt;="&amp;R$1, 'old sheet (broken) '!$a$4:$a30, "&lt;"&amp;S$1, 'old sheet (broken) '!$e$4:$e30, "", 'old sheet (broken) '!$b$4:$b30, "Allison", 'old sheet (broken) '!$d$4:$d30, "for you")</f>
        <v>#NAME?</v>
      </c>
      <c r="S18" s="31" t="e">
        <f aca="false">SUMIFS('old sheet (broken) '!$c$4:$c30, 'old sheet (broken) '!$a$4:$a30, "&gt;="&amp;S$1, 'old sheet (broken) '!$a$4:$a30, "&lt;"&amp;T$1, 'old sheet (broken) '!$e$4:$e30, "Other", 'old sheet (broken) '!$b$4:$b30, "Allison", 'old sheet (broken) '!$d$4:$d30, "for us")+SUMIFS('old sheet (broken) '!$c$4:$c30, 'old sheet (broken) '!$a$4:$a30, "&gt;="&amp;S$1, 'old sheet (broken) '!$a$4:$a30, "&lt;"&amp;T$1, 'old sheet (broken) '!$e$4:$e30, "", 'old sheet (broken) '!$b$4:$b30, "Allison", 'old sheet (broken) '!$d$4:$d30, "for us")+SUMIFS('old sheet (broken) '!$c$4:$c30, 'old sheet (broken) '!$a$4:$a30, "&gt;="&amp;S$1, 'old sheet (broken) '!$a$4:$a30, "&lt;"&amp;T$1, 'old sheet (broken) '!$e$4:$e30, "Other", 'old sheet (broken) '!$b$4:$b30, "Allison", 'old sheet (broken) '!$d$4:$d30, "for you")+SUMIFS('old sheet (broken) '!$c$4:$c30, 'old sheet (broken) '!$a$4:$a30, "&gt;="&amp;S$1, 'old sheet (broken) '!$a$4:$a30, "&lt;"&amp;T$1, 'old sheet (broken) '!$e$4:$e30, "", 'old sheet (broken) '!$b$4:$b30, "Allison", 'old sheet (broken) '!$d$4:$d30, "for you")</f>
        <v>#NAME?</v>
      </c>
      <c r="T18" s="31" t="e">
        <f aca="false">SUMIFS('old sheet (broken) '!$c$4:$c30, 'old sheet (broken) '!$a$4:$a30, "&gt;="&amp;T$1, 'old sheet (broken) '!$a$4:$a30, "&lt;"&amp;U$1, 'old sheet (broken) '!$e$4:$e30, "Other", 'old sheet (broken) '!$b$4:$b30, "Allison", 'old sheet (broken) '!$d$4:$d30, "for us")+SUMIFS('old sheet (broken) '!$c$4:$c30, 'old sheet (broken) '!$a$4:$a30, "&gt;="&amp;T$1, 'old sheet (broken) '!$a$4:$a30, "&lt;"&amp;U$1, 'old sheet (broken) '!$e$4:$e30, "", 'old sheet (broken) '!$b$4:$b30, "Allison", 'old sheet (broken) '!$d$4:$d30, "for us")+SUMIFS('old sheet (broken) '!$c$4:$c30, 'old sheet (broken) '!$a$4:$a30, "&gt;="&amp;T$1, 'old sheet (broken) '!$a$4:$a30, "&lt;"&amp;U$1, 'old sheet (broken) '!$e$4:$e30, "Other", 'old sheet (broken) '!$b$4:$b30, "Allison", 'old sheet (broken) '!$d$4:$d30, "for you")+SUMIFS('old sheet (broken) '!$c$4:$c30, 'old sheet (broken) '!$a$4:$a30, "&gt;="&amp;T$1, 'old sheet (broken) '!$a$4:$a30, "&lt;"&amp;U$1, 'old sheet (broken) '!$e$4:$e30, "", 'old sheet (broken) '!$b$4:$b30, "Allison", 'old sheet (broken) '!$d$4:$d30, "for you")</f>
        <v>#NAME?</v>
      </c>
      <c r="U18" s="31" t="e">
        <f aca="false">SUMIFS('old sheet (broken) '!$c$4:$c30, 'old sheet (broken) '!$a$4:$a30, "&gt;="&amp;U$1, 'old sheet (broken) '!$a$4:$a30, "&lt;"&amp;V$1, 'old sheet (broken) '!$e$4:$e30, "Other", 'old sheet (broken) '!$b$4:$b30, "Allison", 'old sheet (broken) '!$d$4:$d30, "for us")+SUMIFS('old sheet (broken) '!$c$4:$c30, 'old sheet (broken) '!$a$4:$a30, "&gt;="&amp;U$1, 'old sheet (broken) '!$a$4:$a30, "&lt;"&amp;V$1, 'old sheet (broken) '!$e$4:$e30, "", 'old sheet (broken) '!$b$4:$b30, "Allison", 'old sheet (broken) '!$d$4:$d30, "for us")+SUMIFS('old sheet (broken) '!$c$4:$c30, 'old sheet (broken) '!$a$4:$a30, "&gt;="&amp;U$1, 'old sheet (broken) '!$a$4:$a30, "&lt;"&amp;V$1, 'old sheet (broken) '!$e$4:$e30, "Other", 'old sheet (broken) '!$b$4:$b30, "Allison", 'old sheet (broken) '!$d$4:$d30, "for you")+SUMIFS('old sheet (broken) '!$c$4:$c30, 'old sheet (broken) '!$a$4:$a30, "&gt;="&amp;U$1, 'old sheet (broken) '!$a$4:$a30, "&lt;"&amp;V$1, 'old sheet (broken) '!$e$4:$e30, "", 'old sheet (broken) '!$b$4:$b30, "Allison", 'old sheet (broken) '!$d$4:$d30, "for you")</f>
        <v>#NAME?</v>
      </c>
      <c r="V18" s="31" t="e">
        <f aca="false">SUMIFS('old sheet (broken) '!$c$4:$c30, 'old sheet (broken) '!$a$4:$a30, "&gt;="&amp;V$1, 'old sheet (broken) '!$a$4:$a30, "&lt;"&amp;W$1, 'old sheet (broken) '!$e$4:$e30, "Other", 'old sheet (broken) '!$b$4:$b30, "Allison", 'old sheet (broken) '!$d$4:$d30, "for us")+SUMIFS('old sheet (broken) '!$c$4:$c30, 'old sheet (broken) '!$a$4:$a30, "&gt;="&amp;V$1, 'old sheet (broken) '!$a$4:$a30, "&lt;"&amp;W$1, 'old sheet (broken) '!$e$4:$e30, "", 'old sheet (broken) '!$b$4:$b30, "Allison", 'old sheet (broken) '!$d$4:$d30, "for us")+SUMIFS('old sheet (broken) '!$c$4:$c30, 'old sheet (broken) '!$a$4:$a30, "&gt;="&amp;V$1, 'old sheet (broken) '!$a$4:$a30, "&lt;"&amp;W$1, 'old sheet (broken) '!$e$4:$e30, "Other", 'old sheet (broken) '!$b$4:$b30, "Allison", 'old sheet (broken) '!$d$4:$d30, "for you")+SUMIFS('old sheet (broken) '!$c$4:$c30, 'old sheet (broken) '!$a$4:$a30, "&gt;="&amp;V$1, 'old sheet (broken) '!$a$4:$a30, "&lt;"&amp;W$1, 'old sheet (broken) '!$e$4:$e30, "", 'old sheet (broken) '!$b$4:$b30, "Allison", 'old sheet (broken) '!$d$4:$d30, "for you")</f>
        <v>#NAME?</v>
      </c>
      <c r="W18" s="31" t="e">
        <f aca="false">SUMIFS('old sheet (broken) '!$c$4:$c30, 'old sheet (broken) '!$a$4:$a30, "&gt;="&amp;W$1, 'old sheet (broken) '!$a$4:$a30, "&lt;"&amp;X$1, 'old sheet (broken) '!$e$4:$e30, "Other", 'old sheet (broken) '!$b$4:$b30, "Allison", 'old sheet (broken) '!$d$4:$d30, "for us")+SUMIFS('old sheet (broken) '!$c$4:$c30, 'old sheet (broken) '!$a$4:$a30, "&gt;="&amp;W$1, 'old sheet (broken) '!$a$4:$a30, "&lt;"&amp;X$1, 'old sheet (broken) '!$e$4:$e30, "", 'old sheet (broken) '!$b$4:$b30, "Allison", 'old sheet (broken) '!$d$4:$d30, "for us")+SUMIFS('old sheet (broken) '!$c$4:$c30, 'old sheet (broken) '!$a$4:$a30, "&gt;="&amp;W$1, 'old sheet (broken) '!$a$4:$a30, "&lt;"&amp;X$1, 'old sheet (broken) '!$e$4:$e30, "Other", 'old sheet (broken) '!$b$4:$b30, "Allison", 'old sheet (broken) '!$d$4:$d30, "for you")+SUMIFS('old sheet (broken) '!$c$4:$c30, 'old sheet (broken) '!$a$4:$a30, "&gt;="&amp;W$1, 'old sheet (broken) '!$a$4:$a30, "&lt;"&amp;X$1, 'old sheet (broken) '!$e$4:$e30, "", 'old sheet (broken) '!$b$4:$b30, "Allison", 'old sheet (broken) '!$d$4:$d30, "for you")</f>
        <v>#NAME?</v>
      </c>
      <c r="X18" s="31" t="e">
        <f aca="false">SUMIFS('old sheet (broken) '!$c$4:$c30, 'old sheet (broken) '!$a$4:$a30, "&gt;="&amp;X$1, 'old sheet (broken) '!$a$4:$a30, "&lt;"&amp;Y$1, 'old sheet (broken) '!$e$4:$e30, "Other", 'old sheet (broken) '!$b$4:$b30, "Allison", 'old sheet (broken) '!$d$4:$d30, "for us")+SUMIFS('old sheet (broken) '!$c$4:$c30, 'old sheet (broken) '!$a$4:$a30, "&gt;="&amp;X$1, 'old sheet (broken) '!$a$4:$a30, "&lt;"&amp;Y$1, 'old sheet (broken) '!$e$4:$e30, "", 'old sheet (broken) '!$b$4:$b30, "Allison", 'old sheet (broken) '!$d$4:$d30, "for us")+SUMIFS('old sheet (broken) '!$c$4:$c30, 'old sheet (broken) '!$a$4:$a30, "&gt;="&amp;X$1, 'old sheet (broken) '!$a$4:$a30, "&lt;"&amp;Y$1, 'old sheet (broken) '!$e$4:$e30, "Other", 'old sheet (broken) '!$b$4:$b30, "Allison", 'old sheet (broken) '!$d$4:$d30, "for you")+SUMIFS('old sheet (broken) '!$c$4:$c30, 'old sheet (broken) '!$a$4:$a30, "&gt;="&amp;X$1, 'old sheet (broken) '!$a$4:$a30, "&lt;"&amp;Y$1, 'old sheet (broken) '!$e$4:$e30, "", 'old sheet (broken) '!$b$4:$b30, "Allison", 'old sheet (broken) '!$d$4:$d30, "for you")</f>
        <v>#NAME?</v>
      </c>
      <c r="Y18" s="31" t="e">
        <f aca="false">SUMIFS('old sheet (broken) '!$c$4:$c30, 'old sheet (broken) '!$a$4:$a30, "&gt;="&amp;Y$1, 'old sheet (broken) '!$a$4:$a30, "&lt;"&amp;Z$1, 'old sheet (broken) '!$e$4:$e30, "Other", 'old sheet (broken) '!$b$4:$b30, "Allison", 'old sheet (broken) '!$d$4:$d30, "for us")+SUMIFS('old sheet (broken) '!$c$4:$c30, 'old sheet (broken) '!$a$4:$a30, "&gt;="&amp;Y$1, 'old sheet (broken) '!$a$4:$a30, "&lt;"&amp;Z$1, 'old sheet (broken) '!$e$4:$e30, "", 'old sheet (broken) '!$b$4:$b30, "Allison", 'old sheet (broken) '!$d$4:$d30, "for us")+SUMIFS('old sheet (broken) '!$c$4:$c30, 'old sheet (broken) '!$a$4:$a30, "&gt;="&amp;Y$1, 'old sheet (broken) '!$a$4:$a30, "&lt;"&amp;Z$1, 'old sheet (broken) '!$e$4:$e30, "Other", 'old sheet (broken) '!$b$4:$b30, "Allison", 'old sheet (broken) '!$d$4:$d30, "for you")+SUMIFS('old sheet (broken) '!$c$4:$c30, 'old sheet (broken) '!$a$4:$a30, "&gt;="&amp;Y$1, 'old sheet (broken) '!$a$4:$a30, "&lt;"&amp;Z$1, 'old sheet (broken) '!$e$4:$e30, "", 'old sheet (broken) '!$b$4:$b30, "Allison", 'old sheet (broken) '!$d$4:$d30, "for you")</f>
        <v>#NAME?</v>
      </c>
      <c r="Z18" s="31" t="e">
        <f aca="false">SUMIFS('old sheet (broken) '!$c$4:$c30, 'old sheet (broken) '!$a$4:$a30, "&gt;="&amp;Z$1, 'old sheet (broken) '!$a$4:$a30, "&lt;"&amp;AA$1, 'old sheet (broken) '!$e$4:$e30, "Other", 'old sheet (broken) '!$b$4:$b30, "Allison", 'old sheet (broken) '!$d$4:$d30, "for us")+SUMIFS('old sheet (broken) '!$c$4:$c30, 'old sheet (broken) '!$a$4:$a30, "&gt;="&amp;Z$1, 'old sheet (broken) '!$a$4:$a30, "&lt;"&amp;AA$1, 'old sheet (broken) '!$e$4:$e30, "", 'old sheet (broken) '!$b$4:$b30, "Allison", 'old sheet (broken) '!$d$4:$d30, "for us")+SUMIFS('old sheet (broken) '!$c$4:$c30, 'old sheet (broken) '!$a$4:$a30, "&gt;="&amp;Z$1, 'old sheet (broken) '!$a$4:$a30, "&lt;"&amp;AA$1, 'old sheet (broken) '!$e$4:$e30, "Other", 'old sheet (broken) '!$b$4:$b30, "Allison", 'old sheet (broken) '!$d$4:$d30, "for you")+SUMIFS('old sheet (broken) '!$c$4:$c30, 'old sheet (broken) '!$a$4:$a30, "&gt;="&amp;Z$1, 'old sheet (broken) '!$a$4:$a30, "&lt;"&amp;AA$1, 'old sheet (broken) '!$e$4:$e30, "", 'old sheet (broken) '!$b$4:$b30, "Allison", 'old sheet (broken) '!$d$4:$d30, "for you")</f>
        <v>#NAME?</v>
      </c>
      <c r="AA18" s="31" t="e">
        <f aca="false">SUMIFS('old sheet (broken) '!$c$4:$c30, 'old sheet (broken) '!$a$4:$a30, "&gt;="&amp;AA$1, 'old sheet (broken) '!$a$4:$a30, "&lt;"&amp;AB$1, 'old sheet (broken) '!$e$4:$e30, "Other", 'old sheet (broken) '!$b$4:$b30, "Allison", 'old sheet (broken) '!$d$4:$d30, "for us")+SUMIFS('old sheet (broken) '!$c$4:$c30, 'old sheet (broken) '!$a$4:$a30, "&gt;="&amp;AA$1, 'old sheet (broken) '!$a$4:$a30, "&lt;"&amp;AB$1, 'old sheet (broken) '!$e$4:$e30, "", 'old sheet (broken) '!$b$4:$b30, "Allison", 'old sheet (broken) '!$d$4:$d30, "for us")+SUMIFS('old sheet (broken) '!$c$4:$c30, 'old sheet (broken) '!$a$4:$a30, "&gt;="&amp;AA$1, 'old sheet (broken) '!$a$4:$a30, "&lt;"&amp;AB$1, 'old sheet (broken) '!$e$4:$e30, "Other", 'old sheet (broken) '!$b$4:$b30, "Allison", 'old sheet (broken) '!$d$4:$d30, "for you")+SUMIFS('old sheet (broken) '!$c$4:$c30, 'old sheet (broken) '!$a$4:$a30, "&gt;="&amp;AA$1, 'old sheet (broken) '!$a$4:$a30, "&lt;"&amp;AB$1, 'old sheet (broken) '!$e$4:$e30, "", 'old sheet (broken) '!$b$4:$b30, "Allison", 'old sheet (broken) '!$d$4:$d30, "for you")</f>
        <v>#NAME?</v>
      </c>
      <c r="AB18" s="31" t="e">
        <f aca="false">SUMIFS('old sheet (broken) '!$c$4:$c30, 'old sheet (broken) '!$a$4:$a30, "&gt;="&amp;AB$1, 'old sheet (broken) '!$a$4:$a30, "&lt;"&amp;AC$1, 'old sheet (broken) '!$e$4:$e30, "Other", 'old sheet (broken) '!$b$4:$b30, "Allison", 'old sheet (broken) '!$d$4:$d30, "for us")+SUMIFS('old sheet (broken) '!$c$4:$c30, 'old sheet (broken) '!$a$4:$a30, "&gt;="&amp;AB$1, 'old sheet (broken) '!$a$4:$a30, "&lt;"&amp;AC$1, 'old sheet (broken) '!$e$4:$e30, "", 'old sheet (broken) '!$b$4:$b30, "Allison", 'old sheet (broken) '!$d$4:$d30, "for us")+SUMIFS('old sheet (broken) '!$c$4:$c30, 'old sheet (broken) '!$a$4:$a30, "&gt;="&amp;AB$1, 'old sheet (broken) '!$a$4:$a30, "&lt;"&amp;AC$1, 'old sheet (broken) '!$e$4:$e30, "Other", 'old sheet (broken) '!$b$4:$b30, "Allison", 'old sheet (broken) '!$d$4:$d30, "for you")+SUMIFS('old sheet (broken) '!$c$4:$c30, 'old sheet (broken) '!$a$4:$a30, "&gt;="&amp;AB$1, 'old sheet (broken) '!$a$4:$a30, "&lt;"&amp;AC$1, 'old sheet (broken) '!$e$4:$e30, "", 'old sheet (broken) '!$b$4:$b30, "Allison", 'old sheet (broken) '!$d$4:$d30, "for you")</f>
        <v>#NAME?</v>
      </c>
      <c r="AC18" s="31" t="e">
        <f aca="false">SUMIFS('old sheet (broken) '!$c$4:$c30, 'old sheet (broken) '!$a$4:$a30, "&gt;="&amp;AC$1, 'old sheet (broken) '!$a$4:$a30, "&lt;"&amp;AD$1, 'old sheet (broken) '!$e$4:$e30, "Other", 'old sheet (broken) '!$b$4:$b30, "Allison", 'old sheet (broken) '!$d$4:$d30, "for us")+SUMIFS('old sheet (broken) '!$c$4:$c30, 'old sheet (broken) '!$a$4:$a30, "&gt;="&amp;AC$1, 'old sheet (broken) '!$a$4:$a30, "&lt;"&amp;AD$1, 'old sheet (broken) '!$e$4:$e30, "", 'old sheet (broken) '!$b$4:$b30, "Allison", 'old sheet (broken) '!$d$4:$d30, "for us")+SUMIFS('old sheet (broken) '!$c$4:$c30, 'old sheet (broken) '!$a$4:$a30, "&gt;="&amp;AC$1, 'old sheet (broken) '!$a$4:$a30, "&lt;"&amp;AD$1, 'old sheet (broken) '!$e$4:$e30, "Other", 'old sheet (broken) '!$b$4:$b30, "Allison", 'old sheet (broken) '!$d$4:$d30, "for you")+SUMIFS('old sheet (broken) '!$c$4:$c30, 'old sheet (broken) '!$a$4:$a30, "&gt;="&amp;AC$1, 'old sheet (broken) '!$a$4:$a30, "&lt;"&amp;AD$1, 'old sheet (broken) '!$e$4:$e30, "", 'old sheet (broken) '!$b$4:$b30, "Allison", 'old sheet (broken) '!$d$4:$d30, "for you")</f>
        <v>#NAME?</v>
      </c>
      <c r="AD18" s="31" t="e">
        <f aca="false">SUMIFS('old sheet (broken) '!$c$4:$c30, 'old sheet (broken) '!$a$4:$a30, "&gt;="&amp;AD$1, 'old sheet (broken) '!$a$4:$a30, "&lt;"&amp;AE$1, 'old sheet (broken) '!$e$4:$e30, "Other", 'old sheet (broken) '!$b$4:$b30, "Allison", 'old sheet (broken) '!$d$4:$d30, "for us")+SUMIFS('old sheet (broken) '!$c$4:$c30, 'old sheet (broken) '!$a$4:$a30, "&gt;="&amp;AD$1, 'old sheet (broken) '!$a$4:$a30, "&lt;"&amp;AE$1, 'old sheet (broken) '!$e$4:$e30, "", 'old sheet (broken) '!$b$4:$b30, "Allison", 'old sheet (broken) '!$d$4:$d30, "for us")+SUMIFS('old sheet (broken) '!$c$4:$c30, 'old sheet (broken) '!$a$4:$a30, "&gt;="&amp;AD$1, 'old sheet (broken) '!$a$4:$a30, "&lt;"&amp;AE$1, 'old sheet (broken) '!$e$4:$e30, "Other", 'old sheet (broken) '!$b$4:$b30, "Allison", 'old sheet (broken) '!$d$4:$d30, "for you")+SUMIFS('old sheet (broken) '!$c$4:$c30, 'old sheet (broken) '!$a$4:$a30, "&gt;="&amp;AD$1, 'old sheet (broken) '!$a$4:$a30, "&lt;"&amp;AE$1, 'old sheet (broken) '!$e$4:$e30, "", 'old sheet (broken) '!$b$4:$b30, "Allison", 'old sheet (broken) '!$d$4:$d30, "for you")</f>
        <v>#NAME?</v>
      </c>
      <c r="AE18" s="31" t="e">
        <f aca="false">SUMIFS('old sheet (broken) '!$c$4:$c30, 'old sheet (broken) '!$a$4:$a30, "&gt;="&amp;AE$1, 'old sheet (broken) '!$a$4:$a30, "&lt;"&amp;AF$1, 'old sheet (broken) '!$e$4:$e30, "Other", 'old sheet (broken) '!$b$4:$b30, "Allison", 'old sheet (broken) '!$d$4:$d30, "for us")+SUMIFS('old sheet (broken) '!$c$4:$c30, 'old sheet (broken) '!$a$4:$a30, "&gt;="&amp;AE$1, 'old sheet (broken) '!$a$4:$a30, "&lt;"&amp;AF$1, 'old sheet (broken) '!$e$4:$e30, "", 'old sheet (broken) '!$b$4:$b30, "Allison", 'old sheet (broken) '!$d$4:$d30, "for us")+SUMIFS('old sheet (broken) '!$c$4:$c30, 'old sheet (broken) '!$a$4:$a30, "&gt;="&amp;AE$1, 'old sheet (broken) '!$a$4:$a30, "&lt;"&amp;AF$1, 'old sheet (broken) '!$e$4:$e30, "Other", 'old sheet (broken) '!$b$4:$b30, "Allison", 'old sheet (broken) '!$d$4:$d30, "for you")+SUMIFS('old sheet (broken) '!$c$4:$c30, 'old sheet (broken) '!$a$4:$a30, "&gt;="&amp;AE$1, 'old sheet (broken) '!$a$4:$a30, "&lt;"&amp;AF$1, 'old sheet (broken) '!$e$4:$e30, "", 'old sheet (broken) '!$b$4:$b30, "Allison", 'old sheet (broken) '!$d$4:$d30, "for you")</f>
        <v>#NAME?</v>
      </c>
      <c r="AF18" s="31" t="e">
        <f aca="false">SUMIFS('old sheet (broken) '!$c$4:$c30, 'old sheet (broken) '!$a$4:$a30, "&gt;="&amp;AF$1, 'old sheet (broken) '!$a$4:$a30, "&lt;"&amp;AG$1, 'old sheet (broken) '!$e$4:$e30, "Other", 'old sheet (broken) '!$b$4:$b30, "Allison", 'old sheet (broken) '!$d$4:$d30, "for us")+SUMIFS('old sheet (broken) '!$c$4:$c30, 'old sheet (broken) '!$a$4:$a30, "&gt;="&amp;AF$1, 'old sheet (broken) '!$a$4:$a30, "&lt;"&amp;AG$1, 'old sheet (broken) '!$e$4:$e30, "", 'old sheet (broken) '!$b$4:$b30, "Allison", 'old sheet (broken) '!$d$4:$d30, "for us")+SUMIFS('old sheet (broken) '!$c$4:$c30, 'old sheet (broken) '!$a$4:$a30, "&gt;="&amp;AF$1, 'old sheet (broken) '!$a$4:$a30, "&lt;"&amp;AG$1, 'old sheet (broken) '!$e$4:$e30, "Other", 'old sheet (broken) '!$b$4:$b30, "Allison", 'old sheet (broken) '!$d$4:$d30, "for you")+SUMIFS('old sheet (broken) '!$c$4:$c30, 'old sheet (broken) '!$a$4:$a30, "&gt;="&amp;AF$1, 'old sheet (broken) '!$a$4:$a30, "&lt;"&amp;AG$1, 'old sheet (broken) '!$e$4:$e30, "", 'old sheet (broken) '!$b$4:$b30, "Allison", 'old sheet (broken) '!$d$4:$d30, "for you")</f>
        <v>#NAME?</v>
      </c>
      <c r="AG18" s="31" t="e">
        <f aca="false">SUMIFS('old sheet (broken) '!$c$4:$c30, 'old sheet (broken) '!$a$4:$a30, "&gt;="&amp;AG$1, 'old sheet (broken) '!$a$4:$a30, "&lt;"&amp;AH$1, 'old sheet (broken) '!$e$4:$e30, "Other", 'old sheet (broken) '!$b$4:$b30, "Allison", 'old sheet (broken) '!$d$4:$d30, "for us")+SUMIFS('old sheet (broken) '!$c$4:$c30, 'old sheet (broken) '!$a$4:$a30, "&gt;="&amp;AG$1, 'old sheet (broken) '!$a$4:$a30, "&lt;"&amp;AH$1, 'old sheet (broken) '!$e$4:$e30, "", 'old sheet (broken) '!$b$4:$b30, "Allison", 'old sheet (broken) '!$d$4:$d30, "for us")+SUMIFS('old sheet (broken) '!$c$4:$c30, 'old sheet (broken) '!$a$4:$a30, "&gt;="&amp;AG$1, 'old sheet (broken) '!$a$4:$a30, "&lt;"&amp;AH$1, 'old sheet (broken) '!$e$4:$e30, "Other", 'old sheet (broken) '!$b$4:$b30, "Allison", 'old sheet (broken) '!$d$4:$d30, "for you")+SUMIFS('old sheet (broken) '!$c$4:$c30, 'old sheet (broken) '!$a$4:$a30, "&gt;="&amp;AG$1, 'old sheet (broken) '!$a$4:$a30, "&lt;"&amp;AH$1, 'old sheet (broken) '!$e$4:$e30, "", 'old sheet (broken) '!$b$4:$b30, "Allison", 'old sheet (broken) '!$d$4:$d30, "for you")</f>
        <v>#NAME?</v>
      </c>
      <c r="AH18" s="31" t="e">
        <f aca="false">SUMIFS('old sheet (broken) '!$c$4:$c30, 'old sheet (broken) '!$a$4:$a30, "&gt;="&amp;AH$1, 'old sheet (broken) '!$a$4:$a30, "&lt;"&amp;AI$1, 'old sheet (broken) '!$e$4:$e30, "Other", 'old sheet (broken) '!$b$4:$b30, "Allison", 'old sheet (broken) '!$d$4:$d30, "for us")+SUMIFS('old sheet (broken) '!$c$4:$c30, 'old sheet (broken) '!$a$4:$a30, "&gt;="&amp;AH$1, 'old sheet (broken) '!$a$4:$a30, "&lt;"&amp;AI$1, 'old sheet (broken) '!$e$4:$e30, "", 'old sheet (broken) '!$b$4:$b30, "Allison", 'old sheet (broken) '!$d$4:$d30, "for us")+SUMIFS('old sheet (broken) '!$c$4:$c30, 'old sheet (broken) '!$a$4:$a30, "&gt;="&amp;AH$1, 'old sheet (broken) '!$a$4:$a30, "&lt;"&amp;AI$1, 'old sheet (broken) '!$e$4:$e30, "Other", 'old sheet (broken) '!$b$4:$b30, "Allison", 'old sheet (broken) '!$d$4:$d30, "for you")+SUMIFS('old sheet (broken) '!$c$4:$c30, 'old sheet (broken) '!$a$4:$a30, "&gt;="&amp;AH$1, 'old sheet (broken) '!$a$4:$a30, "&lt;"&amp;AI$1, 'old sheet (broken) '!$e$4:$e30, "", 'old sheet (broken) '!$b$4:$b30, "Allison", 'old sheet (broken) '!$d$4:$d30, "for you")</f>
        <v>#NAME?</v>
      </c>
      <c r="AI18" s="31" t="e">
        <f aca="false">SUMIFS('old sheet (broken) '!$c$4:$c30, 'old sheet (broken) '!$a$4:$a30, "&gt;="&amp;AI$1, 'old sheet (broken) '!$a$4:$a30, "&lt;"&amp;AJ$1, 'old sheet (broken) '!$e$4:$e30, "Other", 'old sheet (broken) '!$b$4:$b30, "Allison", 'old sheet (broken) '!$d$4:$d30, "for us")+SUMIFS('old sheet (broken) '!$c$4:$c30, 'old sheet (broken) '!$a$4:$a30, "&gt;="&amp;AI$1, 'old sheet (broken) '!$a$4:$a30, "&lt;"&amp;AJ$1, 'old sheet (broken) '!$e$4:$e30, "", 'old sheet (broken) '!$b$4:$b30, "Allison", 'old sheet (broken) '!$d$4:$d30, "for us")+SUMIFS('old sheet (broken) '!$c$4:$c30, 'old sheet (broken) '!$a$4:$a30, "&gt;="&amp;AI$1, 'old sheet (broken) '!$a$4:$a30, "&lt;"&amp;AJ$1, 'old sheet (broken) '!$e$4:$e30, "Other", 'old sheet (broken) '!$b$4:$b30, "Allison", 'old sheet (broken) '!$d$4:$d30, "for you")+SUMIFS('old sheet (broken) '!$c$4:$c30, 'old sheet (broken) '!$a$4:$a30, "&gt;="&amp;AI$1, 'old sheet (broken) '!$a$4:$a30, "&lt;"&amp;AJ$1, 'old sheet (broken) '!$e$4:$e30, "", 'old sheet (broken) '!$b$4:$b30, "Allison", 'old sheet (broken) '!$d$4:$d30, "for you")</f>
        <v>#NAME?</v>
      </c>
      <c r="AJ18" s="31" t="e">
        <f aca="false">SUMIFS('old sheet (broken) '!$c$4:$c30, 'old sheet (broken) '!$a$4:$a30, "&gt;="&amp;AJ$1, 'old sheet (broken) '!$a$4:$a30, "&lt;"&amp;AK$1, 'old sheet (broken) '!$e$4:$e30, "Other", 'old sheet (broken) '!$b$4:$b30, "Allison", 'old sheet (broken) '!$d$4:$d30, "for us")+SUMIFS('old sheet (broken) '!$c$4:$c30, 'old sheet (broken) '!$a$4:$a30, "&gt;="&amp;AJ$1, 'old sheet (broken) '!$a$4:$a30, "&lt;"&amp;AK$1, 'old sheet (broken) '!$e$4:$e30, "", 'old sheet (broken) '!$b$4:$b30, "Allison", 'old sheet (broken) '!$d$4:$d30, "for us")+SUMIFS('old sheet (broken) '!$c$4:$c30, 'old sheet (broken) '!$a$4:$a30, "&gt;="&amp;AJ$1, 'old sheet (broken) '!$a$4:$a30, "&lt;"&amp;AK$1, 'old sheet (broken) '!$e$4:$e30, "Other", 'old sheet (broken) '!$b$4:$b30, "Allison", 'old sheet (broken) '!$d$4:$d30, "for you")+SUMIFS('old sheet (broken) '!$c$4:$c30, 'old sheet (broken) '!$a$4:$a30, "&gt;="&amp;AJ$1, 'old sheet (broken) '!$a$4:$a30, "&lt;"&amp;AK$1, 'old sheet (broken) '!$e$4:$e30, "", 'old sheet (broken) '!$b$4:$b30, "Allison", 'old sheet (broken) '!$d$4:$d30, "for you")</f>
        <v>#NAME?</v>
      </c>
      <c r="AK18" s="31" t="e">
        <f aca="false">SUMIFS('old sheet (broken) '!$c$4:$c30, 'old sheet (broken) '!$a$4:$a30, "&gt;="&amp;AK$1, 'old sheet (broken) '!$a$4:$a30, "&lt;"&amp;AL$1, 'old sheet (broken) '!$e$4:$e30, "Other", 'old sheet (broken) '!$b$4:$b30, "Allison", 'old sheet (broken) '!$d$4:$d30, "for us")+SUMIFS('old sheet (broken) '!$c$4:$c30, 'old sheet (broken) '!$a$4:$a30, "&gt;="&amp;AK$1, 'old sheet (broken) '!$a$4:$a30, "&lt;"&amp;AL$1, 'old sheet (broken) '!$e$4:$e30, "", 'old sheet (broken) '!$b$4:$b30, "Allison", 'old sheet (broken) '!$d$4:$d30, "for us")+SUMIFS('old sheet (broken) '!$c$4:$c30, 'old sheet (broken) '!$a$4:$a30, "&gt;="&amp;AK$1, 'old sheet (broken) '!$a$4:$a30, "&lt;"&amp;AL$1, 'old sheet (broken) '!$e$4:$e30, "Other", 'old sheet (broken) '!$b$4:$b30, "Allison", 'old sheet (broken) '!$d$4:$d30, "for you")+SUMIFS('old sheet (broken) '!$c$4:$c30, 'old sheet (broken) '!$a$4:$a30, "&gt;="&amp;AK$1, 'old sheet (broken) '!$a$4:$a30, "&lt;"&amp;AL$1, 'old sheet (broken) '!$e$4:$e30, "", 'old sheet (broken) '!$b$4:$b30, "Allison", 'old sheet (broken) '!$d$4:$d30, "for you")</f>
        <v>#NAME?</v>
      </c>
      <c r="AL18" s="31" t="e">
        <f aca="false">SUMIFS('old sheet (broken) '!$c$4:$c30, 'old sheet (broken) '!$a$4:$a30, "&gt;="&amp;AL$1, 'old sheet (broken) '!$a$4:$a30, "&lt;"&amp;AM$1, 'old sheet (broken) '!$e$4:$e30, "Other", 'old sheet (broken) '!$b$4:$b30, "Allison", 'old sheet (broken) '!$d$4:$d30, "for us")+SUMIFS('old sheet (broken) '!$c$4:$c30, 'old sheet (broken) '!$a$4:$a30, "&gt;="&amp;AL$1, 'old sheet (broken) '!$a$4:$a30, "&lt;"&amp;AM$1, 'old sheet (broken) '!$e$4:$e30, "", 'old sheet (broken) '!$b$4:$b30, "Allison", 'old sheet (broken) '!$d$4:$d30, "for us")+SUMIFS('old sheet (broken) '!$c$4:$c30, 'old sheet (broken) '!$a$4:$a30, "&gt;="&amp;AL$1, 'old sheet (broken) '!$a$4:$a30, "&lt;"&amp;AM$1, 'old sheet (broken) '!$e$4:$e30, "Other", 'old sheet (broken) '!$b$4:$b30, "Allison", 'old sheet (broken) '!$d$4:$d30, "for you")+SUMIFS('old sheet (broken) '!$c$4:$c30, 'old sheet (broken) '!$a$4:$a30, "&gt;="&amp;AL$1, 'old sheet (broken) '!$a$4:$a30, "&lt;"&amp;AM$1, 'old sheet (broken) '!$e$4:$e30, "", 'old sheet (broken) '!$b$4:$b30, "Allison", 'old sheet (broken) '!$d$4:$d30, "for you")</f>
        <v>#NAME?</v>
      </c>
      <c r="AM18" s="31" t="e">
        <f aca="false">SUMIFS('old sheet (broken) '!$c$4:$c30, 'old sheet (broken) '!$a$4:$a30, "&gt;="&amp;AM$1, 'old sheet (broken) '!$a$4:$a30, "&lt;"&amp;AN$1, 'old sheet (broken) '!$e$4:$e30, "Other", 'old sheet (broken) '!$b$4:$b30, "Allison", 'old sheet (broken) '!$d$4:$d30, "for us")+SUMIFS('old sheet (broken) '!$c$4:$c30, 'old sheet (broken) '!$a$4:$a30, "&gt;="&amp;AM$1, 'old sheet (broken) '!$a$4:$a30, "&lt;"&amp;AN$1, 'old sheet (broken) '!$e$4:$e30, "", 'old sheet (broken) '!$b$4:$b30, "Allison", 'old sheet (broken) '!$d$4:$d30, "for us")+SUMIFS('old sheet (broken) '!$c$4:$c30, 'old sheet (broken) '!$a$4:$a30, "&gt;="&amp;AM$1, 'old sheet (broken) '!$a$4:$a30, "&lt;"&amp;AN$1, 'old sheet (broken) '!$e$4:$e30, "Other", 'old sheet (broken) '!$b$4:$b30, "Allison", 'old sheet (broken) '!$d$4:$d30, "for you")+SUMIFS('old sheet (broken) '!$c$4:$c30, 'old sheet (broken) '!$a$4:$a30, "&gt;="&amp;AM$1, 'old sheet (broken) '!$a$4:$a30, "&lt;"&amp;AN$1, 'old sheet (broken) '!$e$4:$e30, "", 'old sheet (broken) '!$b$4:$b30, "Allison", 'old sheet (broken) '!$d$4:$d30, "for you")</f>
        <v>#NAME?</v>
      </c>
      <c r="AN18" s="31" t="e">
        <f aca="false">SUMIFS('old sheet (broken) '!$c$4:$c30, 'old sheet (broken) '!$a$4:$a30, "&gt;="&amp;AN$1, 'old sheet (broken) '!$a$4:$a30, "&lt;"&amp;AO$1, 'old sheet (broken) '!$e$4:$e30, "Other", 'old sheet (broken) '!$b$4:$b30, "Allison", 'old sheet (broken) '!$d$4:$d30, "for us")+SUMIFS('old sheet (broken) '!$c$4:$c30, 'old sheet (broken) '!$a$4:$a30, "&gt;="&amp;AN$1, 'old sheet (broken) '!$a$4:$a30, "&lt;"&amp;AO$1, 'old sheet (broken) '!$e$4:$e30, "", 'old sheet (broken) '!$b$4:$b30, "Allison", 'old sheet (broken) '!$d$4:$d30, "for us")+SUMIFS('old sheet (broken) '!$c$4:$c30, 'old sheet (broken) '!$a$4:$a30, "&gt;="&amp;AN$1, 'old sheet (broken) '!$a$4:$a30, "&lt;"&amp;AO$1, 'old sheet (broken) '!$e$4:$e30, "Other", 'old sheet (broken) '!$b$4:$b30, "Allison", 'old sheet (broken) '!$d$4:$d30, "for you")+SUMIFS('old sheet (broken) '!$c$4:$c30, 'old sheet (broken) '!$a$4:$a30, "&gt;="&amp;AN$1, 'old sheet (broken) '!$a$4:$a30, "&lt;"&amp;AO$1, 'old sheet (broken) '!$e$4:$e30, "", 'old sheet (broken) '!$b$4:$b30, "Allison", 'old sheet (broken) '!$d$4:$d30, "for you")</f>
        <v>#NAME?</v>
      </c>
      <c r="AO18" s="31" t="e">
        <f aca="false">SUMIFS('old sheet (broken) '!$c$4:$c30, 'old sheet (broken) '!$a$4:$a30, "&gt;="&amp;AO$1, 'old sheet (broken) '!$a$4:$a30, "&lt;"&amp;AP$1, 'old sheet (broken) '!$e$4:$e30, "Other", 'old sheet (broken) '!$b$4:$b30, "Allison", 'old sheet (broken) '!$d$4:$d30, "for us")+SUMIFS('old sheet (broken) '!$c$4:$c30, 'old sheet (broken) '!$a$4:$a30, "&gt;="&amp;AO$1, 'old sheet (broken) '!$a$4:$a30, "&lt;"&amp;AP$1, 'old sheet (broken) '!$e$4:$e30, "", 'old sheet (broken) '!$b$4:$b30, "Allison", 'old sheet (broken) '!$d$4:$d30, "for us")+SUMIFS('old sheet (broken) '!$c$4:$c30, 'old sheet (broken) '!$a$4:$a30, "&gt;="&amp;AO$1, 'old sheet (broken) '!$a$4:$a30, "&lt;"&amp;AP$1, 'old sheet (broken) '!$e$4:$e30, "Other", 'old sheet (broken) '!$b$4:$b30, "Allison", 'old sheet (broken) '!$d$4:$d30, "for you")+SUMIFS('old sheet (broken) '!$c$4:$c30, 'old sheet (broken) '!$a$4:$a30, "&gt;="&amp;AO$1, 'old sheet (broken) '!$a$4:$a30, "&lt;"&amp;AP$1, 'old sheet (broken) '!$e$4:$e30, "", 'old sheet (broken) '!$b$4:$b30, "Allison", 'old sheet (broken) '!$d$4:$d30, "for you")</f>
        <v>#NAME?</v>
      </c>
      <c r="AP18" s="31" t="e">
        <f aca="false">SUMIFS('old sheet (broken) '!$c$4:$c30, 'old sheet (broken) '!$a$4:$a30, "&gt;="&amp;AP$1, 'old sheet (broken) '!$a$4:$a30, "&lt;"&amp;AQ$1, 'old sheet (broken) '!$e$4:$e30, "Other", 'old sheet (broken) '!$b$4:$b30, "Allison", 'old sheet (broken) '!$d$4:$d30, "for us")+SUMIFS('old sheet (broken) '!$c$4:$c30, 'old sheet (broken) '!$a$4:$a30, "&gt;="&amp;AP$1, 'old sheet (broken) '!$a$4:$a30, "&lt;"&amp;AQ$1, 'old sheet (broken) '!$e$4:$e30, "", 'old sheet (broken) '!$b$4:$b30, "Allison", 'old sheet (broken) '!$d$4:$d30, "for us")+SUMIFS('old sheet (broken) '!$c$4:$c30, 'old sheet (broken) '!$a$4:$a30, "&gt;="&amp;AP$1, 'old sheet (broken) '!$a$4:$a30, "&lt;"&amp;AQ$1, 'old sheet (broken) '!$e$4:$e30, "Other", 'old sheet (broken) '!$b$4:$b30, "Allison", 'old sheet (broken) '!$d$4:$d30, "for you")+SUMIFS('old sheet (broken) '!$c$4:$c30, 'old sheet (broken) '!$a$4:$a30, "&gt;="&amp;AP$1, 'old sheet (broken) '!$a$4:$a30, "&lt;"&amp;AQ$1, 'old sheet (broken) '!$e$4:$e30, "", 'old sheet (broken) '!$b$4:$b30, "Allison", 'old sheet (broken) '!$d$4:$d30, "for you")</f>
        <v>#NAME?</v>
      </c>
      <c r="AQ18" s="31" t="e">
        <f aca="false">SUMIFS('old sheet (broken) '!$c$4:$c30, 'old sheet (broken) '!$a$4:$a30, "&gt;="&amp;AQ$1, 'old sheet (broken) '!$a$4:$a30, "&lt;"&amp;AS$1, 'old sheet (broken) '!$e$4:$e30, "Other", 'old sheet (broken) '!$b$4:$b30, "Allison", 'old sheet (broken) '!$d$4:$d30, "for us")+SUMIFS('old sheet (broken) '!$c$4:$c30, 'old sheet (broken) '!$a$4:$a30, "&gt;="&amp;AQ$1, 'old sheet (broken) '!$a$4:$a30, "&lt;"&amp;AS$1, 'old sheet (broken) '!$e$4:$e30, "", 'old sheet (broken) '!$b$4:$b30, "Allison", 'old sheet (broken) '!$d$4:$d30, "for us")+SUMIFS('old sheet (broken) '!$c$4:$c30, 'old sheet (broken) '!$a$4:$a30, "&gt;="&amp;AQ$1, 'old sheet (broken) '!$a$4:$a30, "&lt;"&amp;AS$1, 'old sheet (broken) '!$e$4:$e30, "Other", 'old sheet (broken) '!$b$4:$b30, "Allison", 'old sheet (broken) '!$d$4:$d30, "for you")+SUMIFS('old sheet (broken) '!$c$4:$c30, 'old sheet (broken) '!$a$4:$a30, "&gt;="&amp;AQ$1, 'old sheet (broken) '!$a$4:$a30, "&lt;"&amp;AS$1, 'old sheet (broken) '!$e$4:$e30, "", 'old sheet (broken) '!$b$4:$b30, "Allison", 'old sheet (broken) '!$d$4:$d30, "for you")</f>
        <v>#NAME?</v>
      </c>
      <c r="AR18" s="31" t="e">
        <f aca="false">SUMIFS('old sheet (broken) '!$c$4:$c30, 'old sheet (broken) '!$a$4:$a30, "&gt;="&amp;AR$1, 'old sheet (broken) '!$a$4:$a30, "&lt;"&amp;AT$1, 'old sheet (broken) '!$e$4:$e30, "Other", 'old sheet (broken) '!$b$4:$b30, "Allison", 'old sheet (broken) '!$d$4:$d30, "for us")+SUMIFS('old sheet (broken) '!$c$4:$c30, 'old sheet (broken) '!$a$4:$a30, "&gt;="&amp;AR$1, 'old sheet (broken) '!$a$4:$a30, "&lt;"&amp;AT$1, 'old sheet (broken) '!$e$4:$e30, "", 'old sheet (broken) '!$b$4:$b30, "Allison", 'old sheet (broken) '!$d$4:$d30, "for us")+SUMIFS('old sheet (broken) '!$c$4:$c30, 'old sheet (broken) '!$a$4:$a30, "&gt;="&amp;AR$1, 'old sheet (broken) '!$a$4:$a30, "&lt;"&amp;AT$1, 'old sheet (broken) '!$e$4:$e30, "Other", 'old sheet (broken) '!$b$4:$b30, "Allison", 'old sheet (broken) '!$d$4:$d30, "for you")+SUMIFS('old sheet (broken) '!$c$4:$c30, 'old sheet (broken) '!$a$4:$a30, "&gt;="&amp;AR$1, 'old sheet (broken) '!$a$4:$a30, "&lt;"&amp;AT$1, 'old sheet (broken) '!$e$4:$e30, "", 'old sheet (broken) '!$b$4:$b30, "Allison", 'old sheet (broken) '!$d$4:$d30, "for you")</f>
        <v>#NAME?</v>
      </c>
    </row>
    <row r="19" customFormat="false" ht="15.75" hidden="false" customHeight="false" outlineLevel="0" collapsed="false">
      <c r="A19" s="32" t="s">
        <v>479</v>
      </c>
      <c r="B19" s="33" t="e">
        <f aca="false">SUMIFS('old sheet (broken) '!$c$4:$c30, 'old sheet (broken) '!$a$4:$a30, "&gt;="&amp;B$1, 'old sheet (broken) '!$a$4:$a30, "&lt;"&amp;C$1,  'old sheet (broken) '!$b$4:$b30, "Allison", 'old sheet (broken) '!$d$4:$d30, "for us")</f>
        <v>#NAME?</v>
      </c>
      <c r="C19" s="33" t="e">
        <f aca="false">SUMIFS('old sheet (broken) '!$c$4:$c30, 'old sheet (broken) '!$a$4:$a30, "&gt;="&amp;C$1, 'old sheet (broken) '!$a$4:$a30, "&lt;"&amp;D$1,  'old sheet (broken) '!$b$4:$b30, "Allison", 'old sheet (broken) '!$d$4:$d30, "for us")</f>
        <v>#NAME?</v>
      </c>
      <c r="D19" s="33" t="e">
        <f aca="false">SUMIFS('old sheet (broken) '!$c$4:$c30, 'old sheet (broken) '!$a$4:$a30, "&gt;="&amp;D$1, 'old sheet (broken) '!$a$4:$a30, "&lt;"&amp;E$1,  'old sheet (broken) '!$b$4:$b30, "Allison", 'old sheet (broken) '!$d$4:$d30, "for us")</f>
        <v>#NAME?</v>
      </c>
      <c r="E19" s="33" t="e">
        <f aca="false">SUMIFS('old sheet (broken) '!$c$4:$c30, 'old sheet (broken) '!$a$4:$a30, "&gt;="&amp;E$1, 'old sheet (broken) '!$a$4:$a30, "&lt;"&amp;F$1,  'old sheet (broken) '!$b$4:$b30, "Allison", 'old sheet (broken) '!$d$4:$d30, "for us")</f>
        <v>#NAME?</v>
      </c>
      <c r="F19" s="33" t="e">
        <f aca="false">SUMIFS('old sheet (broken) '!$c$4:$c30, 'old sheet (broken) '!$a$4:$a30, "&gt;="&amp;F$1, 'old sheet (broken) '!$a$4:$a30, "&lt;"&amp;G$1,  'old sheet (broken) '!$b$4:$b30, "Allison", 'old sheet (broken) '!$d$4:$d30, "for us")</f>
        <v>#NAME?</v>
      </c>
      <c r="G19" s="33" t="e">
        <f aca="false">SUMIFS('old sheet (broken) '!$c$4:$c30, 'old sheet (broken) '!$a$4:$a30, "&gt;="&amp;G$1, 'old sheet (broken) '!$a$4:$a30, "&lt;"&amp;H$1,  'old sheet (broken) '!$b$4:$b30, "Allison", 'old sheet (broken) '!$d$4:$d30, "for us")</f>
        <v>#NAME?</v>
      </c>
      <c r="H19" s="33" t="e">
        <f aca="false">SUMIFS('old sheet (broken) '!$c$4:$c30, 'old sheet (broken) '!$a$4:$a30, "&gt;="&amp;H$1, 'old sheet (broken) '!$a$4:$a30, "&lt;"&amp;I$1,  'old sheet (broken) '!$b$4:$b30, "Allison", 'old sheet (broken) '!$d$4:$d30, "for us")</f>
        <v>#NAME?</v>
      </c>
      <c r="I19" s="33" t="e">
        <f aca="false">SUMIFS('old sheet (broken) '!$c$4:$c30, 'old sheet (broken) '!$a$4:$a30, "&gt;="&amp;I$1, 'old sheet (broken) '!$a$4:$a30, "&lt;"&amp;J$1,  'old sheet (broken) '!$b$4:$b30, "Allison", 'old sheet (broken) '!$d$4:$d30, "for us")</f>
        <v>#NAME?</v>
      </c>
      <c r="J19" s="33" t="e">
        <f aca="false">SUMIFS('old sheet (broken) '!$c$4:$c30, 'old sheet (broken) '!$a$4:$a30, "&gt;="&amp;J$1, 'old sheet (broken) '!$a$4:$a30, "&lt;"&amp;K$1,  'old sheet (broken) '!$b$4:$b30, "Allison", 'old sheet (broken) '!$d$4:$d30, "for us")</f>
        <v>#NAME?</v>
      </c>
      <c r="K19" s="33" t="e">
        <f aca="false">SUMIFS('old sheet (broken) '!$c$4:$c30, 'old sheet (broken) '!$a$4:$a30, "&gt;="&amp;K$1, 'old sheet (broken) '!$a$4:$a30, "&lt;"&amp;L$1,  'old sheet (broken) '!$b$4:$b30, "Allison", 'old sheet (broken) '!$d$4:$d30, "for us")</f>
        <v>#NAME?</v>
      </c>
      <c r="L19" s="33" t="e">
        <f aca="false">SUMIFS('old sheet (broken) '!$c$4:$c30, 'old sheet (broken) '!$a$4:$a30, "&gt;="&amp;L$1, 'old sheet (broken) '!$a$4:$a30, "&lt;"&amp;M$1,  'old sheet (broken) '!$b$4:$b30, "Allison", 'old sheet (broken) '!$d$4:$d30, "for us")</f>
        <v>#NAME?</v>
      </c>
      <c r="M19" s="33" t="e">
        <f aca="false">SUMIFS('old sheet (broken) '!$c$4:$c30, 'old sheet (broken) '!$a$4:$a30, "&gt;="&amp;M$1, 'old sheet (broken) '!$a$4:$a30, "&lt;"&amp;N$1,  'old sheet (broken) '!$b$4:$b30, "Allison", 'old sheet (broken) '!$d$4:$d30, "for us")</f>
        <v>#NAME?</v>
      </c>
      <c r="N19" s="33" t="e">
        <f aca="false">SUMIFS('old sheet (broken) '!$c$4:$c30, 'old sheet (broken) '!$a$4:$a30, "&gt;="&amp;N$1, 'old sheet (broken) '!$a$4:$a30, "&lt;"&amp;O$1,  'old sheet (broken) '!$b$4:$b30, "Allison", 'old sheet (broken) '!$d$4:$d30, "for us")</f>
        <v>#NAME?</v>
      </c>
      <c r="O19" s="33" t="e">
        <f aca="false">SUMIFS('old sheet (broken) '!$c$4:$c30, 'old sheet (broken) '!$a$4:$a30, "&gt;="&amp;O$1, 'old sheet (broken) '!$a$4:$a30, "&lt;"&amp;P$1,  'old sheet (broken) '!$b$4:$b30, "Allison", 'old sheet (broken) '!$d$4:$d30, "for us")</f>
        <v>#NAME?</v>
      </c>
      <c r="P19" s="33" t="e">
        <f aca="false">SUMIFS('old sheet (broken) '!$c$4:$c30, 'old sheet (broken) '!$a$4:$a30, "&gt;="&amp;P$1, 'old sheet (broken) '!$a$4:$a30, "&lt;"&amp;Q$1,  'old sheet (broken) '!$b$4:$b30, "Allison", 'old sheet (broken) '!$d$4:$d30, "for us")</f>
        <v>#NAME?</v>
      </c>
      <c r="Q19" s="33" t="e">
        <f aca="false">SUMIFS('old sheet (broken) '!$c$4:$c30, 'old sheet (broken) '!$a$4:$a30, "&gt;="&amp;Q$1, 'old sheet (broken) '!$a$4:$a30, "&lt;"&amp;R$1,  'old sheet (broken) '!$b$4:$b30, "Allison", 'old sheet (broken) '!$d$4:$d30, "for us")</f>
        <v>#NAME?</v>
      </c>
      <c r="R19" s="33" t="e">
        <f aca="false">SUMIFS('old sheet (broken) '!$c$4:$c30, 'old sheet (broken) '!$a$4:$a30, "&gt;="&amp;R$1, 'old sheet (broken) '!$a$4:$a30, "&lt;"&amp;S$1,  'old sheet (broken) '!$b$4:$b30, "Allison", 'old sheet (broken) '!$d$4:$d30, "for us")</f>
        <v>#NAME?</v>
      </c>
      <c r="S19" s="33" t="e">
        <f aca="false">SUMIFS('old sheet (broken) '!$c$4:$c30, 'old sheet (broken) '!$a$4:$a30, "&gt;="&amp;S$1, 'old sheet (broken) '!$a$4:$a30, "&lt;"&amp;T$1,  'old sheet (broken) '!$b$4:$b30, "Allison", 'old sheet (broken) '!$d$4:$d30, "for us")</f>
        <v>#NAME?</v>
      </c>
      <c r="T19" s="33" t="e">
        <f aca="false">SUMIFS('old sheet (broken) '!$c$4:$c30, 'old sheet (broken) '!$a$4:$a30, "&gt;="&amp;T$1, 'old sheet (broken) '!$a$4:$a30, "&lt;"&amp;U$1,  'old sheet (broken) '!$b$4:$b30, "Allison", 'old sheet (broken) '!$d$4:$d30, "for us")</f>
        <v>#NAME?</v>
      </c>
      <c r="U19" s="33" t="e">
        <f aca="false">SUMIFS('old sheet (broken) '!$c$4:$c30, 'old sheet (broken) '!$a$4:$a30, "&gt;="&amp;U$1, 'old sheet (broken) '!$a$4:$a30, "&lt;"&amp;V$1,  'old sheet (broken) '!$b$4:$b30, "Allison", 'old sheet (broken) '!$d$4:$d30, "for us")</f>
        <v>#NAME?</v>
      </c>
      <c r="V19" s="33" t="e">
        <f aca="false">SUMIFS('old sheet (broken) '!$c$4:$c30, 'old sheet (broken) '!$a$4:$a30, "&gt;="&amp;V$1, 'old sheet (broken) '!$a$4:$a30, "&lt;"&amp;W$1,  'old sheet (broken) '!$b$4:$b30, "Allison", 'old sheet (broken) '!$d$4:$d30, "for us")</f>
        <v>#NAME?</v>
      </c>
      <c r="W19" s="33" t="e">
        <f aca="false">SUMIFS('old sheet (broken) '!$c$4:$c30, 'old sheet (broken) '!$a$4:$a30, "&gt;="&amp;W$1, 'old sheet (broken) '!$a$4:$a30, "&lt;"&amp;X$1,  'old sheet (broken) '!$b$4:$b30, "Allison", 'old sheet (broken) '!$d$4:$d30, "for us")</f>
        <v>#NAME?</v>
      </c>
      <c r="X19" s="33" t="e">
        <f aca="false">SUMIFS('old sheet (broken) '!$c$4:$c30, 'old sheet (broken) '!$a$4:$a30, "&gt;="&amp;X$1, 'old sheet (broken) '!$a$4:$a30, "&lt;"&amp;Y$1,  'old sheet (broken) '!$b$4:$b30, "Allison", 'old sheet (broken) '!$d$4:$d30, "for us")</f>
        <v>#NAME?</v>
      </c>
      <c r="Y19" s="33" t="e">
        <f aca="false">SUMIFS('old sheet (broken) '!$c$4:$c30, 'old sheet (broken) '!$a$4:$a30, "&gt;="&amp;Y$1, 'old sheet (broken) '!$a$4:$a30, "&lt;"&amp;Z$1,  'old sheet (broken) '!$b$4:$b30, "Allison", 'old sheet (broken) '!$d$4:$d30, "for us")</f>
        <v>#NAME?</v>
      </c>
      <c r="Z19" s="33" t="e">
        <f aca="false">SUMIFS('old sheet (broken) '!$c$4:$c30, 'old sheet (broken) '!$a$4:$a30, "&gt;="&amp;Z$1, 'old sheet (broken) '!$a$4:$a30, "&lt;"&amp;AA$1,  'old sheet (broken) '!$b$4:$b30, "Allison", 'old sheet (broken) '!$d$4:$d30, "for us")</f>
        <v>#NAME?</v>
      </c>
      <c r="AA19" s="33" t="e">
        <f aca="false">SUMIFS('old sheet (broken) '!$c$4:$c30, 'old sheet (broken) '!$a$4:$a30, "&gt;="&amp;AA$1, 'old sheet (broken) '!$a$4:$a30, "&lt;"&amp;AB$1,  'old sheet (broken) '!$b$4:$b30, "Allison", 'old sheet (broken) '!$d$4:$d30, "for us")</f>
        <v>#NAME?</v>
      </c>
      <c r="AB19" s="33" t="e">
        <f aca="false">SUMIFS('old sheet (broken) '!$c$4:$c30, 'old sheet (broken) '!$a$4:$a30, "&gt;="&amp;AB$1, 'old sheet (broken) '!$a$4:$a30, "&lt;"&amp;AC$1,  'old sheet (broken) '!$b$4:$b30, "Allison", 'old sheet (broken) '!$d$4:$d30, "for us")</f>
        <v>#NAME?</v>
      </c>
      <c r="AC19" s="33" t="e">
        <f aca="false">SUMIFS('old sheet (broken) '!$c$4:$c30, 'old sheet (broken) '!$a$4:$a30, "&gt;="&amp;AC$1, 'old sheet (broken) '!$a$4:$a30, "&lt;"&amp;AD$1,  'old sheet (broken) '!$b$4:$b30, "Allison", 'old sheet (broken) '!$d$4:$d30, "for us")</f>
        <v>#NAME?</v>
      </c>
      <c r="AD19" s="33" t="e">
        <f aca="false">SUMIFS('old sheet (broken) '!$c$4:$c30, 'old sheet (broken) '!$a$4:$a30, "&gt;="&amp;AD$1, 'old sheet (broken) '!$a$4:$a30, "&lt;"&amp;AE$1,  'old sheet (broken) '!$b$4:$b30, "Allison", 'old sheet (broken) '!$d$4:$d30, "for us")</f>
        <v>#NAME?</v>
      </c>
      <c r="AE19" s="33" t="e">
        <f aca="false">SUMIFS('old sheet (broken) '!$c$4:$c30, 'old sheet (broken) '!$a$4:$a30, "&gt;="&amp;AE$1, 'old sheet (broken) '!$a$4:$a30, "&lt;"&amp;AF$1,  'old sheet (broken) '!$b$4:$b30, "Allison", 'old sheet (broken) '!$d$4:$d30, "for us")</f>
        <v>#NAME?</v>
      </c>
      <c r="AF19" s="33" t="e">
        <f aca="false">SUMIFS('old sheet (broken) '!$c$4:$c30, 'old sheet (broken) '!$a$4:$a30, "&gt;="&amp;AF$1, 'old sheet (broken) '!$a$4:$a30, "&lt;"&amp;AG$1,  'old sheet (broken) '!$b$4:$b30, "Allison", 'old sheet (broken) '!$d$4:$d30, "for us")</f>
        <v>#NAME?</v>
      </c>
      <c r="AG19" s="33" t="e">
        <f aca="false">SUMIFS('old sheet (broken) '!$c$4:$c30, 'old sheet (broken) '!$a$4:$a30, "&gt;="&amp;AG$1, 'old sheet (broken) '!$a$4:$a30, "&lt;"&amp;AH$1,  'old sheet (broken) '!$b$4:$b30, "Allison", 'old sheet (broken) '!$d$4:$d30, "for us")</f>
        <v>#NAME?</v>
      </c>
      <c r="AH19" s="33" t="e">
        <f aca="false">SUMIFS('old sheet (broken) '!$c$4:$c30, 'old sheet (broken) '!$a$4:$a30, "&gt;="&amp;AH$1, 'old sheet (broken) '!$a$4:$a30, "&lt;"&amp;AI$1,  'old sheet (broken) '!$b$4:$b30, "Allison", 'old sheet (broken) '!$d$4:$d30, "for us")</f>
        <v>#NAME?</v>
      </c>
      <c r="AI19" s="33" t="e">
        <f aca="false">SUMIFS('old sheet (broken) '!$c$4:$c30, 'old sheet (broken) '!$a$4:$a30, "&gt;="&amp;AI$1, 'old sheet (broken) '!$a$4:$a30, "&lt;"&amp;AJ$1,  'old sheet (broken) '!$b$4:$b30, "Allison", 'old sheet (broken) '!$d$4:$d30, "for us")</f>
        <v>#NAME?</v>
      </c>
      <c r="AJ19" s="33" t="e">
        <f aca="false">SUMIFS('old sheet (broken) '!$c$4:$c30, 'old sheet (broken) '!$a$4:$a30, "&gt;="&amp;AJ$1, 'old sheet (broken) '!$a$4:$a30, "&lt;"&amp;AK$1,  'old sheet (broken) '!$b$4:$b30, "Allison", 'old sheet (broken) '!$d$4:$d30, "for us")</f>
        <v>#NAME?</v>
      </c>
      <c r="AK19" s="33" t="e">
        <f aca="false">SUMIFS('old sheet (broken) '!$c$4:$c30, 'old sheet (broken) '!$a$4:$a30, "&gt;="&amp;AK$1, 'old sheet (broken) '!$a$4:$a30, "&lt;"&amp;AL$1,  'old sheet (broken) '!$b$4:$b30, "Allison", 'old sheet (broken) '!$d$4:$d30, "for us")</f>
        <v>#NAME?</v>
      </c>
      <c r="AL19" s="33" t="e">
        <f aca="false">SUMIFS('old sheet (broken) '!$c$4:$c30, 'old sheet (broken) '!$a$4:$a30, "&gt;="&amp;AL$1, 'old sheet (broken) '!$a$4:$a30, "&lt;"&amp;AM$1,  'old sheet (broken) '!$b$4:$b30, "Allison", 'old sheet (broken) '!$d$4:$d30, "for us")</f>
        <v>#NAME?</v>
      </c>
      <c r="AM19" s="33" t="e">
        <f aca="false">SUMIFS('old sheet (broken) '!$c$4:$c30, 'old sheet (broken) '!$a$4:$a30, "&gt;="&amp;AM$1, 'old sheet (broken) '!$a$4:$a30, "&lt;"&amp;AN$1,  'old sheet (broken) '!$b$4:$b30, "Allison", 'old sheet (broken) '!$d$4:$d30, "for us")</f>
        <v>#NAME?</v>
      </c>
      <c r="AN19" s="33" t="e">
        <f aca="false">SUMIFS('old sheet (broken) '!$c$4:$c30, 'old sheet (broken) '!$a$4:$a30, "&gt;="&amp;AN$1, 'old sheet (broken) '!$a$4:$a30, "&lt;"&amp;AO$1,  'old sheet (broken) '!$b$4:$b30, "Allison", 'old sheet (broken) '!$d$4:$d30, "for us")</f>
        <v>#NAME?</v>
      </c>
      <c r="AO19" s="33" t="e">
        <f aca="false">SUMIFS('old sheet (broken) '!$c$4:$c30, 'old sheet (broken) '!$a$4:$a30, "&gt;="&amp;AO$1, 'old sheet (broken) '!$a$4:$a30, "&lt;"&amp;AP$1,  'old sheet (broken) '!$b$4:$b30, "Allison", 'old sheet (broken) '!$d$4:$d30, "for us")</f>
        <v>#NAME?</v>
      </c>
      <c r="AP19" s="33" t="e">
        <f aca="false">SUMIFS('old sheet (broken) '!$c$4:$c30, 'old sheet (broken) '!$a$4:$a30, "&gt;="&amp;AP$1, 'old sheet (broken) '!$a$4:$a30, "&lt;"&amp;AQ$1,  'old sheet (broken) '!$b$4:$b30, "Allison", 'old sheet (broken) '!$d$4:$d30, "for us")</f>
        <v>#NAME?</v>
      </c>
      <c r="AQ19" s="33" t="e">
        <f aca="false">SUMIFS('old sheet (broken) '!$c$4:$c30, 'old sheet (broken) '!$a$4:$a30, "&gt;="&amp;AQ$1, 'old sheet (broken) '!$a$4:$a30, "&lt;"&amp;AS$1,  'old sheet (broken) '!$b$4:$b30, "Allison", 'old sheet (broken) '!$d$4:$d30, "for us")</f>
        <v>#NAME?</v>
      </c>
      <c r="AR19" s="33" t="e">
        <f aca="false">SUMIFS('old sheet (broken) '!$c$4:$c30, 'old sheet (broken) '!$a$4:$a30, "&gt;="&amp;AR$1, 'old sheet (broken) '!$a$4:$a30, "&lt;"&amp;AT$1,  'old sheet (broken) '!$b$4:$b30, "Allison", 'old sheet (broken) '!$d$4:$d30, "for us")</f>
        <v>#NAME?</v>
      </c>
    </row>
    <row r="20" customFormat="false" ht="15.75" hidden="false" customHeight="false" outlineLevel="0" collapsed="false">
      <c r="A20" s="25" t="s">
        <v>480</v>
      </c>
      <c r="B20" s="26" t="e">
        <f aca="false">SUMIFS('old sheet (broken) '!$c$4:$c30, 'old sheet (broken) '!$a$4:$a30, "&gt;="&amp;B$1, 'old sheet (broken) '!$a$4:$a30, "&lt;"&amp;C$1,  'old sheet (broken) '!$b$4:$b30, "Allison", 'old sheet (broken) '!$d$4:$d30, "for you")</f>
        <v>#NAME?</v>
      </c>
      <c r="C20" s="26" t="e">
        <f aca="false">SUMIFS('old sheet (broken) '!$c$4:$c30, 'old sheet (broken) '!$a$4:$a30, "&gt;="&amp;C$1, 'old sheet (broken) '!$a$4:$a30, "&lt;"&amp;D$1,  'old sheet (broken) '!$b$4:$b30, "Allison", 'old sheet (broken) '!$d$4:$d30, "for you")</f>
        <v>#NAME?</v>
      </c>
      <c r="D20" s="26" t="e">
        <f aca="false">SUMIFS('old sheet (broken) '!$c$4:$c30, 'old sheet (broken) '!$a$4:$a30, "&gt;="&amp;D$1, 'old sheet (broken) '!$a$4:$a30, "&lt;"&amp;E$1,  'old sheet (broken) '!$b$4:$b30, "Allison", 'old sheet (broken) '!$d$4:$d30, "for you")</f>
        <v>#NAME?</v>
      </c>
      <c r="E20" s="26" t="e">
        <f aca="false">SUMIFS('old sheet (broken) '!$c$4:$c30, 'old sheet (broken) '!$a$4:$a30, "&gt;="&amp;E$1, 'old sheet (broken) '!$a$4:$a30, "&lt;"&amp;F$1,  'old sheet (broken) '!$b$4:$b30, "Allison", 'old sheet (broken) '!$d$4:$d30, "for you")</f>
        <v>#NAME?</v>
      </c>
      <c r="F20" s="26" t="e">
        <f aca="false">SUMIFS('old sheet (broken) '!$c$4:$c30, 'old sheet (broken) '!$a$4:$a30, "&gt;="&amp;F$1, 'old sheet (broken) '!$a$4:$a30, "&lt;"&amp;G$1,  'old sheet (broken) '!$b$4:$b30, "Allison", 'old sheet (broken) '!$d$4:$d30, "for you")</f>
        <v>#NAME?</v>
      </c>
      <c r="G20" s="26" t="e">
        <f aca="false">SUMIFS('old sheet (broken) '!$c$4:$c30, 'old sheet (broken) '!$a$4:$a30, "&gt;="&amp;G$1, 'old sheet (broken) '!$a$4:$a30, "&lt;"&amp;H$1,  'old sheet (broken) '!$b$4:$b30, "Allison", 'old sheet (broken) '!$d$4:$d30, "for you")</f>
        <v>#NAME?</v>
      </c>
      <c r="H20" s="26" t="e">
        <f aca="false">SUMIFS('old sheet (broken) '!$c$4:$c30, 'old sheet (broken) '!$a$4:$a30, "&gt;="&amp;H$1, 'old sheet (broken) '!$a$4:$a30, "&lt;"&amp;I$1,  'old sheet (broken) '!$b$4:$b30, "Allison", 'old sheet (broken) '!$d$4:$d30, "for you")</f>
        <v>#NAME?</v>
      </c>
      <c r="I20" s="26" t="e">
        <f aca="false">SUMIFS('old sheet (broken) '!$c$4:$c30, 'old sheet (broken) '!$a$4:$a30, "&gt;="&amp;I$1, 'old sheet (broken) '!$a$4:$a30, "&lt;"&amp;J$1,  'old sheet (broken) '!$b$4:$b30, "Allison", 'old sheet (broken) '!$d$4:$d30, "for you")</f>
        <v>#NAME?</v>
      </c>
      <c r="J20" s="26" t="e">
        <f aca="false">SUMIFS('old sheet (broken) '!$c$4:$c30, 'old sheet (broken) '!$a$4:$a30, "&gt;="&amp;J$1, 'old sheet (broken) '!$a$4:$a30, "&lt;"&amp;K$1,  'old sheet (broken) '!$b$4:$b30, "Allison", 'old sheet (broken) '!$d$4:$d30, "for you")</f>
        <v>#NAME?</v>
      </c>
      <c r="K20" s="26" t="e">
        <f aca="false">SUMIFS('old sheet (broken) '!$c$4:$c30, 'old sheet (broken) '!$a$4:$a30, "&gt;="&amp;K$1, 'old sheet (broken) '!$a$4:$a30, "&lt;"&amp;L$1,  'old sheet (broken) '!$b$4:$b30, "Allison", 'old sheet (broken) '!$d$4:$d30, "for you")</f>
        <v>#NAME?</v>
      </c>
      <c r="L20" s="26" t="e">
        <f aca="false">SUMIFS('old sheet (broken) '!$c$4:$c30, 'old sheet (broken) '!$a$4:$a30, "&gt;="&amp;L$1, 'old sheet (broken) '!$a$4:$a30, "&lt;"&amp;M$1,  'old sheet (broken) '!$b$4:$b30, "Allison", 'old sheet (broken) '!$d$4:$d30, "for you")</f>
        <v>#NAME?</v>
      </c>
      <c r="M20" s="26" t="e">
        <f aca="false">SUMIFS('old sheet (broken) '!$c$4:$c30, 'old sheet (broken) '!$a$4:$a30, "&gt;="&amp;M$1, 'old sheet (broken) '!$a$4:$a30, "&lt;"&amp;N$1,  'old sheet (broken) '!$b$4:$b30, "Allison", 'old sheet (broken) '!$d$4:$d30, "for you")</f>
        <v>#NAME?</v>
      </c>
      <c r="N20" s="26" t="e">
        <f aca="false">SUMIFS('old sheet (broken) '!$c$4:$c30, 'old sheet (broken) '!$a$4:$a30, "&gt;="&amp;N$1, 'old sheet (broken) '!$a$4:$a30, "&lt;"&amp;O$1,  'old sheet (broken) '!$b$4:$b30, "Allison", 'old sheet (broken) '!$d$4:$d30, "for you")</f>
        <v>#NAME?</v>
      </c>
      <c r="O20" s="26" t="e">
        <f aca="false">SUMIFS('old sheet (broken) '!$c$4:$c30, 'old sheet (broken) '!$a$4:$a30, "&gt;="&amp;O$1, 'old sheet (broken) '!$a$4:$a30, "&lt;"&amp;P$1,  'old sheet (broken) '!$b$4:$b30, "Allison", 'old sheet (broken) '!$d$4:$d30, "for you")</f>
        <v>#NAME?</v>
      </c>
      <c r="P20" s="26" t="e">
        <f aca="false">SUMIFS('old sheet (broken) '!$c$4:$c30, 'old sheet (broken) '!$a$4:$a30, "&gt;="&amp;P$1, 'old sheet (broken) '!$a$4:$a30, "&lt;"&amp;Q$1,  'old sheet (broken) '!$b$4:$b30, "Allison", 'old sheet (broken) '!$d$4:$d30, "for you")</f>
        <v>#NAME?</v>
      </c>
      <c r="Q20" s="26" t="e">
        <f aca="false">SUMIFS('old sheet (broken) '!$c$4:$c30, 'old sheet (broken) '!$a$4:$a30, "&gt;="&amp;Q$1, 'old sheet (broken) '!$a$4:$a30, "&lt;"&amp;R$1,  'old sheet (broken) '!$b$4:$b30, "Allison", 'old sheet (broken) '!$d$4:$d30, "for you")</f>
        <v>#NAME?</v>
      </c>
      <c r="R20" s="26" t="e">
        <f aca="false">SUMIFS('old sheet (broken) '!$c$4:$c30, 'old sheet (broken) '!$a$4:$a30, "&gt;="&amp;R$1, 'old sheet (broken) '!$a$4:$a30, "&lt;"&amp;S$1,  'old sheet (broken) '!$b$4:$b30, "Allison", 'old sheet (broken) '!$d$4:$d30, "for you")</f>
        <v>#NAME?</v>
      </c>
      <c r="S20" s="26" t="e">
        <f aca="false">SUMIFS('old sheet (broken) '!$c$4:$c30, 'old sheet (broken) '!$a$4:$a30, "&gt;="&amp;S$1, 'old sheet (broken) '!$a$4:$a30, "&lt;"&amp;T$1,  'old sheet (broken) '!$b$4:$b30, "Allison", 'old sheet (broken) '!$d$4:$d30, "for you")</f>
        <v>#NAME?</v>
      </c>
      <c r="T20" s="26" t="e">
        <f aca="false">SUMIFS('old sheet (broken) '!$c$4:$c30, 'old sheet (broken) '!$a$4:$a30, "&gt;="&amp;T$1, 'old sheet (broken) '!$a$4:$a30, "&lt;"&amp;U$1,  'old sheet (broken) '!$b$4:$b30, "Allison", 'old sheet (broken) '!$d$4:$d30, "for you")</f>
        <v>#NAME?</v>
      </c>
      <c r="U20" s="26" t="e">
        <f aca="false">SUMIFS('old sheet (broken) '!$c$4:$c30, 'old sheet (broken) '!$a$4:$a30, "&gt;="&amp;U$1, 'old sheet (broken) '!$a$4:$a30, "&lt;"&amp;V$1,  'old sheet (broken) '!$b$4:$b30, "Allison", 'old sheet (broken) '!$d$4:$d30, "for you")</f>
        <v>#NAME?</v>
      </c>
      <c r="V20" s="26" t="e">
        <f aca="false">SUMIFS('old sheet (broken) '!$c$4:$c30, 'old sheet (broken) '!$a$4:$a30, "&gt;="&amp;V$1, 'old sheet (broken) '!$a$4:$a30, "&lt;"&amp;W$1,  'old sheet (broken) '!$b$4:$b30, "Allison", 'old sheet (broken) '!$d$4:$d30, "for you")</f>
        <v>#NAME?</v>
      </c>
      <c r="W20" s="26" t="e">
        <f aca="false">SUMIFS('old sheet (broken) '!$c$4:$c30, 'old sheet (broken) '!$a$4:$a30, "&gt;="&amp;W$1, 'old sheet (broken) '!$a$4:$a30, "&lt;"&amp;X$1,  'old sheet (broken) '!$b$4:$b30, "Allison", 'old sheet (broken) '!$d$4:$d30, "for you")</f>
        <v>#NAME?</v>
      </c>
      <c r="X20" s="26" t="e">
        <f aca="false">SUMIFS('old sheet (broken) '!$c$4:$c30, 'old sheet (broken) '!$a$4:$a30, "&gt;="&amp;X$1, 'old sheet (broken) '!$a$4:$a30, "&lt;"&amp;Y$1,  'old sheet (broken) '!$b$4:$b30, "Allison", 'old sheet (broken) '!$d$4:$d30, "for you")</f>
        <v>#NAME?</v>
      </c>
      <c r="Y20" s="26" t="e">
        <f aca="false">SUMIFS('old sheet (broken) '!$c$4:$c30, 'old sheet (broken) '!$a$4:$a30, "&gt;="&amp;Y$1, 'old sheet (broken) '!$a$4:$a30, "&lt;"&amp;Z$1,  'old sheet (broken) '!$b$4:$b30, "Allison", 'old sheet (broken) '!$d$4:$d30, "for you")</f>
        <v>#NAME?</v>
      </c>
      <c r="Z20" s="26" t="e">
        <f aca="false">SUMIFS('old sheet (broken) '!$c$4:$c30, 'old sheet (broken) '!$a$4:$a30, "&gt;="&amp;Z$1, 'old sheet (broken) '!$a$4:$a30, "&lt;"&amp;AA$1,  'old sheet (broken) '!$b$4:$b30, "Allison", 'old sheet (broken) '!$d$4:$d30, "for you")</f>
        <v>#NAME?</v>
      </c>
      <c r="AA20" s="26" t="e">
        <f aca="false">SUMIFS('old sheet (broken) '!$c$4:$c30, 'old sheet (broken) '!$a$4:$a30, "&gt;="&amp;AA$1, 'old sheet (broken) '!$a$4:$a30, "&lt;"&amp;AB$1,  'old sheet (broken) '!$b$4:$b30, "Allison", 'old sheet (broken) '!$d$4:$d30, "for you")</f>
        <v>#NAME?</v>
      </c>
      <c r="AB20" s="26" t="e">
        <f aca="false">SUMIFS('old sheet (broken) '!$c$4:$c30, 'old sheet (broken) '!$a$4:$a30, "&gt;="&amp;AB$1, 'old sheet (broken) '!$a$4:$a30, "&lt;"&amp;AC$1,  'old sheet (broken) '!$b$4:$b30, "Allison", 'old sheet (broken) '!$d$4:$d30, "for you")</f>
        <v>#NAME?</v>
      </c>
      <c r="AC20" s="26" t="e">
        <f aca="false">SUMIFS('old sheet (broken) '!$c$4:$c30, 'old sheet (broken) '!$a$4:$a30, "&gt;="&amp;AC$1, 'old sheet (broken) '!$a$4:$a30, "&lt;"&amp;AD$1,  'old sheet (broken) '!$b$4:$b30, "Allison", 'old sheet (broken) '!$d$4:$d30, "for you")</f>
        <v>#NAME?</v>
      </c>
      <c r="AD20" s="26" t="e">
        <f aca="false">SUMIFS('old sheet (broken) '!$c$4:$c30, 'old sheet (broken) '!$a$4:$a30, "&gt;="&amp;AD$1, 'old sheet (broken) '!$a$4:$a30, "&lt;"&amp;AE$1,  'old sheet (broken) '!$b$4:$b30, "Allison", 'old sheet (broken) '!$d$4:$d30, "for you")</f>
        <v>#NAME?</v>
      </c>
      <c r="AE20" s="26" t="e">
        <f aca="false">SUMIFS('old sheet (broken) '!$c$4:$c30, 'old sheet (broken) '!$a$4:$a30, "&gt;="&amp;AE$1, 'old sheet (broken) '!$a$4:$a30, "&lt;"&amp;AF$1,  'old sheet (broken) '!$b$4:$b30, "Allison", 'old sheet (broken) '!$d$4:$d30, "for you")</f>
        <v>#NAME?</v>
      </c>
      <c r="AF20" s="26" t="e">
        <f aca="false">SUMIFS('old sheet (broken) '!$c$4:$c30, 'old sheet (broken) '!$a$4:$a30, "&gt;="&amp;AF$1, 'old sheet (broken) '!$a$4:$a30, "&lt;"&amp;AG$1,  'old sheet (broken) '!$b$4:$b30, "Allison", 'old sheet (broken) '!$d$4:$d30, "for you")</f>
        <v>#NAME?</v>
      </c>
      <c r="AG20" s="26" t="e">
        <f aca="false">SUMIFS('old sheet (broken) '!$c$4:$c30, 'old sheet (broken) '!$a$4:$a30, "&gt;="&amp;AG$1, 'old sheet (broken) '!$a$4:$a30, "&lt;"&amp;AH$1,  'old sheet (broken) '!$b$4:$b30, "Allison", 'old sheet (broken) '!$d$4:$d30, "for you")</f>
        <v>#NAME?</v>
      </c>
      <c r="AH20" s="26" t="e">
        <f aca="false">SUMIFS('old sheet (broken) '!$c$4:$c30, 'old sheet (broken) '!$a$4:$a30, "&gt;="&amp;AH$1, 'old sheet (broken) '!$a$4:$a30, "&lt;"&amp;AI$1,  'old sheet (broken) '!$b$4:$b30, "Allison", 'old sheet (broken) '!$d$4:$d30, "for you")</f>
        <v>#NAME?</v>
      </c>
      <c r="AI20" s="26" t="e">
        <f aca="false">SUMIFS('old sheet (broken) '!$c$4:$c30, 'old sheet (broken) '!$a$4:$a30, "&gt;="&amp;AI$1, 'old sheet (broken) '!$a$4:$a30, "&lt;"&amp;AJ$1,  'old sheet (broken) '!$b$4:$b30, "Allison", 'old sheet (broken) '!$d$4:$d30, "for you")</f>
        <v>#NAME?</v>
      </c>
      <c r="AJ20" s="26" t="e">
        <f aca="false">SUMIFS('old sheet (broken) '!$c$4:$c30, 'old sheet (broken) '!$a$4:$a30, "&gt;="&amp;AJ$1, 'old sheet (broken) '!$a$4:$a30, "&lt;"&amp;AK$1,  'old sheet (broken) '!$b$4:$b30, "Allison", 'old sheet (broken) '!$d$4:$d30, "for you")</f>
        <v>#NAME?</v>
      </c>
      <c r="AK20" s="26" t="e">
        <f aca="false">SUMIFS('old sheet (broken) '!$c$4:$c30, 'old sheet (broken) '!$a$4:$a30, "&gt;="&amp;AK$1, 'old sheet (broken) '!$a$4:$a30, "&lt;"&amp;AL$1,  'old sheet (broken) '!$b$4:$b30, "Allison", 'old sheet (broken) '!$d$4:$d30, "for you")</f>
        <v>#NAME?</v>
      </c>
      <c r="AL20" s="26" t="e">
        <f aca="false">SUMIFS('old sheet (broken) '!$c$4:$c30, 'old sheet (broken) '!$a$4:$a30, "&gt;="&amp;AL$1, 'old sheet (broken) '!$a$4:$a30, "&lt;"&amp;AM$1,  'old sheet (broken) '!$b$4:$b30, "Allison", 'old sheet (broken) '!$d$4:$d30, "for you")</f>
        <v>#NAME?</v>
      </c>
      <c r="AM20" s="26" t="e">
        <f aca="false">SUMIFS('old sheet (broken) '!$c$4:$c30, 'old sheet (broken) '!$a$4:$a30, "&gt;="&amp;AM$1, 'old sheet (broken) '!$a$4:$a30, "&lt;"&amp;AN$1,  'old sheet (broken) '!$b$4:$b30, "Allison", 'old sheet (broken) '!$d$4:$d30, "for you")</f>
        <v>#NAME?</v>
      </c>
      <c r="AN20" s="26" t="e">
        <f aca="false">SUMIFS('old sheet (broken) '!$c$4:$c30, 'old sheet (broken) '!$a$4:$a30, "&gt;="&amp;AN$1, 'old sheet (broken) '!$a$4:$a30, "&lt;"&amp;AO$1,  'old sheet (broken) '!$b$4:$b30, "Allison", 'old sheet (broken) '!$d$4:$d30, "for you")</f>
        <v>#NAME?</v>
      </c>
      <c r="AO20" s="26" t="e">
        <f aca="false">SUMIFS('old sheet (broken) '!$c$4:$c30, 'old sheet (broken) '!$a$4:$a30, "&gt;="&amp;AO$1, 'old sheet (broken) '!$a$4:$a30, "&lt;"&amp;AP$1,  'old sheet (broken) '!$b$4:$b30, "Allison", 'old sheet (broken) '!$d$4:$d30, "for you")</f>
        <v>#NAME?</v>
      </c>
      <c r="AP20" s="26" t="e">
        <f aca="false">SUMIFS('old sheet (broken) '!$c$4:$c30, 'old sheet (broken) '!$a$4:$a30, "&gt;="&amp;AP$1, 'old sheet (broken) '!$a$4:$a30, "&lt;"&amp;AQ$1,  'old sheet (broken) '!$b$4:$b30, "Allison", 'old sheet (broken) '!$d$4:$d30, "for you")</f>
        <v>#NAME?</v>
      </c>
      <c r="AQ20" s="26" t="e">
        <f aca="false">SUMIFS('old sheet (broken) '!$c$4:$c30, 'old sheet (broken) '!$a$4:$a30, "&gt;="&amp;AQ$1, 'old sheet (broken) '!$a$4:$a30, "&lt;"&amp;AS$1,  'old sheet (broken) '!$b$4:$b30, "Allison", 'old sheet (broken) '!$d$4:$d30, "for you")</f>
        <v>#NAME?</v>
      </c>
      <c r="AR20" s="26" t="e">
        <f aca="false">SUMIFS('old sheet (broken) '!$c$4:$c30, 'old sheet (broken) '!$a$4:$a30, "&gt;="&amp;AR$1, 'old sheet (broken) '!$a$4:$a30, "&lt;"&amp;AT$1,  'old sheet (broken) '!$b$4:$b30, "Allison", 'old sheet (broken) '!$d$4:$d30, "for you")</f>
        <v>#NAME?</v>
      </c>
    </row>
    <row r="21" customFormat="false" ht="15.75" hidden="false" customHeight="false" outlineLevel="0" collapsed="false">
      <c r="A21" s="27" t="s">
        <v>481</v>
      </c>
      <c r="B21" s="28" t="e">
        <f aca="false">SUMIFS('old sheet (broken) '!$c$4:$c30, 'old sheet (broken) '!$a$4:$a30, "&gt;="&amp;B$1, 'old sheet (broken) '!$a$4:$a30, "&lt;"&amp;C$1, 'old sheet (broken) '!$b$4:$b30, "Allison", 'old sheet (broken) '!$d$4:$d30, "to pay you back")</f>
        <v>#NAME?</v>
      </c>
      <c r="C21" s="28" t="e">
        <f aca="false">SUMIFS('old sheet (broken) '!$c$4:$c30, 'old sheet (broken) '!$a$4:$a30, "&gt;="&amp;C$1, 'old sheet (broken) '!$a$4:$a30, "&lt;"&amp;D$1, 'old sheet (broken) '!$b$4:$b30, "Allison", 'old sheet (broken) '!$d$4:$d30, "to pay you back")</f>
        <v>#NAME?</v>
      </c>
      <c r="D21" s="28" t="e">
        <f aca="false">SUMIFS('old sheet (broken) '!$c$4:$c30, 'old sheet (broken) '!$a$4:$a30, "&gt;="&amp;D$1, 'old sheet (broken) '!$a$4:$a30, "&lt;"&amp;E$1, 'old sheet (broken) '!$b$4:$b30, "Allison", 'old sheet (broken) '!$d$4:$d30, "to pay you back")</f>
        <v>#NAME?</v>
      </c>
      <c r="E21" s="28" t="e">
        <f aca="false">SUMIFS('old sheet (broken) '!$c$4:$c30, 'old sheet (broken) '!$a$4:$a30, "&gt;="&amp;E$1, 'old sheet (broken) '!$a$4:$a30, "&lt;"&amp;F$1, 'old sheet (broken) '!$b$4:$b30, "Allison", 'old sheet (broken) '!$d$4:$d30, "to pay you back")</f>
        <v>#NAME?</v>
      </c>
      <c r="F21" s="28" t="e">
        <f aca="false">SUMIFS('old sheet (broken) '!$c$4:$c30, 'old sheet (broken) '!$a$4:$a30, "&gt;="&amp;F$1, 'old sheet (broken) '!$a$4:$a30, "&lt;"&amp;G$1, 'old sheet (broken) '!$b$4:$b30, "Allison", 'old sheet (broken) '!$d$4:$d30, "to pay you back")</f>
        <v>#NAME?</v>
      </c>
      <c r="G21" s="28" t="e">
        <f aca="false">SUMIFS('old sheet (broken) '!$c$4:$c30, 'old sheet (broken) '!$a$4:$a30, "&gt;="&amp;G$1, 'old sheet (broken) '!$a$4:$a30, "&lt;"&amp;H$1, 'old sheet (broken) '!$b$4:$b30, "Allison", 'old sheet (broken) '!$d$4:$d30, "to pay you back")</f>
        <v>#NAME?</v>
      </c>
      <c r="H21" s="28" t="e">
        <f aca="false">SUMIFS('old sheet (broken) '!$c$4:$c30, 'old sheet (broken) '!$a$4:$a30, "&gt;="&amp;H$1, 'old sheet (broken) '!$a$4:$a30, "&lt;"&amp;I$1, 'old sheet (broken) '!$b$4:$b30, "Allison", 'old sheet (broken) '!$d$4:$d30, "to pay you back")</f>
        <v>#NAME?</v>
      </c>
      <c r="I21" s="28" t="e">
        <f aca="false">SUMIFS('old sheet (broken) '!$c$4:$c30, 'old sheet (broken) '!$a$4:$a30, "&gt;="&amp;I$1, 'old sheet (broken) '!$a$4:$a30, "&lt;"&amp;J$1, 'old sheet (broken) '!$b$4:$b30, "Allison", 'old sheet (broken) '!$d$4:$d30, "to pay you back")</f>
        <v>#NAME?</v>
      </c>
      <c r="J21" s="28" t="e">
        <f aca="false">SUMIFS('old sheet (broken) '!$c$4:$c30, 'old sheet (broken) '!$a$4:$a30, "&gt;="&amp;J$1, 'old sheet (broken) '!$a$4:$a30, "&lt;"&amp;K$1, 'old sheet (broken) '!$b$4:$b30, "Allison", 'old sheet (broken) '!$d$4:$d30, "to pay you back")</f>
        <v>#NAME?</v>
      </c>
      <c r="K21" s="28" t="e">
        <f aca="false">SUMIFS('old sheet (broken) '!$c$4:$c30, 'old sheet (broken) '!$a$4:$a30, "&gt;="&amp;K$1, 'old sheet (broken) '!$a$4:$a30, "&lt;"&amp;L$1, 'old sheet (broken) '!$b$4:$b30, "Allison", 'old sheet (broken) '!$d$4:$d30, "to pay you back")</f>
        <v>#NAME?</v>
      </c>
      <c r="L21" s="28" t="e">
        <f aca="false">SUMIFS('old sheet (broken) '!$c$4:$c30, 'old sheet (broken) '!$a$4:$a30, "&gt;="&amp;L$1, 'old sheet (broken) '!$a$4:$a30, "&lt;"&amp;M$1, 'old sheet (broken) '!$b$4:$b30, "Allison", 'old sheet (broken) '!$d$4:$d30, "to pay you back")</f>
        <v>#NAME?</v>
      </c>
      <c r="M21" s="28" t="e">
        <f aca="false">SUMIFS('old sheet (broken) '!$c$4:$c30, 'old sheet (broken) '!$a$4:$a30, "&gt;="&amp;M$1, 'old sheet (broken) '!$a$4:$a30, "&lt;"&amp;N$1, 'old sheet (broken) '!$b$4:$b30, "Allison", 'old sheet (broken) '!$d$4:$d30, "to pay you back")</f>
        <v>#NAME?</v>
      </c>
      <c r="N21" s="28" t="e">
        <f aca="false">SUMIFS('old sheet (broken) '!$c$4:$c30, 'old sheet (broken) '!$a$4:$a30, "&gt;="&amp;N$1, 'old sheet (broken) '!$a$4:$a30, "&lt;"&amp;O$1, 'old sheet (broken) '!$b$4:$b30, "Allison", 'old sheet (broken) '!$d$4:$d30, "to pay you back")</f>
        <v>#NAME?</v>
      </c>
      <c r="O21" s="28" t="e">
        <f aca="false">SUMIFS('old sheet (broken) '!$c$4:$c30, 'old sheet (broken) '!$a$4:$a30, "&gt;="&amp;O$1, 'old sheet (broken) '!$a$4:$a30, "&lt;"&amp;P$1, 'old sheet (broken) '!$b$4:$b30, "Allison", 'old sheet (broken) '!$d$4:$d30, "to pay you back")</f>
        <v>#NAME?</v>
      </c>
      <c r="P21" s="28" t="e">
        <f aca="false">SUMIFS('old sheet (broken) '!$c$4:$c30, 'old sheet (broken) '!$a$4:$a30, "&gt;="&amp;P$1, 'old sheet (broken) '!$a$4:$a30, "&lt;"&amp;Q$1, 'old sheet (broken) '!$b$4:$b30, "Allison", 'old sheet (broken) '!$d$4:$d30, "to pay you back")</f>
        <v>#NAME?</v>
      </c>
      <c r="Q21" s="28" t="e">
        <f aca="false">SUMIFS('old sheet (broken) '!$c$4:$c30, 'old sheet (broken) '!$a$4:$a30, "&gt;="&amp;Q$1, 'old sheet (broken) '!$a$4:$a30, "&lt;"&amp;R$1, 'old sheet (broken) '!$b$4:$b30, "Allison", 'old sheet (broken) '!$d$4:$d30, "to pay you back")</f>
        <v>#NAME?</v>
      </c>
      <c r="R21" s="28" t="e">
        <f aca="false">SUMIFS('old sheet (broken) '!$c$4:$c30, 'old sheet (broken) '!$a$4:$a30, "&gt;="&amp;R$1, 'old sheet (broken) '!$a$4:$a30, "&lt;"&amp;S$1, 'old sheet (broken) '!$b$4:$b30, "Allison", 'old sheet (broken) '!$d$4:$d30, "to pay you back")</f>
        <v>#NAME?</v>
      </c>
      <c r="S21" s="28" t="e">
        <f aca="false">SUMIFS('old sheet (broken) '!$c$4:$c30, 'old sheet (broken) '!$a$4:$a30, "&gt;="&amp;S$1, 'old sheet (broken) '!$a$4:$a30, "&lt;"&amp;T$1, 'old sheet (broken) '!$b$4:$b30, "Allison", 'old sheet (broken) '!$d$4:$d30, "to pay you back")</f>
        <v>#NAME?</v>
      </c>
      <c r="T21" s="28" t="e">
        <f aca="false">SUMIFS('old sheet (broken) '!$c$4:$c30, 'old sheet (broken) '!$a$4:$a30, "&gt;="&amp;T$1, 'old sheet (broken) '!$a$4:$a30, "&lt;"&amp;U$1, 'old sheet (broken) '!$b$4:$b30, "Allison", 'old sheet (broken) '!$d$4:$d30, "to pay you back")</f>
        <v>#NAME?</v>
      </c>
      <c r="U21" s="28" t="e">
        <f aca="false">SUMIFS('old sheet (broken) '!$c$4:$c30, 'old sheet (broken) '!$a$4:$a30, "&gt;="&amp;U$1, 'old sheet (broken) '!$a$4:$a30, "&lt;"&amp;V$1, 'old sheet (broken) '!$b$4:$b30, "Allison", 'old sheet (broken) '!$d$4:$d30, "to pay you back")</f>
        <v>#NAME?</v>
      </c>
      <c r="V21" s="28" t="e">
        <f aca="false">SUMIFS('old sheet (broken) '!$c$4:$c30, 'old sheet (broken) '!$a$4:$a30, "&gt;="&amp;V$1, 'old sheet (broken) '!$a$4:$a30, "&lt;"&amp;W$1, 'old sheet (broken) '!$b$4:$b30, "Allison", 'old sheet (broken) '!$d$4:$d30, "to pay you back")</f>
        <v>#NAME?</v>
      </c>
      <c r="W21" s="28" t="e">
        <f aca="false">SUMIFS('old sheet (broken) '!$c$4:$c30, 'old sheet (broken) '!$a$4:$a30, "&gt;="&amp;W$1, 'old sheet (broken) '!$a$4:$a30, "&lt;"&amp;X$1, 'old sheet (broken) '!$b$4:$b30, "Allison", 'old sheet (broken) '!$d$4:$d30, "to pay you back")</f>
        <v>#NAME?</v>
      </c>
      <c r="X21" s="28" t="e">
        <f aca="false">SUMIFS('old sheet (broken) '!$c$4:$c30, 'old sheet (broken) '!$a$4:$a30, "&gt;="&amp;X$1, 'old sheet (broken) '!$a$4:$a30, "&lt;"&amp;Y$1, 'old sheet (broken) '!$b$4:$b30, "Allison", 'old sheet (broken) '!$d$4:$d30, "to pay you back")</f>
        <v>#NAME?</v>
      </c>
      <c r="Y21" s="28" t="e">
        <f aca="false">SUMIFS('old sheet (broken) '!$c$4:$c30, 'old sheet (broken) '!$a$4:$a30, "&gt;="&amp;Y$1, 'old sheet (broken) '!$a$4:$a30, "&lt;"&amp;Z$1, 'old sheet (broken) '!$b$4:$b30, "Allison", 'old sheet (broken) '!$d$4:$d30, "to pay you back")</f>
        <v>#NAME?</v>
      </c>
      <c r="Z21" s="28" t="e">
        <f aca="false">SUMIFS('old sheet (broken) '!$c$4:$c30, 'old sheet (broken) '!$a$4:$a30, "&gt;="&amp;Z$1, 'old sheet (broken) '!$a$4:$a30, "&lt;"&amp;AA$1, 'old sheet (broken) '!$b$4:$b30, "Allison", 'old sheet (broken) '!$d$4:$d30, "to pay you back")</f>
        <v>#NAME?</v>
      </c>
      <c r="AA21" s="28" t="e">
        <f aca="false">SUMIFS('old sheet (broken) '!$c$4:$c30, 'old sheet (broken) '!$a$4:$a30, "&gt;="&amp;AA$1, 'old sheet (broken) '!$a$4:$a30, "&lt;"&amp;AB$1, 'old sheet (broken) '!$b$4:$b30, "Allison", 'old sheet (broken) '!$d$4:$d30, "to pay you back")</f>
        <v>#NAME?</v>
      </c>
      <c r="AB21" s="28" t="e">
        <f aca="false">SUMIFS('old sheet (broken) '!$c$4:$c30, 'old sheet (broken) '!$a$4:$a30, "&gt;="&amp;AB$1, 'old sheet (broken) '!$a$4:$a30, "&lt;"&amp;AC$1, 'old sheet (broken) '!$b$4:$b30, "Allison", 'old sheet (broken) '!$d$4:$d30, "to pay you back")</f>
        <v>#NAME?</v>
      </c>
      <c r="AC21" s="28" t="e">
        <f aca="false">SUMIFS('old sheet (broken) '!$c$4:$c30, 'old sheet (broken) '!$a$4:$a30, "&gt;="&amp;AC$1, 'old sheet (broken) '!$a$4:$a30, "&lt;"&amp;AD$1, 'old sheet (broken) '!$b$4:$b30, "Allison", 'old sheet (broken) '!$d$4:$d30, "to pay you back")</f>
        <v>#NAME?</v>
      </c>
      <c r="AD21" s="28" t="e">
        <f aca="false">SUMIFS('old sheet (broken) '!$c$4:$c30, 'old sheet (broken) '!$a$4:$a30, "&gt;="&amp;AD$1, 'old sheet (broken) '!$a$4:$a30, "&lt;"&amp;AE$1, 'old sheet (broken) '!$b$4:$b30, "Allison", 'old sheet (broken) '!$d$4:$d30, "to pay you back")</f>
        <v>#NAME?</v>
      </c>
      <c r="AE21" s="28" t="e">
        <f aca="false">SUMIFS('old sheet (broken) '!$c$4:$c30, 'old sheet (broken) '!$a$4:$a30, "&gt;="&amp;AE$1, 'old sheet (broken) '!$a$4:$a30, "&lt;"&amp;AF$1, 'old sheet (broken) '!$b$4:$b30, "Allison", 'old sheet (broken) '!$d$4:$d30, "to pay you back")</f>
        <v>#NAME?</v>
      </c>
      <c r="AF21" s="28" t="e">
        <f aca="false">SUMIFS('old sheet (broken) '!$c$4:$c30, 'old sheet (broken) '!$a$4:$a30, "&gt;="&amp;AF$1, 'old sheet (broken) '!$a$4:$a30, "&lt;"&amp;AG$1, 'old sheet (broken) '!$b$4:$b30, "Allison", 'old sheet (broken) '!$d$4:$d30, "to pay you back")</f>
        <v>#NAME?</v>
      </c>
      <c r="AG21" s="28" t="e">
        <f aca="false">SUMIFS('old sheet (broken) '!$c$4:$c30, 'old sheet (broken) '!$a$4:$a30, "&gt;="&amp;AG$1, 'old sheet (broken) '!$a$4:$a30, "&lt;"&amp;AH$1, 'old sheet (broken) '!$b$4:$b30, "Allison", 'old sheet (broken) '!$d$4:$d30, "to pay you back")</f>
        <v>#NAME?</v>
      </c>
      <c r="AH21" s="28" t="e">
        <f aca="false">SUMIFS('old sheet (broken) '!$c$4:$c30, 'old sheet (broken) '!$a$4:$a30, "&gt;="&amp;AH$1, 'old sheet (broken) '!$a$4:$a30, "&lt;"&amp;AI$1, 'old sheet (broken) '!$b$4:$b30, "Allison", 'old sheet (broken) '!$d$4:$d30, "to pay you back")</f>
        <v>#NAME?</v>
      </c>
      <c r="AI21" s="28" t="e">
        <f aca="false">SUMIFS('old sheet (broken) '!$c$4:$c30, 'old sheet (broken) '!$a$4:$a30, "&gt;="&amp;AI$1, 'old sheet (broken) '!$a$4:$a30, "&lt;"&amp;AJ$1, 'old sheet (broken) '!$b$4:$b30, "Allison", 'old sheet (broken) '!$d$4:$d30, "to pay you back")</f>
        <v>#NAME?</v>
      </c>
      <c r="AJ21" s="28" t="e">
        <f aca="false">SUMIFS('old sheet (broken) '!$c$4:$c30, 'old sheet (broken) '!$a$4:$a30, "&gt;="&amp;AJ$1, 'old sheet (broken) '!$a$4:$a30, "&lt;"&amp;AK$1, 'old sheet (broken) '!$b$4:$b30, "Allison", 'old sheet (broken) '!$d$4:$d30, "to pay you back")</f>
        <v>#NAME?</v>
      </c>
      <c r="AK21" s="28" t="e">
        <f aca="false">SUMIFS('old sheet (broken) '!$c$4:$c30, 'old sheet (broken) '!$a$4:$a30, "&gt;="&amp;AK$1, 'old sheet (broken) '!$a$4:$a30, "&lt;"&amp;AL$1, 'old sheet (broken) '!$b$4:$b30, "Allison", 'old sheet (broken) '!$d$4:$d30, "to pay you back")</f>
        <v>#NAME?</v>
      </c>
      <c r="AL21" s="28" t="e">
        <f aca="false">SUMIFS('old sheet (broken) '!$c$4:$c30, 'old sheet (broken) '!$a$4:$a30, "&gt;="&amp;AL$1, 'old sheet (broken) '!$a$4:$a30, "&lt;"&amp;AM$1, 'old sheet (broken) '!$b$4:$b30, "Allison", 'old sheet (broken) '!$d$4:$d30, "to pay you back")</f>
        <v>#NAME?</v>
      </c>
      <c r="AM21" s="28" t="e">
        <f aca="false">SUMIFS('old sheet (broken) '!$c$4:$c30, 'old sheet (broken) '!$a$4:$a30, "&gt;="&amp;AM$1, 'old sheet (broken) '!$a$4:$a30, "&lt;"&amp;AN$1, 'old sheet (broken) '!$b$4:$b30, "Allison", 'old sheet (broken) '!$d$4:$d30, "to pay you back")</f>
        <v>#NAME?</v>
      </c>
      <c r="AN21" s="28" t="e">
        <f aca="false">SUMIFS('old sheet (broken) '!$c$4:$c30, 'old sheet (broken) '!$a$4:$a30, "&gt;="&amp;AN$1, 'old sheet (broken) '!$a$4:$a30, "&lt;"&amp;AO$1, 'old sheet (broken) '!$b$4:$b30, "Allison", 'old sheet (broken) '!$d$4:$d30, "to pay you back")</f>
        <v>#NAME?</v>
      </c>
      <c r="AO21" s="28" t="e">
        <f aca="false">SUMIFS('old sheet (broken) '!$c$4:$c30, 'old sheet (broken) '!$a$4:$a30, "&gt;="&amp;AO$1, 'old sheet (broken) '!$a$4:$a30, "&lt;"&amp;AP$1, 'old sheet (broken) '!$b$4:$b30, "Allison", 'old sheet (broken) '!$d$4:$d30, "to pay you back")</f>
        <v>#NAME?</v>
      </c>
      <c r="AP21" s="28" t="e">
        <f aca="false">SUMIFS('old sheet (broken) '!$c$4:$c30, 'old sheet (broken) '!$a$4:$a30, "&gt;="&amp;AP$1, 'old sheet (broken) '!$a$4:$a30, "&lt;"&amp;AQ$1, 'old sheet (broken) '!$b$4:$b30, "Allison", 'old sheet (broken) '!$d$4:$d30, "to pay you back")</f>
        <v>#NAME?</v>
      </c>
      <c r="AQ21" s="28" t="e">
        <f aca="false">SUMIFS('old sheet (broken) '!$c$4:$c30, 'old sheet (broken) '!$a$4:$a30, "&gt;="&amp;AQ$1, 'old sheet (broken) '!$a$4:$a30, "&lt;"&amp;AS$1, 'old sheet (broken) '!$b$4:$b30, "Allison", 'old sheet (broken) '!$d$4:$d30, "to pay you back")</f>
        <v>#NAME?</v>
      </c>
      <c r="AR21" s="28" t="e">
        <f aca="false">SUMIFS('old sheet (broken) '!$c$4:$c30, 'old sheet (broken) '!$a$4:$a30, "&gt;="&amp;AR$1, 'old sheet (broken) '!$a$4:$a30, "&lt;"&amp;AT$1, 'old sheet (broken) '!$b$4:$b30, "Allison", 'old sheet (broken) '!$d$4:$d30, "to pay you back")</f>
        <v>#NAME?</v>
      </c>
    </row>
    <row r="22" customFormat="false" ht="15.75" hidden="false" customHeight="false" outlineLevel="0" collapsed="false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</row>
    <row r="23" customFormat="false" ht="15.75" hidden="false" customHeight="false" outlineLevel="0" collapsed="false">
      <c r="A23" s="19" t="s">
        <v>482</v>
      </c>
      <c r="B23" s="20" t="n">
        <v>41821</v>
      </c>
      <c r="C23" s="20" t="n">
        <v>42217</v>
      </c>
      <c r="D23" s="20" t="n">
        <v>41883</v>
      </c>
      <c r="E23" s="20" t="n">
        <v>41913</v>
      </c>
      <c r="F23" s="20" t="n">
        <v>41944</v>
      </c>
      <c r="G23" s="20" t="n">
        <v>42004</v>
      </c>
      <c r="H23" s="20" t="n">
        <v>42005</v>
      </c>
      <c r="I23" s="20" t="n">
        <v>42036</v>
      </c>
      <c r="J23" s="20" t="n">
        <v>42064</v>
      </c>
      <c r="K23" s="20" t="n">
        <v>42095</v>
      </c>
      <c r="L23" s="20" t="n">
        <v>42125</v>
      </c>
      <c r="M23" s="20" t="n">
        <v>42156</v>
      </c>
      <c r="N23" s="20" t="n">
        <v>42186</v>
      </c>
      <c r="O23" s="20" t="n">
        <v>42217</v>
      </c>
      <c r="P23" s="20" t="n">
        <v>42248</v>
      </c>
      <c r="Q23" s="20" t="n">
        <v>42278</v>
      </c>
      <c r="R23" s="20" t="n">
        <v>42309</v>
      </c>
      <c r="S23" s="20" t="n">
        <v>42339</v>
      </c>
      <c r="T23" s="20" t="n">
        <v>42370</v>
      </c>
      <c r="U23" s="20" t="n">
        <v>42401</v>
      </c>
      <c r="V23" s="20" t="n">
        <v>42430</v>
      </c>
      <c r="W23" s="20" t="n">
        <v>42461</v>
      </c>
      <c r="X23" s="20" t="n">
        <v>42491</v>
      </c>
      <c r="Y23" s="20" t="n">
        <v>42522</v>
      </c>
      <c r="Z23" s="20" t="n">
        <v>42552</v>
      </c>
      <c r="AA23" s="20" t="n">
        <v>42583</v>
      </c>
      <c r="AB23" s="20" t="n">
        <v>42614</v>
      </c>
      <c r="AC23" s="20" t="n">
        <v>42644</v>
      </c>
      <c r="AD23" s="20" t="n">
        <v>42675</v>
      </c>
      <c r="AE23" s="20" t="n">
        <v>42705</v>
      </c>
      <c r="AF23" s="20" t="n">
        <v>42736</v>
      </c>
      <c r="AG23" s="20" t="n">
        <v>42767</v>
      </c>
      <c r="AH23" s="20" t="n">
        <v>42795</v>
      </c>
      <c r="AI23" s="20" t="n">
        <v>42826</v>
      </c>
      <c r="AJ23" s="20" t="n">
        <v>42856</v>
      </c>
      <c r="AK23" s="20" t="n">
        <v>42887</v>
      </c>
      <c r="AL23" s="20" t="n">
        <v>42917</v>
      </c>
      <c r="AM23" s="20" t="n">
        <v>42948</v>
      </c>
      <c r="AN23" s="20" t="n">
        <v>42979</v>
      </c>
      <c r="AO23" s="20" t="n">
        <v>43009</v>
      </c>
      <c r="AP23" s="20" t="n">
        <v>43040</v>
      </c>
      <c r="AQ23" s="20" t="n">
        <v>43070</v>
      </c>
      <c r="AR23" s="20" t="n">
        <v>43101</v>
      </c>
    </row>
    <row r="24" customFormat="false" ht="15.75" hidden="false" customHeight="false" outlineLevel="0" collapsed="false">
      <c r="A24" s="21" t="s">
        <v>12</v>
      </c>
      <c r="B24" s="22" t="e">
        <f aca="false">'old format'!b4+'old format'!b14</f>
        <v>#NAME?</v>
      </c>
      <c r="C24" s="22" t="e">
        <f aca="false">'old format'!b4+'old format'!b14</f>
        <v>#NAME?</v>
      </c>
      <c r="D24" s="22" t="e">
        <f aca="false">'old format'!b4+'old format'!b14</f>
        <v>#NAME?</v>
      </c>
      <c r="E24" s="22" t="e">
        <f aca="false">'old format'!b4+'old format'!b14</f>
        <v>#NAME?</v>
      </c>
      <c r="F24" s="22" t="e">
        <f aca="false">'old format'!b4+'old format'!b14</f>
        <v>#NAME?</v>
      </c>
      <c r="G24" s="22" t="e">
        <f aca="false">'old format'!b4+'old format'!b14</f>
        <v>#NAME?</v>
      </c>
      <c r="H24" s="22" t="e">
        <f aca="false">'old format'!b4+'old format'!b14</f>
        <v>#NAME?</v>
      </c>
      <c r="I24" s="22" t="e">
        <f aca="false">'old format'!b4+'old format'!b14</f>
        <v>#NAME?</v>
      </c>
      <c r="J24" s="22" t="e">
        <f aca="false">'old format'!b4+'old format'!b14</f>
        <v>#NAME?</v>
      </c>
      <c r="K24" s="22" t="e">
        <f aca="false">'old format'!b4+'old format'!b14</f>
        <v>#NAME?</v>
      </c>
      <c r="L24" s="22" t="e">
        <f aca="false">'old format'!b4+'old format'!b14</f>
        <v>#NAME?</v>
      </c>
      <c r="M24" s="22" t="e">
        <f aca="false">'old format'!b4+'old format'!b14</f>
        <v>#NAME?</v>
      </c>
      <c r="N24" s="22" t="e">
        <f aca="false">'old format'!b4+'old format'!b14</f>
        <v>#NAME?</v>
      </c>
      <c r="O24" s="22" t="e">
        <f aca="false">'old format'!b4+'old format'!b14</f>
        <v>#NAME?</v>
      </c>
      <c r="P24" s="22" t="e">
        <f aca="false">'old format'!b4+'old format'!b14</f>
        <v>#NAME?</v>
      </c>
      <c r="Q24" s="22" t="e">
        <f aca="false">'old format'!b4+'old format'!b14</f>
        <v>#NAME?</v>
      </c>
      <c r="R24" s="22" t="e">
        <f aca="false">'old format'!b4+'old format'!b14</f>
        <v>#NAME?</v>
      </c>
      <c r="S24" s="22" t="e">
        <f aca="false">'old format'!b4+'old format'!b14</f>
        <v>#NAME?</v>
      </c>
      <c r="T24" s="22" t="e">
        <f aca="false">T2+T13</f>
        <v>#NAME?</v>
      </c>
      <c r="U24" s="22" t="e">
        <f aca="false">U2+U13</f>
        <v>#NAME?</v>
      </c>
      <c r="V24" s="22" t="e">
        <f aca="false">V2+V13</f>
        <v>#NAME?</v>
      </c>
      <c r="W24" s="22" t="e">
        <f aca="false">W2+W13</f>
        <v>#NAME?</v>
      </c>
      <c r="X24" s="22" t="e">
        <f aca="false">X2+X13</f>
        <v>#NAME?</v>
      </c>
      <c r="Y24" s="22" t="e">
        <f aca="false">Y2+Y13</f>
        <v>#NAME?</v>
      </c>
      <c r="Z24" s="22" t="e">
        <f aca="false">Z2+Z13</f>
        <v>#NAME?</v>
      </c>
      <c r="AA24" s="22" t="e">
        <f aca="false">AA2+AA13</f>
        <v>#NAME?</v>
      </c>
      <c r="AB24" s="22" t="e">
        <f aca="false">AB2+AB13</f>
        <v>#NAME?</v>
      </c>
      <c r="AC24" s="22" t="e">
        <f aca="false">AC2+AC13</f>
        <v>#NAME?</v>
      </c>
      <c r="AD24" s="22" t="e">
        <f aca="false">AD2+AD13</f>
        <v>#NAME?</v>
      </c>
      <c r="AE24" s="22" t="e">
        <f aca="false">AE2+AE13</f>
        <v>#NAME?</v>
      </c>
      <c r="AF24" s="22" t="e">
        <f aca="false">AF2+AF13</f>
        <v>#NAME?</v>
      </c>
      <c r="AG24" s="22" t="e">
        <f aca="false">AG2+AG13</f>
        <v>#NAME?</v>
      </c>
      <c r="AH24" s="22" t="e">
        <f aca="false">AH2+AH13</f>
        <v>#NAME?</v>
      </c>
      <c r="AI24" s="22" t="e">
        <f aca="false">AI2+AI13</f>
        <v>#NAME?</v>
      </c>
      <c r="AJ24" s="22" t="e">
        <f aca="false">AJ2+AJ13</f>
        <v>#NAME?</v>
      </c>
      <c r="AK24" s="22" t="e">
        <f aca="false">AK2+AK13</f>
        <v>#NAME?</v>
      </c>
      <c r="AL24" s="22" t="e">
        <f aca="false">AL2+AL13</f>
        <v>#NAME?</v>
      </c>
      <c r="AM24" s="22" t="e">
        <f aca="false">AM2+AM13</f>
        <v>#NAME?</v>
      </c>
      <c r="AN24" s="22" t="e">
        <f aca="false">AN2+AN13</f>
        <v>#NAME?</v>
      </c>
      <c r="AO24" s="22" t="e">
        <f aca="false">AO2+AO13</f>
        <v>#NAME?</v>
      </c>
      <c r="AP24" s="22" t="e">
        <f aca="false">AP2+AP13</f>
        <v>#NAME?</v>
      </c>
      <c r="AQ24" s="22" t="e">
        <f aca="false">AQ2+AQ13</f>
        <v>#NAME?</v>
      </c>
      <c r="AR24" s="22" t="e">
        <f aca="false">AR2+AR13</f>
        <v>#NAME?</v>
      </c>
    </row>
    <row r="25" customFormat="false" ht="15.75" hidden="false" customHeight="false" outlineLevel="0" collapsed="false">
      <c r="A25" s="21" t="s">
        <v>7</v>
      </c>
      <c r="B25" s="22" t="e">
        <f aca="false">'old format'!b5+'old format'!b15</f>
        <v>#NAME?</v>
      </c>
      <c r="C25" s="22" t="e">
        <f aca="false">'old format'!b5+'old format'!b15</f>
        <v>#NAME?</v>
      </c>
      <c r="D25" s="22" t="e">
        <f aca="false">'old format'!b5+'old format'!b15</f>
        <v>#NAME?</v>
      </c>
      <c r="E25" s="22" t="e">
        <f aca="false">'old format'!b5+'old format'!b15</f>
        <v>#NAME?</v>
      </c>
      <c r="F25" s="22" t="e">
        <f aca="false">'old format'!b5+'old format'!b15</f>
        <v>#NAME?</v>
      </c>
      <c r="G25" s="22" t="e">
        <f aca="false">'old format'!b5+'old format'!b15</f>
        <v>#NAME?</v>
      </c>
      <c r="H25" s="22" t="e">
        <f aca="false">'old format'!b5+'old format'!b15</f>
        <v>#NAME?</v>
      </c>
      <c r="I25" s="22" t="e">
        <f aca="false">'old format'!b5+'old format'!b15</f>
        <v>#NAME?</v>
      </c>
      <c r="J25" s="22" t="e">
        <f aca="false">'old format'!b5+'old format'!b15</f>
        <v>#NAME?</v>
      </c>
      <c r="K25" s="22" t="e">
        <f aca="false">'old format'!b5+'old format'!b15</f>
        <v>#NAME?</v>
      </c>
      <c r="L25" s="22" t="e">
        <f aca="false">'old format'!b5+'old format'!b15</f>
        <v>#NAME?</v>
      </c>
      <c r="M25" s="22" t="e">
        <f aca="false">'old format'!b5+'old format'!b15</f>
        <v>#NAME?</v>
      </c>
      <c r="N25" s="22" t="e">
        <f aca="false">'old format'!b5+'old format'!b15</f>
        <v>#NAME?</v>
      </c>
      <c r="O25" s="22" t="e">
        <f aca="false">'old format'!b5+'old format'!b15</f>
        <v>#NAME?</v>
      </c>
      <c r="P25" s="22" t="e">
        <f aca="false">'old format'!b5+'old format'!b15</f>
        <v>#NAME?</v>
      </c>
      <c r="Q25" s="22" t="e">
        <f aca="false">'old format'!b5+'old format'!b15</f>
        <v>#NAME?</v>
      </c>
      <c r="R25" s="22" t="e">
        <f aca="false">'old format'!b5+'old format'!b15</f>
        <v>#NAME?</v>
      </c>
      <c r="S25" s="22" t="e">
        <f aca="false">'old format'!b5+'old format'!b15</f>
        <v>#NAME?</v>
      </c>
      <c r="T25" s="22" t="e">
        <f aca="false">T3+T14</f>
        <v>#NAME?</v>
      </c>
      <c r="U25" s="22" t="e">
        <f aca="false">U3+U14</f>
        <v>#NAME?</v>
      </c>
      <c r="V25" s="22" t="e">
        <f aca="false">V3+V14</f>
        <v>#NAME?</v>
      </c>
      <c r="W25" s="22" t="e">
        <f aca="false">W3+W14</f>
        <v>#NAME?</v>
      </c>
      <c r="X25" s="22" t="e">
        <f aca="false">X3+X14</f>
        <v>#NAME?</v>
      </c>
      <c r="Y25" s="22" t="e">
        <f aca="false">Y3+Y14</f>
        <v>#NAME?</v>
      </c>
      <c r="Z25" s="22" t="e">
        <f aca="false">Z3+Z14</f>
        <v>#NAME?</v>
      </c>
      <c r="AA25" s="22" t="e">
        <f aca="false">AA3+AA14</f>
        <v>#NAME?</v>
      </c>
      <c r="AB25" s="22" t="e">
        <f aca="false">AB3+AB14</f>
        <v>#NAME?</v>
      </c>
      <c r="AC25" s="22" t="e">
        <f aca="false">AC3+AC14</f>
        <v>#NAME?</v>
      </c>
      <c r="AD25" s="22" t="e">
        <f aca="false">AD3+AD14</f>
        <v>#NAME?</v>
      </c>
      <c r="AE25" s="22" t="e">
        <f aca="false">AE3+AE14</f>
        <v>#NAME?</v>
      </c>
      <c r="AF25" s="22" t="e">
        <f aca="false">AF3+AF14</f>
        <v>#NAME?</v>
      </c>
      <c r="AG25" s="22" t="e">
        <f aca="false">AG3+AG14</f>
        <v>#NAME?</v>
      </c>
      <c r="AH25" s="22" t="e">
        <f aca="false">AH3+AH14</f>
        <v>#NAME?</v>
      </c>
      <c r="AI25" s="22" t="e">
        <f aca="false">AI3+AI14</f>
        <v>#NAME?</v>
      </c>
      <c r="AJ25" s="22" t="e">
        <f aca="false">AJ3+AJ14</f>
        <v>#NAME?</v>
      </c>
      <c r="AK25" s="22" t="e">
        <f aca="false">AK3+AK14</f>
        <v>#NAME?</v>
      </c>
      <c r="AL25" s="22" t="e">
        <f aca="false">AL3+AL14</f>
        <v>#NAME?</v>
      </c>
      <c r="AM25" s="22" t="e">
        <f aca="false">AM3+AM14</f>
        <v>#NAME?</v>
      </c>
      <c r="AN25" s="22" t="e">
        <f aca="false">AN3+AN14</f>
        <v>#NAME?</v>
      </c>
      <c r="AO25" s="22" t="e">
        <f aca="false">AO3+AO14</f>
        <v>#NAME?</v>
      </c>
      <c r="AP25" s="22" t="e">
        <f aca="false">AP3+AP14</f>
        <v>#NAME?</v>
      </c>
      <c r="AQ25" s="22" t="e">
        <f aca="false">AQ3+AQ14</f>
        <v>#NAME?</v>
      </c>
      <c r="AR25" s="22" t="e">
        <f aca="false">AR3+AR14</f>
        <v>#NAME?</v>
      </c>
    </row>
    <row r="26" customFormat="false" ht="15.75" hidden="false" customHeight="false" outlineLevel="0" collapsed="false">
      <c r="A26" s="21" t="s">
        <v>10</v>
      </c>
      <c r="B26" s="22" t="e">
        <f aca="false">'old format'!b6+'old format'!b16</f>
        <v>#NAME?</v>
      </c>
      <c r="C26" s="22" t="e">
        <f aca="false">'old format'!b6+'old format'!b16</f>
        <v>#NAME?</v>
      </c>
      <c r="D26" s="22" t="e">
        <f aca="false">'old format'!b6+'old format'!b16</f>
        <v>#NAME?</v>
      </c>
      <c r="E26" s="22" t="e">
        <f aca="false">'old format'!b6+'old format'!b16</f>
        <v>#NAME?</v>
      </c>
      <c r="F26" s="22" t="e">
        <f aca="false">'old format'!b6+'old format'!b16</f>
        <v>#NAME?</v>
      </c>
      <c r="G26" s="22" t="e">
        <f aca="false">'old format'!b6+'old format'!b16</f>
        <v>#NAME?</v>
      </c>
      <c r="H26" s="22" t="e">
        <f aca="false">'old format'!b6+'old format'!b16</f>
        <v>#NAME?</v>
      </c>
      <c r="I26" s="22" t="e">
        <f aca="false">'old format'!b6+'old format'!b16</f>
        <v>#NAME?</v>
      </c>
      <c r="J26" s="22" t="e">
        <f aca="false">'old format'!b6+'old format'!b16</f>
        <v>#NAME?</v>
      </c>
      <c r="K26" s="22" t="e">
        <f aca="false">'old format'!b6+'old format'!b16</f>
        <v>#NAME?</v>
      </c>
      <c r="L26" s="22" t="e">
        <f aca="false">'old format'!b6+'old format'!b16</f>
        <v>#NAME?</v>
      </c>
      <c r="M26" s="22" t="e">
        <f aca="false">'old format'!b6+'old format'!b16</f>
        <v>#NAME?</v>
      </c>
      <c r="N26" s="22" t="e">
        <f aca="false">'old format'!b6+'old format'!b16</f>
        <v>#NAME?</v>
      </c>
      <c r="O26" s="22" t="e">
        <f aca="false">'old format'!b6+'old format'!b16</f>
        <v>#NAME?</v>
      </c>
      <c r="P26" s="22" t="e">
        <f aca="false">'old format'!b6+'old format'!b16</f>
        <v>#NAME?</v>
      </c>
      <c r="Q26" s="22" t="e">
        <f aca="false">'old format'!b6+'old format'!b16</f>
        <v>#NAME?</v>
      </c>
      <c r="R26" s="22" t="e">
        <f aca="false">'old format'!b6+'old format'!b16</f>
        <v>#NAME?</v>
      </c>
      <c r="S26" s="22" t="e">
        <f aca="false">'old format'!b6+'old format'!b16</f>
        <v>#NAME?</v>
      </c>
      <c r="T26" s="22" t="e">
        <f aca="false">T4+T15</f>
        <v>#NAME?</v>
      </c>
      <c r="U26" s="22" t="e">
        <f aca="false">U4+U15</f>
        <v>#NAME?</v>
      </c>
      <c r="V26" s="22" t="e">
        <f aca="false">V4+V15</f>
        <v>#NAME?</v>
      </c>
      <c r="W26" s="22" t="e">
        <f aca="false">W4+W15</f>
        <v>#NAME?</v>
      </c>
      <c r="X26" s="22" t="e">
        <f aca="false">X4+X15</f>
        <v>#NAME?</v>
      </c>
      <c r="Y26" s="22" t="e">
        <f aca="false">Y4+Y15</f>
        <v>#NAME?</v>
      </c>
      <c r="Z26" s="22" t="e">
        <f aca="false">Z4+Z15</f>
        <v>#NAME?</v>
      </c>
      <c r="AA26" s="22" t="e">
        <f aca="false">AA4+AA15</f>
        <v>#NAME?</v>
      </c>
      <c r="AB26" s="22" t="e">
        <f aca="false">AB4+AB15</f>
        <v>#NAME?</v>
      </c>
      <c r="AC26" s="22" t="e">
        <f aca="false">AC4+AC15</f>
        <v>#NAME?</v>
      </c>
      <c r="AD26" s="22" t="e">
        <f aca="false">AD4+AD15</f>
        <v>#NAME?</v>
      </c>
      <c r="AE26" s="22" t="e">
        <f aca="false">AE4+AE15</f>
        <v>#NAME?</v>
      </c>
      <c r="AF26" s="22" t="e">
        <f aca="false">AF4+AF15</f>
        <v>#NAME?</v>
      </c>
      <c r="AG26" s="22" t="e">
        <f aca="false">AG4+AG15</f>
        <v>#NAME?</v>
      </c>
      <c r="AH26" s="22" t="e">
        <f aca="false">AH4+AH15</f>
        <v>#NAME?</v>
      </c>
      <c r="AI26" s="22" t="e">
        <f aca="false">AI4+AI15</f>
        <v>#NAME?</v>
      </c>
      <c r="AJ26" s="22" t="e">
        <f aca="false">AJ4+AJ15</f>
        <v>#NAME?</v>
      </c>
      <c r="AK26" s="22" t="e">
        <f aca="false">AK4+AK15</f>
        <v>#NAME?</v>
      </c>
      <c r="AL26" s="22" t="e">
        <f aca="false">AL4+AL15</f>
        <v>#NAME?</v>
      </c>
      <c r="AM26" s="22" t="e">
        <f aca="false">AM4+AM15</f>
        <v>#NAME?</v>
      </c>
      <c r="AN26" s="22" t="e">
        <f aca="false">AN4+AN15</f>
        <v>#NAME?</v>
      </c>
      <c r="AO26" s="22" t="e">
        <f aca="false">AO4+AO15</f>
        <v>#NAME?</v>
      </c>
      <c r="AP26" s="22" t="e">
        <f aca="false">AP4+AP15</f>
        <v>#NAME?</v>
      </c>
      <c r="AQ26" s="22" t="e">
        <f aca="false">AQ4+AQ15</f>
        <v>#NAME?</v>
      </c>
      <c r="AR26" s="22" t="e">
        <f aca="false">AR4+AR15</f>
        <v>#NAME?</v>
      </c>
    </row>
    <row r="27" customFormat="false" ht="15.75" hidden="false" customHeight="false" outlineLevel="0" collapsed="false">
      <c r="A27" s="21" t="s">
        <v>483</v>
      </c>
      <c r="B27" s="22" t="e">
        <f aca="false">'old format'!b7+'old format'!b17</f>
        <v>#NAME?</v>
      </c>
      <c r="C27" s="22" t="e">
        <f aca="false">'old format'!b7+'old format'!b17</f>
        <v>#NAME?</v>
      </c>
      <c r="D27" s="22" t="e">
        <f aca="false">'old format'!b7+'old format'!b17</f>
        <v>#NAME?</v>
      </c>
      <c r="E27" s="22" t="e">
        <f aca="false">'old format'!b7+'old format'!b17</f>
        <v>#NAME?</v>
      </c>
      <c r="F27" s="22" t="e">
        <f aca="false">'old format'!b7+'old format'!b17</f>
        <v>#NAME?</v>
      </c>
      <c r="G27" s="22" t="e">
        <f aca="false">'old format'!b7+'old format'!b17</f>
        <v>#NAME?</v>
      </c>
      <c r="H27" s="22" t="e">
        <f aca="false">'old format'!b7+'old format'!b17</f>
        <v>#NAME?</v>
      </c>
      <c r="I27" s="22" t="e">
        <f aca="false">'old format'!b7+'old format'!b17</f>
        <v>#NAME?</v>
      </c>
      <c r="J27" s="22" t="e">
        <f aca="false">'old format'!b7+'old format'!b17</f>
        <v>#NAME?</v>
      </c>
      <c r="K27" s="22" t="e">
        <f aca="false">'old format'!b7+'old format'!b17</f>
        <v>#NAME?</v>
      </c>
      <c r="L27" s="22" t="e">
        <f aca="false">'old format'!b7+'old format'!b17</f>
        <v>#NAME?</v>
      </c>
      <c r="M27" s="22" t="e">
        <f aca="false">'old format'!b7+'old format'!b17</f>
        <v>#NAME?</v>
      </c>
      <c r="N27" s="22" t="e">
        <f aca="false">'old format'!b7+'old format'!b17</f>
        <v>#NAME?</v>
      </c>
      <c r="O27" s="22" t="e">
        <f aca="false">'old format'!b7+'old format'!b17</f>
        <v>#NAME?</v>
      </c>
      <c r="P27" s="22" t="e">
        <f aca="false">'old format'!b7+'old format'!b17</f>
        <v>#NAME?</v>
      </c>
      <c r="Q27" s="22" t="e">
        <f aca="false">'old format'!b7+'old format'!b17</f>
        <v>#NAME?</v>
      </c>
      <c r="R27" s="22" t="e">
        <f aca="false">'old format'!b7+'old format'!b17</f>
        <v>#NAME?</v>
      </c>
      <c r="S27" s="22" t="e">
        <f aca="false">'old format'!b7+'old format'!b17</f>
        <v>#NAME?</v>
      </c>
      <c r="T27" s="22" t="e">
        <f aca="false">T5+T16</f>
        <v>#NAME?</v>
      </c>
      <c r="U27" s="22" t="e">
        <f aca="false">U5+U16</f>
        <v>#NAME?</v>
      </c>
      <c r="V27" s="22" t="e">
        <f aca="false">V5+V16</f>
        <v>#NAME?</v>
      </c>
      <c r="W27" s="22" t="e">
        <f aca="false">W5+W16</f>
        <v>#NAME?</v>
      </c>
      <c r="X27" s="22" t="e">
        <f aca="false">X5+X16</f>
        <v>#NAME?</v>
      </c>
      <c r="Y27" s="22" t="e">
        <f aca="false">Y5+Y16</f>
        <v>#NAME?</v>
      </c>
      <c r="Z27" s="22" t="e">
        <f aca="false">Z5+Z16</f>
        <v>#NAME?</v>
      </c>
      <c r="AA27" s="22" t="e">
        <f aca="false">AA5+AA16</f>
        <v>#NAME?</v>
      </c>
      <c r="AB27" s="22" t="e">
        <f aca="false">AB5+AB16</f>
        <v>#NAME?</v>
      </c>
      <c r="AC27" s="22" t="e">
        <f aca="false">AC5+AC16</f>
        <v>#NAME?</v>
      </c>
      <c r="AD27" s="22" t="e">
        <f aca="false">AD5+AD16</f>
        <v>#NAME?</v>
      </c>
      <c r="AE27" s="22" t="e">
        <f aca="false">AE5+AE16</f>
        <v>#NAME?</v>
      </c>
      <c r="AF27" s="22" t="e">
        <f aca="false">AF5+AF16</f>
        <v>#NAME?</v>
      </c>
      <c r="AG27" s="22" t="e">
        <f aca="false">AG5+AG16</f>
        <v>#NAME?</v>
      </c>
      <c r="AH27" s="22" t="e">
        <f aca="false">AH5+AH16</f>
        <v>#NAME?</v>
      </c>
      <c r="AI27" s="22" t="e">
        <f aca="false">AI5+AI16</f>
        <v>#NAME?</v>
      </c>
      <c r="AJ27" s="22" t="e">
        <f aca="false">AJ5+AJ16</f>
        <v>#NAME?</v>
      </c>
      <c r="AK27" s="22" t="e">
        <f aca="false">AK5+AK16</f>
        <v>#NAME?</v>
      </c>
      <c r="AL27" s="22" t="e">
        <f aca="false">AL5+AL16</f>
        <v>#NAME?</v>
      </c>
      <c r="AM27" s="22" t="e">
        <f aca="false">AM5+AM16</f>
        <v>#NAME?</v>
      </c>
      <c r="AN27" s="22" t="e">
        <f aca="false">AN5+AN16</f>
        <v>#NAME?</v>
      </c>
      <c r="AO27" s="22" t="e">
        <f aca="false">AO5+AO16</f>
        <v>#NAME?</v>
      </c>
      <c r="AP27" s="22" t="e">
        <f aca="false">AP5+AP16</f>
        <v>#NAME?</v>
      </c>
      <c r="AQ27" s="22" t="e">
        <f aca="false">AQ5+AQ16</f>
        <v>#NAME?</v>
      </c>
      <c r="AR27" s="22" t="e">
        <f aca="false">AR5+AR16</f>
        <v>#NAME?</v>
      </c>
    </row>
    <row r="28" customFormat="false" ht="15.75" hidden="false" customHeight="false" outlineLevel="0" collapsed="false">
      <c r="A28" s="21" t="s">
        <v>39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 t="e">
        <f aca="false">T6+T17</f>
        <v>#NAME?</v>
      </c>
      <c r="U28" s="22" t="e">
        <f aca="false">U6+U17</f>
        <v>#NAME?</v>
      </c>
      <c r="V28" s="22" t="e">
        <f aca="false">V6+V17</f>
        <v>#NAME?</v>
      </c>
      <c r="W28" s="22" t="e">
        <f aca="false">W6+W17</f>
        <v>#NAME?</v>
      </c>
      <c r="X28" s="22" t="e">
        <f aca="false">X6+X17</f>
        <v>#NAME?</v>
      </c>
      <c r="Y28" s="22" t="e">
        <f aca="false">Y6+Y17</f>
        <v>#NAME?</v>
      </c>
      <c r="Z28" s="22" t="e">
        <f aca="false">Z6+Z17</f>
        <v>#NAME?</v>
      </c>
      <c r="AA28" s="22" t="e">
        <f aca="false">AA6+AA17</f>
        <v>#NAME?</v>
      </c>
      <c r="AB28" s="22" t="e">
        <f aca="false">AB6+AB17</f>
        <v>#NAME?</v>
      </c>
      <c r="AC28" s="22" t="e">
        <f aca="false">AC6+AC17</f>
        <v>#NAME?</v>
      </c>
      <c r="AD28" s="22" t="e">
        <f aca="false">AD6+AD17</f>
        <v>#NAME?</v>
      </c>
      <c r="AE28" s="22" t="e">
        <f aca="false">AE6+AE17</f>
        <v>#NAME?</v>
      </c>
      <c r="AF28" s="22" t="e">
        <f aca="false">AF6+AF17</f>
        <v>#NAME?</v>
      </c>
      <c r="AG28" s="22" t="e">
        <f aca="false">AG6+AG17</f>
        <v>#NAME?</v>
      </c>
      <c r="AH28" s="22" t="e">
        <f aca="false">AH6+AH17</f>
        <v>#NAME?</v>
      </c>
      <c r="AI28" s="22" t="e">
        <f aca="false">AI6+AI17</f>
        <v>#NAME?</v>
      </c>
      <c r="AJ28" s="22" t="e">
        <f aca="false">AJ6+AJ17</f>
        <v>#NAME?</v>
      </c>
      <c r="AK28" s="22" t="e">
        <f aca="false">AK6+AK17</f>
        <v>#NAME?</v>
      </c>
      <c r="AL28" s="22" t="e">
        <f aca="false">AL6+AL17</f>
        <v>#NAME?</v>
      </c>
      <c r="AM28" s="22" t="e">
        <f aca="false">AM6+AM17</f>
        <v>#NAME?</v>
      </c>
      <c r="AN28" s="22" t="e">
        <f aca="false">AN6+AN17</f>
        <v>#NAME?</v>
      </c>
      <c r="AO28" s="22" t="e">
        <f aca="false">AO6+AO17</f>
        <v>#NAME?</v>
      </c>
      <c r="AP28" s="22" t="e">
        <f aca="false">AP6+AP17</f>
        <v>#NAME?</v>
      </c>
      <c r="AQ28" s="22" t="e">
        <f aca="false">AQ6+AQ17</f>
        <v>#NAME?</v>
      </c>
      <c r="AR28" s="22" t="e">
        <f aca="false">AR6+AR17</f>
        <v>#NAME?</v>
      </c>
    </row>
    <row r="29" customFormat="false" ht="15.75" hidden="false" customHeight="false" outlineLevel="0" collapsed="false">
      <c r="A29" s="21" t="s">
        <v>475</v>
      </c>
      <c r="B29" s="22" t="e">
        <f aca="false">'old format'!b8+'old format'!b18</f>
        <v>#NAME?</v>
      </c>
      <c r="C29" s="22" t="e">
        <f aca="false">'old format'!b8+'old format'!b18</f>
        <v>#NAME?</v>
      </c>
      <c r="D29" s="22" t="e">
        <f aca="false">'old format'!b8+'old format'!b18</f>
        <v>#NAME?</v>
      </c>
      <c r="E29" s="22" t="e">
        <f aca="false">'old format'!b8+'old format'!b18</f>
        <v>#NAME?</v>
      </c>
      <c r="F29" s="22" t="e">
        <f aca="false">'old format'!b8+'old format'!b18</f>
        <v>#NAME?</v>
      </c>
      <c r="G29" s="22" t="e">
        <f aca="false">'old format'!b8+'old format'!b18</f>
        <v>#NAME?</v>
      </c>
      <c r="H29" s="22" t="e">
        <f aca="false">'old format'!b8+'old format'!b18</f>
        <v>#NAME?</v>
      </c>
      <c r="I29" s="22" t="e">
        <f aca="false">'old format'!b8+'old format'!b18</f>
        <v>#NAME?</v>
      </c>
      <c r="J29" s="22" t="e">
        <f aca="false">'old format'!b8+'old format'!b18</f>
        <v>#NAME?</v>
      </c>
      <c r="K29" s="22" t="e">
        <f aca="false">'old format'!b8+'old format'!b18</f>
        <v>#NAME?</v>
      </c>
      <c r="L29" s="22" t="e">
        <f aca="false">'old format'!b8+'old format'!b18</f>
        <v>#NAME?</v>
      </c>
      <c r="M29" s="22" t="e">
        <f aca="false">'old format'!b8+'old format'!b18</f>
        <v>#NAME?</v>
      </c>
      <c r="N29" s="22" t="e">
        <f aca="false">'old format'!b8+'old format'!b18</f>
        <v>#NAME?</v>
      </c>
      <c r="O29" s="22" t="e">
        <f aca="false">'old format'!b8+'old format'!b18</f>
        <v>#NAME?</v>
      </c>
      <c r="P29" s="22" t="e">
        <f aca="false">'old format'!b8+'old format'!b18</f>
        <v>#NAME?</v>
      </c>
      <c r="Q29" s="22" t="e">
        <f aca="false">'old format'!b8+'old format'!b18</f>
        <v>#NAME?</v>
      </c>
      <c r="R29" s="22" t="e">
        <f aca="false">'old format'!b8+'old format'!b18</f>
        <v>#NAME?</v>
      </c>
      <c r="S29" s="22" t="e">
        <f aca="false">'old format'!b8+'old format'!b18</f>
        <v>#NAME?</v>
      </c>
      <c r="T29" s="22" t="e">
        <f aca="false">T7+T18</f>
        <v>#NAME?</v>
      </c>
      <c r="U29" s="22" t="e">
        <f aca="false">U7+U18</f>
        <v>#NAME?</v>
      </c>
      <c r="V29" s="22" t="e">
        <f aca="false">V7+V18</f>
        <v>#NAME?</v>
      </c>
      <c r="W29" s="22" t="e">
        <f aca="false">W7+W18</f>
        <v>#NAME?</v>
      </c>
      <c r="X29" s="22" t="e">
        <f aca="false">X7+X18</f>
        <v>#NAME?</v>
      </c>
      <c r="Y29" s="22" t="e">
        <f aca="false">Y7+Y18</f>
        <v>#NAME?</v>
      </c>
      <c r="Z29" s="22" t="e">
        <f aca="false">Z7+Z18</f>
        <v>#NAME?</v>
      </c>
      <c r="AA29" s="22" t="e">
        <f aca="false">AA7+AA18</f>
        <v>#NAME?</v>
      </c>
      <c r="AB29" s="22" t="e">
        <f aca="false">AB7+AB18</f>
        <v>#NAME?</v>
      </c>
      <c r="AC29" s="22" t="e">
        <f aca="false">AC7+AC18</f>
        <v>#NAME?</v>
      </c>
      <c r="AD29" s="22" t="e">
        <f aca="false">AD7+AD18</f>
        <v>#NAME?</v>
      </c>
      <c r="AE29" s="22" t="e">
        <f aca="false">AE7+AE18</f>
        <v>#NAME?</v>
      </c>
      <c r="AF29" s="22" t="e">
        <f aca="false">AF7+AF18</f>
        <v>#NAME?</v>
      </c>
      <c r="AG29" s="22" t="e">
        <f aca="false">AG7+AG18</f>
        <v>#NAME?</v>
      </c>
      <c r="AH29" s="22" t="e">
        <f aca="false">AH7+AH18</f>
        <v>#NAME?</v>
      </c>
      <c r="AI29" s="22" t="e">
        <f aca="false">AI7+AI18</f>
        <v>#NAME?</v>
      </c>
      <c r="AJ29" s="22" t="e">
        <f aca="false">AJ7+AJ18</f>
        <v>#NAME?</v>
      </c>
      <c r="AK29" s="22" t="e">
        <f aca="false">AK7+AK18</f>
        <v>#NAME?</v>
      </c>
      <c r="AL29" s="22" t="e">
        <f aca="false">AL7+AL18</f>
        <v>#NAME?</v>
      </c>
      <c r="AM29" s="22" t="e">
        <f aca="false">AM7+AM18</f>
        <v>#NAME?</v>
      </c>
      <c r="AN29" s="22" t="e">
        <f aca="false">AN7+AN18</f>
        <v>#NAME?</v>
      </c>
      <c r="AO29" s="22" t="e">
        <f aca="false">AO7+AO18</f>
        <v>#NAME?</v>
      </c>
      <c r="AP29" s="22" t="e">
        <f aca="false">AP7+AP18</f>
        <v>#NAME?</v>
      </c>
      <c r="AQ29" s="22" t="e">
        <f aca="false">AQ7+AQ18</f>
        <v>#NAME?</v>
      </c>
      <c r="AR29" s="22" t="e">
        <f aca="false">AR7+AR18</f>
        <v>#NAME?</v>
      </c>
    </row>
    <row r="30" customFormat="false" ht="15.75" hidden="false" customHeight="false" outlineLevel="0" collapsed="false">
      <c r="A30" s="34" t="s">
        <v>484</v>
      </c>
      <c r="B30" s="35" t="e">
        <f aca="false">SUM(B24:B29)</f>
        <v>#NAME?</v>
      </c>
      <c r="C30" s="35" t="e">
        <f aca="false">SUM(C24:C29)</f>
        <v>#NAME?</v>
      </c>
      <c r="D30" s="35" t="e">
        <f aca="false">SUM(D24:D29)</f>
        <v>#NAME?</v>
      </c>
      <c r="E30" s="35" t="e">
        <f aca="false">SUM(E24:E29)</f>
        <v>#NAME?</v>
      </c>
      <c r="F30" s="35" t="e">
        <f aca="false">SUM(F24:F29)</f>
        <v>#NAME?</v>
      </c>
      <c r="G30" s="35" t="e">
        <f aca="false">SUM(G24:G29)</f>
        <v>#NAME?</v>
      </c>
      <c r="H30" s="35" t="e">
        <f aca="false">SUM(H24:H29)</f>
        <v>#NAME?</v>
      </c>
      <c r="I30" s="35" t="e">
        <f aca="false">SUM(I24:I29)</f>
        <v>#NAME?</v>
      </c>
      <c r="J30" s="35" t="e">
        <f aca="false">SUM(J24:J29)</f>
        <v>#NAME?</v>
      </c>
      <c r="K30" s="35" t="e">
        <f aca="false">SUM(K24:K29)</f>
        <v>#NAME?</v>
      </c>
      <c r="L30" s="35" t="e">
        <f aca="false">SUM(L24:L29)</f>
        <v>#NAME?</v>
      </c>
      <c r="M30" s="35" t="e">
        <f aca="false">SUM(M24:M29)</f>
        <v>#NAME?</v>
      </c>
      <c r="N30" s="35" t="e">
        <f aca="false">SUM(N24:N29)</f>
        <v>#NAME?</v>
      </c>
      <c r="O30" s="35" t="e">
        <f aca="false">SUM(O24:O29)</f>
        <v>#NAME?</v>
      </c>
      <c r="P30" s="35" t="e">
        <f aca="false">SUM(P24:P29)</f>
        <v>#NAME?</v>
      </c>
      <c r="Q30" s="35" t="e">
        <f aca="false">SUM(Q24:Q29)</f>
        <v>#NAME?</v>
      </c>
      <c r="R30" s="35" t="e">
        <f aca="false">SUM(R24:R29)</f>
        <v>#NAME?</v>
      </c>
      <c r="S30" s="35" t="e">
        <f aca="false">SUM(S24:S29)</f>
        <v>#NAME?</v>
      </c>
      <c r="T30" s="35" t="e">
        <f aca="false">SUM(T24:T29)</f>
        <v>#NAME?</v>
      </c>
      <c r="U30" s="35" t="e">
        <f aca="false">SUM(U24:U29)</f>
        <v>#NAME?</v>
      </c>
      <c r="V30" s="35" t="e">
        <f aca="false">SUM(V24:V29)</f>
        <v>#NAME?</v>
      </c>
      <c r="W30" s="35" t="e">
        <f aca="false">SUM(W24:W29)</f>
        <v>#NAME?</v>
      </c>
      <c r="X30" s="35" t="e">
        <f aca="false">SUM(X24:X29)</f>
        <v>#NAME?</v>
      </c>
      <c r="Y30" s="35" t="e">
        <f aca="false">SUM(Y24:Y29)</f>
        <v>#NAME?</v>
      </c>
      <c r="Z30" s="35" t="e">
        <f aca="false">SUM(Z24:Z29)</f>
        <v>#NAME?</v>
      </c>
      <c r="AA30" s="35" t="e">
        <f aca="false">SUM(AA24:AA29)</f>
        <v>#NAME?</v>
      </c>
      <c r="AB30" s="35" t="e">
        <f aca="false">SUM(AB24:AB29)</f>
        <v>#NAME?</v>
      </c>
      <c r="AC30" s="35" t="e">
        <f aca="false">SUM(AC24:AC29)</f>
        <v>#NAME?</v>
      </c>
      <c r="AD30" s="35" t="e">
        <f aca="false">SUM(AD24:AD29)</f>
        <v>#NAME?</v>
      </c>
      <c r="AE30" s="35" t="e">
        <f aca="false">SUM(AE24:AE29)</f>
        <v>#NAME?</v>
      </c>
      <c r="AF30" s="35" t="e">
        <f aca="false">SUM(AF24:AF29)</f>
        <v>#NAME?</v>
      </c>
      <c r="AG30" s="35" t="e">
        <f aca="false">SUM(AG24:AG29)</f>
        <v>#NAME?</v>
      </c>
      <c r="AH30" s="35" t="e">
        <f aca="false">SUM(AH24:AH29)</f>
        <v>#NAME?</v>
      </c>
      <c r="AI30" s="35" t="e">
        <f aca="false">SUM(AI24:AI29)</f>
        <v>#NAME?</v>
      </c>
      <c r="AJ30" s="35" t="e">
        <f aca="false">SUM(AJ24:AJ29)</f>
        <v>#NAME?</v>
      </c>
      <c r="AK30" s="35" t="e">
        <f aca="false">SUM(AK24:AK29)</f>
        <v>#NAME?</v>
      </c>
      <c r="AL30" s="35" t="e">
        <f aca="false">SUM(AL24:AL29)</f>
        <v>#NAME?</v>
      </c>
      <c r="AM30" s="35" t="e">
        <f aca="false">SUM(AM24:AM29)</f>
        <v>#NAME?</v>
      </c>
      <c r="AN30" s="35" t="e">
        <f aca="false">SUM(AN24:AN29)</f>
        <v>#NAME?</v>
      </c>
      <c r="AO30" s="35" t="e">
        <f aca="false">SUM(AO24:AO29)</f>
        <v>#NAME?</v>
      </c>
      <c r="AP30" s="35" t="e">
        <f aca="false">SUM(AP24:AP29)</f>
        <v>#NAME?</v>
      </c>
      <c r="AQ30" s="35" t="e">
        <f aca="false">SUM(AQ24:AQ29)</f>
        <v>#NAME?</v>
      </c>
      <c r="AR30" s="35" t="e">
        <f aca="false">SUM(AR24:AR29)</f>
        <v>#NAME?</v>
      </c>
    </row>
  </sheetData>
  <conditionalFormatting sqref="B9:AR10 B20:AR21">
    <cfRule type="cellIs" priority="2" operator="equal" aboveAverage="0" equalAverage="0" bottom="0" percent="0" rank="0" text="" dxfId="0">
      <formula>0</formula>
    </cfRule>
  </conditionalFormatting>
  <conditionalFormatting sqref="B9:AR10">
    <cfRule type="cellIs" priority="3" operator="equal" aboveAverage="0" equalAverage="0" bottom="0" percent="0" rank="0" text="" dxfId="0">
      <formula>0</formula>
    </cfRule>
  </conditionalFormatting>
  <conditionalFormatting sqref="A30:AR30">
    <cfRule type="cellIs" priority="4" operator="notEqual" aboveAverage="0" equalAverage="0" bottom="0" percent="0" rank="0" text="" dxfId="1">
      <formula>0</formula>
    </cfRule>
  </conditionalFormatting>
  <conditionalFormatting sqref="AF24:AR29">
    <cfRule type="cellIs" priority="5" operator="equal" aboveAverage="0" equalAverage="0" bottom="0" percent="0" rank="0" text="" dxfId="2">
      <formula>0</formula>
    </cfRule>
  </conditionalFormatting>
  <conditionalFormatting sqref="AF30:AR30">
    <cfRule type="cellIs" priority="6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2018-08-19T19:32:51Z</dcterms:modified>
  <cp:revision>14</cp:revision>
  <dc:subject/>
  <dc:title/>
</cp:coreProperties>
</file>