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ry\rEVOLUTION\notes\"/>
    </mc:Choice>
  </mc:AlternateContent>
  <bookViews>
    <workbookView xWindow="0" yWindow="0" windowWidth="23040" windowHeight="9384" tabRatio="665"/>
  </bookViews>
  <sheets>
    <sheet name="Sheet1" sheetId="1" r:id="rId1"/>
    <sheet name="species distribution" sheetId="17" r:id="rId2"/>
    <sheet name="stats distribution" sheetId="18" r:id="rId3"/>
    <sheet name="moves" sheetId="19" r:id="rId4"/>
    <sheet name="Sheet2" sheetId="2" r:id="rId5"/>
    <sheet name="Sheet3" sheetId="16" r:id="rId6"/>
    <sheet name="FIRE" sheetId="3" r:id="rId7"/>
    <sheet name="WATER" sheetId="4" r:id="rId8"/>
    <sheet name="AIR" sheetId="14" r:id="rId9"/>
    <sheet name="EARTH" sheetId="6" r:id="rId10"/>
    <sheet name="ELECTRIC" sheetId="10" r:id="rId11"/>
    <sheet name="NATURE" sheetId="9" r:id="rId12"/>
    <sheet name="SPIRIT" sheetId="12" r:id="rId13"/>
    <sheet name="DARK" sheetId="11" r:id="rId14"/>
    <sheet name="NORMAL" sheetId="13" r:id="rId15"/>
    <sheet name="SYNTHETIC" sheetId="15" r:id="rId16"/>
  </sheets>
  <definedNames>
    <definedName name="_xlnm._FilterDatabase" localSheetId="2" hidden="1">'stats distribution'!$A$1:$K$58</definedName>
    <definedName name="_xlnm.Criteria" localSheetId="2">'stats distribution'!$B:$C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8" l="1"/>
  <c r="Q29" i="18"/>
  <c r="R29" i="18"/>
  <c r="S29" i="18"/>
  <c r="T29" i="18"/>
  <c r="P30" i="18"/>
  <c r="Q30" i="18"/>
  <c r="R30" i="18"/>
  <c r="S30" i="18"/>
  <c r="T30" i="18"/>
  <c r="P31" i="18"/>
  <c r="Q31" i="18"/>
  <c r="R31" i="18"/>
  <c r="S31" i="18"/>
  <c r="T31" i="18"/>
  <c r="P32" i="18"/>
  <c r="Q32" i="18"/>
  <c r="R32" i="18"/>
  <c r="S32" i="18"/>
  <c r="T32" i="18"/>
  <c r="P33" i="18"/>
  <c r="Q33" i="18"/>
  <c r="R33" i="18"/>
  <c r="S33" i="18"/>
  <c r="T33" i="18"/>
  <c r="P34" i="18"/>
  <c r="Q34" i="18"/>
  <c r="R34" i="18"/>
  <c r="S34" i="18"/>
  <c r="T34" i="18"/>
  <c r="P35" i="18"/>
  <c r="Q35" i="18"/>
  <c r="R35" i="18"/>
  <c r="S35" i="18"/>
  <c r="T35" i="18"/>
  <c r="P36" i="18"/>
  <c r="Q36" i="18"/>
  <c r="R36" i="18"/>
  <c r="S36" i="18"/>
  <c r="T36" i="18"/>
  <c r="P37" i="18"/>
  <c r="Q37" i="18"/>
  <c r="R37" i="18"/>
  <c r="S37" i="18"/>
  <c r="T37" i="18"/>
  <c r="P38" i="18"/>
  <c r="Q38" i="18"/>
  <c r="R38" i="18"/>
  <c r="S38" i="18"/>
  <c r="T38" i="18"/>
  <c r="O38" i="18"/>
  <c r="O37" i="18"/>
  <c r="O36" i="18"/>
  <c r="O35" i="18"/>
  <c r="O34" i="18"/>
  <c r="O33" i="18"/>
  <c r="O32" i="18"/>
  <c r="O31" i="18"/>
  <c r="O30" i="18"/>
  <c r="O29" i="18"/>
  <c r="O12" i="18"/>
  <c r="P12" i="18"/>
  <c r="Q12" i="18"/>
  <c r="R12" i="18"/>
  <c r="S12" i="18"/>
  <c r="T12" i="18"/>
  <c r="Q18" i="18" l="1"/>
  <c r="R18" i="18"/>
  <c r="S18" i="18"/>
  <c r="T18" i="18"/>
  <c r="Q19" i="18"/>
  <c r="R19" i="18"/>
  <c r="S19" i="18"/>
  <c r="T19" i="18"/>
  <c r="Q20" i="18"/>
  <c r="R20" i="18"/>
  <c r="S20" i="18"/>
  <c r="T20" i="18"/>
  <c r="Q21" i="18"/>
  <c r="R21" i="18"/>
  <c r="S21" i="18"/>
  <c r="T21" i="18"/>
  <c r="Q22" i="18"/>
  <c r="R22" i="18"/>
  <c r="S22" i="18"/>
  <c r="T22" i="18"/>
  <c r="Q23" i="18"/>
  <c r="R23" i="18"/>
  <c r="S23" i="18"/>
  <c r="T23" i="18"/>
  <c r="Q24" i="18"/>
  <c r="R24" i="18"/>
  <c r="S24" i="18"/>
  <c r="T24" i="18"/>
  <c r="Q25" i="18"/>
  <c r="R25" i="18"/>
  <c r="S25" i="18"/>
  <c r="T25" i="18"/>
  <c r="Q26" i="18"/>
  <c r="R26" i="18"/>
  <c r="S26" i="18"/>
  <c r="T26" i="18"/>
  <c r="P18" i="18"/>
  <c r="P19" i="18"/>
  <c r="P20" i="18"/>
  <c r="P21" i="18"/>
  <c r="P22" i="18"/>
  <c r="P23" i="18"/>
  <c r="P24" i="18"/>
  <c r="P25" i="18"/>
  <c r="P26" i="18"/>
  <c r="P17" i="18"/>
  <c r="Q17" i="18"/>
  <c r="R17" i="18"/>
  <c r="S17" i="18"/>
  <c r="T17" i="18"/>
  <c r="O18" i="18"/>
  <c r="O19" i="18"/>
  <c r="O20" i="18"/>
  <c r="O21" i="18"/>
  <c r="O22" i="18"/>
  <c r="O23" i="18"/>
  <c r="O24" i="18"/>
  <c r="O25" i="18"/>
  <c r="O26" i="18"/>
  <c r="O17" i="18"/>
  <c r="T3" i="18" l="1"/>
  <c r="T4" i="18"/>
  <c r="T5" i="18"/>
  <c r="T6" i="18"/>
  <c r="T7" i="18"/>
  <c r="T8" i="18"/>
  <c r="T9" i="18"/>
  <c r="T10" i="18"/>
  <c r="T11" i="18"/>
  <c r="T2" i="18"/>
  <c r="K42" i="18"/>
  <c r="K22" i="18"/>
  <c r="K30" i="18"/>
  <c r="K49" i="18"/>
  <c r="K44" i="18"/>
  <c r="K41" i="18"/>
  <c r="K14" i="18"/>
  <c r="K32" i="18"/>
  <c r="K35" i="18"/>
  <c r="K38" i="18"/>
  <c r="K51" i="18"/>
  <c r="K18" i="18"/>
  <c r="K50" i="18"/>
  <c r="K28" i="18"/>
  <c r="K58" i="18"/>
  <c r="K15" i="18"/>
  <c r="K43" i="18"/>
  <c r="K47" i="18"/>
  <c r="K3" i="18"/>
  <c r="K25" i="18"/>
  <c r="K8" i="18"/>
  <c r="K2" i="18"/>
  <c r="K23" i="18"/>
  <c r="K17" i="18"/>
  <c r="K12" i="18"/>
  <c r="K4" i="18"/>
  <c r="K24" i="18"/>
  <c r="K31" i="18"/>
  <c r="K5" i="18"/>
  <c r="K46" i="18"/>
  <c r="K27" i="18"/>
  <c r="K48" i="18"/>
  <c r="K20" i="18"/>
  <c r="K57" i="18"/>
  <c r="K10" i="18"/>
  <c r="K9" i="18"/>
  <c r="K55" i="18"/>
  <c r="K56" i="18"/>
  <c r="K19" i="18"/>
  <c r="K29" i="18"/>
  <c r="K36" i="18"/>
  <c r="K26" i="18"/>
  <c r="K34" i="18"/>
  <c r="K54" i="18"/>
  <c r="K53" i="18"/>
  <c r="K7" i="18"/>
  <c r="K21" i="18"/>
  <c r="K16" i="18"/>
  <c r="K6" i="18"/>
  <c r="K37" i="18"/>
  <c r="K52" i="18"/>
  <c r="K39" i="18"/>
  <c r="K13" i="18"/>
  <c r="K40" i="18"/>
  <c r="K11" i="18"/>
  <c r="K33" i="18"/>
  <c r="J42" i="18"/>
  <c r="J22" i="18"/>
  <c r="J30" i="18"/>
  <c r="J49" i="18"/>
  <c r="J44" i="18"/>
  <c r="J41" i="18"/>
  <c r="J14" i="18"/>
  <c r="J32" i="18"/>
  <c r="J35" i="18"/>
  <c r="J38" i="18"/>
  <c r="J51" i="18"/>
  <c r="J18" i="18"/>
  <c r="J50" i="18"/>
  <c r="J28" i="18"/>
  <c r="J58" i="18"/>
  <c r="J15" i="18"/>
  <c r="J43" i="18"/>
  <c r="J47" i="18"/>
  <c r="J3" i="18"/>
  <c r="J25" i="18"/>
  <c r="J8" i="18"/>
  <c r="J2" i="18"/>
  <c r="J23" i="18"/>
  <c r="J17" i="18"/>
  <c r="J12" i="18"/>
  <c r="J4" i="18"/>
  <c r="J24" i="18"/>
  <c r="J31" i="18"/>
  <c r="J5" i="18"/>
  <c r="J46" i="18"/>
  <c r="J27" i="18"/>
  <c r="J48" i="18"/>
  <c r="J20" i="18"/>
  <c r="J57" i="18"/>
  <c r="J10" i="18"/>
  <c r="J9" i="18"/>
  <c r="J55" i="18"/>
  <c r="J56" i="18"/>
  <c r="J19" i="18"/>
  <c r="J29" i="18"/>
  <c r="J36" i="18"/>
  <c r="J26" i="18"/>
  <c r="J34" i="18"/>
  <c r="J54" i="18"/>
  <c r="J53" i="18"/>
  <c r="J7" i="18"/>
  <c r="J21" i="18"/>
  <c r="J16" i="18"/>
  <c r="J6" i="18"/>
  <c r="J37" i="18"/>
  <c r="J52" i="18"/>
  <c r="J39" i="18"/>
  <c r="J13" i="18"/>
  <c r="J40" i="18"/>
  <c r="J11" i="18"/>
  <c r="J33" i="18"/>
  <c r="K45" i="18"/>
  <c r="J45" i="18"/>
  <c r="S3" i="18" l="1"/>
  <c r="S4" i="18"/>
  <c r="S5" i="18"/>
  <c r="S6" i="18"/>
  <c r="S7" i="18"/>
  <c r="S8" i="18"/>
  <c r="S9" i="18"/>
  <c r="S10" i="18"/>
  <c r="S11" i="18"/>
  <c r="R3" i="18"/>
  <c r="R4" i="18"/>
  <c r="R5" i="18"/>
  <c r="R6" i="18"/>
  <c r="R7" i="18"/>
  <c r="R8" i="18"/>
  <c r="R9" i="18"/>
  <c r="R10" i="18"/>
  <c r="R11" i="18"/>
  <c r="Q3" i="18"/>
  <c r="Q4" i="18"/>
  <c r="Q5" i="18"/>
  <c r="Q6" i="18"/>
  <c r="Q7" i="18"/>
  <c r="Q8" i="18"/>
  <c r="Q9" i="18"/>
  <c r="Q10" i="18"/>
  <c r="Q11" i="18"/>
  <c r="P3" i="18"/>
  <c r="P4" i="18"/>
  <c r="P5" i="18"/>
  <c r="P6" i="18"/>
  <c r="P7" i="18"/>
  <c r="P8" i="18"/>
  <c r="P9" i="18"/>
  <c r="P10" i="18"/>
  <c r="P11" i="18"/>
  <c r="O3" i="18"/>
  <c r="O4" i="18"/>
  <c r="O5" i="18"/>
  <c r="O6" i="18"/>
  <c r="O7" i="18"/>
  <c r="O8" i="18"/>
  <c r="O9" i="18"/>
  <c r="O10" i="18"/>
  <c r="O11" i="18"/>
  <c r="O2" i="18"/>
  <c r="P2" i="18"/>
  <c r="R2" i="18"/>
  <c r="S2" i="18"/>
  <c r="Q2" i="18"/>
  <c r="N3" i="18"/>
  <c r="N4" i="18"/>
  <c r="N5" i="18"/>
  <c r="N6" i="18"/>
  <c r="N7" i="18"/>
  <c r="N8" i="18"/>
  <c r="N9" i="18"/>
  <c r="N10" i="18"/>
  <c r="N11" i="18"/>
  <c r="N2" i="18"/>
  <c r="U11" i="18" l="1"/>
  <c r="V11" i="18"/>
  <c r="U10" i="18"/>
  <c r="V10" i="18"/>
  <c r="U2" i="18"/>
  <c r="V2" i="18"/>
  <c r="U9" i="18"/>
  <c r="V9" i="18"/>
  <c r="U5" i="18"/>
  <c r="V5" i="18"/>
  <c r="U8" i="18"/>
  <c r="V8" i="18"/>
  <c r="U4" i="18"/>
  <c r="V4" i="18"/>
  <c r="U3" i="18"/>
  <c r="V3" i="18"/>
  <c r="U7" i="18"/>
  <c r="V7" i="18"/>
  <c r="U6" i="18"/>
  <c r="V6" i="18"/>
  <c r="L12" i="17"/>
  <c r="N25" i="3" l="1"/>
  <c r="M25" i="3"/>
  <c r="F2" i="16" l="1"/>
  <c r="G25" i="16" s="1"/>
  <c r="G5" i="16"/>
  <c r="F1" i="16"/>
  <c r="G14" i="16"/>
  <c r="G19" i="16"/>
  <c r="G35" i="16"/>
  <c r="G40" i="16"/>
  <c r="G52" i="16"/>
  <c r="G56" i="16"/>
  <c r="G68" i="16"/>
  <c r="G72" i="16"/>
  <c r="G84" i="16"/>
  <c r="G88" i="16"/>
  <c r="G100" i="16"/>
  <c r="G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1" i="16"/>
  <c r="F3" i="16"/>
  <c r="F4" i="16"/>
  <c r="F5" i="16"/>
  <c r="F6" i="16"/>
  <c r="F7" i="16"/>
  <c r="F8" i="16"/>
  <c r="F9" i="16"/>
  <c r="F10" i="16"/>
  <c r="G96" i="16" l="1"/>
  <c r="G80" i="16"/>
  <c r="G64" i="16"/>
  <c r="G48" i="16"/>
  <c r="G30" i="16"/>
  <c r="G9" i="16"/>
  <c r="G92" i="16"/>
  <c r="G76" i="16"/>
  <c r="G60" i="16"/>
  <c r="G44" i="16"/>
  <c r="G4" i="16"/>
  <c r="G2" i="16"/>
  <c r="G98" i="16"/>
  <c r="G94" i="16"/>
  <c r="G90" i="16"/>
  <c r="G86" i="16"/>
  <c r="G82" i="16"/>
  <c r="G78" i="16"/>
  <c r="G74" i="16"/>
  <c r="G70" i="16"/>
  <c r="G66" i="16"/>
  <c r="G62" i="16"/>
  <c r="G58" i="16"/>
  <c r="G54" i="16"/>
  <c r="G50" i="16"/>
  <c r="G46" i="16"/>
  <c r="G42" i="16"/>
  <c r="G38" i="16"/>
  <c r="G33" i="16"/>
  <c r="G27" i="16"/>
  <c r="G22" i="16"/>
  <c r="G17" i="16"/>
  <c r="G11" i="16"/>
  <c r="G6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4" i="16"/>
  <c r="G29" i="16"/>
  <c r="G23" i="16"/>
  <c r="G18" i="16"/>
  <c r="G13" i="16"/>
  <c r="G7" i="16"/>
  <c r="G3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1" i="16"/>
  <c r="G26" i="16"/>
  <c r="G21" i="16"/>
  <c r="G15" i="16"/>
  <c r="G10" i="16"/>
  <c r="G36" i="16"/>
  <c r="G32" i="16"/>
  <c r="G28" i="16"/>
  <c r="G24" i="16"/>
  <c r="G20" i="16"/>
  <c r="G16" i="16"/>
  <c r="G12" i="16"/>
  <c r="G8" i="16"/>
  <c r="B7" i="16"/>
  <c r="U4" i="1"/>
  <c r="C12" i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<sst xmlns="http://schemas.openxmlformats.org/spreadsheetml/2006/main" count="936" uniqueCount="372">
  <si>
    <t>FIRE</t>
  </si>
  <si>
    <t>WATER</t>
  </si>
  <si>
    <t>AIR</t>
  </si>
  <si>
    <t>EARTH</t>
  </si>
  <si>
    <t>NATURE</t>
  </si>
  <si>
    <t>ELECTRIC</t>
  </si>
  <si>
    <t>SPIRIT</t>
  </si>
  <si>
    <t>DARK</t>
  </si>
  <si>
    <t>NORMAL</t>
  </si>
  <si>
    <t>SYNTHETIC</t>
  </si>
  <si>
    <t>defender -&gt;  attacker</t>
  </si>
  <si>
    <t>średnia</t>
  </si>
  <si>
    <t>DMG</t>
  </si>
  <si>
    <t>(ATT/DEF) * PWR * (TYP1 *TYP2 + MOD)</t>
  </si>
  <si>
    <t>EX</t>
  </si>
  <si>
    <t>STATS</t>
  </si>
  <si>
    <t>ATT</t>
  </si>
  <si>
    <t>DEF</t>
  </si>
  <si>
    <t>PWR</t>
  </si>
  <si>
    <t>TYP</t>
  </si>
  <si>
    <t>MOD</t>
  </si>
  <si>
    <t>dmg</t>
  </si>
  <si>
    <t>aoe</t>
  </si>
  <si>
    <t>high power</t>
  </si>
  <si>
    <t>med dmg</t>
  </si>
  <si>
    <t>slows</t>
  </si>
  <si>
    <t>ice</t>
  </si>
  <si>
    <t>fast</t>
  </si>
  <si>
    <t>risk reward</t>
  </si>
  <si>
    <t>displacemant</t>
  </si>
  <si>
    <t>big projectiles</t>
  </si>
  <si>
    <t>terrain</t>
  </si>
  <si>
    <t>def buffs</t>
  </si>
  <si>
    <t>slow project</t>
  </si>
  <si>
    <t>poke</t>
  </si>
  <si>
    <t>long range</t>
  </si>
  <si>
    <t>stuns</t>
  </si>
  <si>
    <t>agility</t>
  </si>
  <si>
    <t>dot(poison)</t>
  </si>
  <si>
    <t>buffs</t>
  </si>
  <si>
    <t>heals</t>
  </si>
  <si>
    <t>terrain/cc</t>
  </si>
  <si>
    <t>confusion</t>
  </si>
  <si>
    <t>disorienting</t>
  </si>
  <si>
    <t>stealth</t>
  </si>
  <si>
    <t>hit and run</t>
  </si>
  <si>
    <t>execute</t>
  </si>
  <si>
    <t>close combat</t>
  </si>
  <si>
    <t>displacement</t>
  </si>
  <si>
    <t>dashes</t>
  </si>
  <si>
    <t>mobility</t>
  </si>
  <si>
    <t>diverse</t>
  </si>
  <si>
    <t>BUFFS</t>
  </si>
  <si>
    <t>name</t>
  </si>
  <si>
    <t>type1</t>
  </si>
  <si>
    <t>type2</t>
  </si>
  <si>
    <t>desc</t>
  </si>
  <si>
    <t>Apisopus</t>
  </si>
  <si>
    <t>nature</t>
  </si>
  <si>
    <t>air</t>
  </si>
  <si>
    <t>Bee. Easy to tame. Very usefull. Works to persevere nature</t>
  </si>
  <si>
    <t>Ant. Also easy to tame. Very strong.</t>
  </si>
  <si>
    <t>normal</t>
  </si>
  <si>
    <t>Formiviri</t>
  </si>
  <si>
    <t>Cat. Assosiates more with place than with people. Stealthy</t>
  </si>
  <si>
    <t>Furtus</t>
  </si>
  <si>
    <t>Igniquil</t>
  </si>
  <si>
    <t>fire</t>
  </si>
  <si>
    <t>Eagle. To tame needs to be hatched from egg.</t>
  </si>
  <si>
    <t>fire dmg has chance to light on fire</t>
  </si>
  <si>
    <t>cant be set on fire or paralyzed</t>
  </si>
  <si>
    <t>moving generates charge. Electric dmg discharges for extra dmg</t>
  </si>
  <si>
    <t>hitting from behind deals extra dmg</t>
  </si>
  <si>
    <t>immune to ground based attacks, no collison with terrain when moving</t>
  </si>
  <si>
    <t>when taken to low health reset cooldowns</t>
  </si>
  <si>
    <t>hitting a normal dmg reduces all normal attack cooldowns</t>
  </si>
  <si>
    <t>all debuffs are less effective</t>
  </si>
  <si>
    <t>Belluter</t>
  </si>
  <si>
    <t>water</t>
  </si>
  <si>
    <t>Sea otter. Very brave</t>
  </si>
  <si>
    <t>Squirell.</t>
  </si>
  <si>
    <t>Bearded dragon lizard.</t>
  </si>
  <si>
    <t>earth</t>
  </si>
  <si>
    <t>Drahrenae</t>
  </si>
  <si>
    <t>Bear</t>
  </si>
  <si>
    <t>Fox</t>
  </si>
  <si>
    <t>Wolf</t>
  </si>
  <si>
    <t>Rabbit</t>
  </si>
  <si>
    <t>Mouse</t>
  </si>
  <si>
    <t>Rat</t>
  </si>
  <si>
    <t>Beaver</t>
  </si>
  <si>
    <t>Bat</t>
  </si>
  <si>
    <t>Special Attack</t>
  </si>
  <si>
    <t>Swarm. Summon 3 other smaller ants that attack your oponnent</t>
  </si>
  <si>
    <t>Final sting. Super powerful attack with dash that hurts if misses</t>
  </si>
  <si>
    <t>Lion</t>
  </si>
  <si>
    <t>Tiger</t>
  </si>
  <si>
    <t>Jaguar</t>
  </si>
  <si>
    <t>Prawl. Can enter stealth. Next physical attack deals extra dmg.</t>
  </si>
  <si>
    <t>Phoenix. Igniquil burns itself to ashes. After 3s reborns with exctly as much hp as it was missing</t>
  </si>
  <si>
    <t>Brave warrior. Gain bonus strength and agility for 6s.</t>
  </si>
  <si>
    <t>off</t>
  </si>
  <si>
    <t>bal</t>
  </si>
  <si>
    <t>def</t>
  </si>
  <si>
    <t>nautre animals slowly heal over time</t>
  </si>
  <si>
    <t>Desert dragon. Unleash a long cone of sand. Deal aoe earth dmg</t>
  </si>
  <si>
    <t>water attacks create wet sruface whick boost movement speed of water animals</t>
  </si>
  <si>
    <t>Fire type is focused on dealing high demage in large areas. Abilities should focus on attack and controling battlefield with fire.</t>
  </si>
  <si>
    <t>DESCRIPTION</t>
  </si>
  <si>
    <t>NAME</t>
  </si>
  <si>
    <t>ROLE</t>
  </si>
  <si>
    <t>TYPE 1</t>
  </si>
  <si>
    <t>TYPE 2</t>
  </si>
  <si>
    <t>A basic fighter that gives basic idea of the role of fire animals in game while also providing some defensive capabilities to give an easy way to learn.</t>
  </si>
  <si>
    <t>ANIMAL</t>
  </si>
  <si>
    <t>hodgehog or porcupine</t>
  </si>
  <si>
    <t>Instead of spines it has bits of burned chorcoal that is alweys aflame.</t>
  </si>
  <si>
    <t>SPECIAL ATTACK</t>
  </si>
  <si>
    <t>Wildfire - set all NATURE type terrain on fire.</t>
  </si>
  <si>
    <t>Incari</t>
  </si>
  <si>
    <t>A staple of fire type animals. It's focused on seting things ablaze and keeping them that way. Focus only on fire power.</t>
  </si>
  <si>
    <t>Snail</t>
  </si>
  <si>
    <t>Cochlava</t>
  </si>
  <si>
    <t>Has a body like normal snail but there's lava flowing inside of it. Instead of shell it has solid lava/magma rock. The shell is like a cauldron and you can see fire burning inside of it.</t>
  </si>
  <si>
    <t>Eagle</t>
  </si>
  <si>
    <t>Phoenix but eagle.</t>
  </si>
  <si>
    <t>Rebirth - burn itself to ashes and after some time reborns with as much hp as it was missing. Long CD</t>
  </si>
  <si>
    <t>Doesn’t have as much fire power as typical fire animal, but has more mobility and cc. Good for kiting. Easier version of Cochlava.</t>
  </si>
  <si>
    <t>Blood of Lava - liquidifies it's body. Become untargetable and gains bonus movement speed. Deal fire dmg to units you pass.</t>
  </si>
  <si>
    <t xml:space="preserve">Malee focused offensive fire type. </t>
  </si>
  <si>
    <t>Gorilla</t>
  </si>
  <si>
    <t>Black bipedal gorilla. Stands on it's feet and barely touches ground with hands. Very muscular. It's fists are set on fire.</t>
  </si>
  <si>
    <t>Fire Slam - jump and slam the ground. Deal high normal dmg in center and fire dmg around.</t>
  </si>
  <si>
    <t xml:space="preserve">Fire tank. </t>
  </si>
  <si>
    <t>Golem/Gorilla</t>
  </si>
  <si>
    <t>Overheat - Increase Power for several seconds and create a fire vortex that ddeals dmg around you.</t>
  </si>
  <si>
    <t xml:space="preserve">Looks like a metal golem with fiery acents. It has something like pistons with flamethromers for arms. </t>
  </si>
  <si>
    <t>More defensivly focused version of Cochlava. Lots of firepower.</t>
  </si>
  <si>
    <t>Wolverine</t>
  </si>
  <si>
    <t>Boar</t>
  </si>
  <si>
    <t>Pig</t>
  </si>
  <si>
    <t>Tasmanian devil</t>
  </si>
  <si>
    <t>Cammel</t>
  </si>
  <si>
    <t xml:space="preserve">Elephant </t>
  </si>
  <si>
    <t>Rhino</t>
  </si>
  <si>
    <t>Snake</t>
  </si>
  <si>
    <t>Lizard</t>
  </si>
  <si>
    <t>Crocodile</t>
  </si>
  <si>
    <t>Kangaroo</t>
  </si>
  <si>
    <t>Spheal</t>
  </si>
  <si>
    <t>Racoon</t>
  </si>
  <si>
    <t>Giraffe</t>
  </si>
  <si>
    <t>Buffalo</t>
  </si>
  <si>
    <t>Armadillo</t>
  </si>
  <si>
    <t>Sloth</t>
  </si>
  <si>
    <t>Koala</t>
  </si>
  <si>
    <t>Panda</t>
  </si>
  <si>
    <t>Horse</t>
  </si>
  <si>
    <t>Dragon</t>
  </si>
  <si>
    <t>Hippo</t>
  </si>
  <si>
    <t>Well, it's a Dragon. It can fly and breaths fire. It's also quite big. Think like horse.</t>
  </si>
  <si>
    <t>Faster</t>
  </si>
  <si>
    <t>Deer</t>
  </si>
  <si>
    <t>Elk</t>
  </si>
  <si>
    <t>Bison</t>
  </si>
  <si>
    <t>Look like bison. Has fiery fur.</t>
  </si>
  <si>
    <t>Fiery charge</t>
  </si>
  <si>
    <t>Eruption - split lava around and deal dmg.</t>
  </si>
  <si>
    <t>Create a copy of itself that charges forward. If it hits enemy it deals normal and fire dmg. If not it explodes and deals fire smg around.</t>
  </si>
  <si>
    <t>x</t>
  </si>
  <si>
    <t>Has layers of solid magma for armour. Spits fire from nose.</t>
  </si>
  <si>
    <t>Water type is focused on surface control. It uses ice for strong cc and water for movement speed control. Deals medium dmg in large aoe</t>
  </si>
  <si>
    <t>Sea otter</t>
  </si>
  <si>
    <t>Penguin</t>
  </si>
  <si>
    <t>Octopus</t>
  </si>
  <si>
    <t>Crab</t>
  </si>
  <si>
    <t>Frog</t>
  </si>
  <si>
    <t>Duck</t>
  </si>
  <si>
    <t>Leanung slightly towards defense. Strongly crowd control and aoe focused.</t>
  </si>
  <si>
    <t>Very defense focused. Has power mainly through powerful abilities. Super immobile.</t>
  </si>
  <si>
    <t>Offensive focused and quite fast. Main water type fighter.</t>
  </si>
  <si>
    <t>Also offensive one of the best defensive stats from dark animals.</t>
  </si>
  <si>
    <t>Offensive ice themed animal.</t>
  </si>
  <si>
    <t>Has a EXTREME versitility in abilities he can learn.</t>
  </si>
  <si>
    <t>Low mobility with medium defense and close range power.</t>
  </si>
  <si>
    <t>Defensive ice themed animal.  Ranged</t>
  </si>
  <si>
    <t>The most offensive ranged animal. What the fuck is this.</t>
  </si>
  <si>
    <t>Consue Wood - destroy all NATURE type surfaces and objeccts and turn them into water. Heal based on amount consumed.</t>
  </si>
  <si>
    <t>Mud Wave - Attack with a wide wave that deals WATER and EARTH dmg.</t>
  </si>
  <si>
    <t>Water Sword - slash three times in front of you with medium range dealing WATER and NORMAL dmg.</t>
  </si>
  <si>
    <t>Water Predator - when standing on WATER surface become invisible for 3 sec. Next attack deals bonus DARK dmg.</t>
  </si>
  <si>
    <t>Ice Bomb - Throw a big and slow ice ball that explodes on imact and deals big aoe WATER dmg.</t>
  </si>
  <si>
    <t>Ice Slide - dashes forward in long range and deals WATER dmg. Leaves water surface behind.</t>
  </si>
  <si>
    <t>Release Ink - Release a large smokescreen around yourself that lasts for 5 sec.</t>
  </si>
  <si>
    <t>Heave Clamps - attacks in malee range dealing dmg. Lock himself to target following them for 2 sec.</t>
  </si>
  <si>
    <t xml:space="preserve">Quack - </t>
  </si>
  <si>
    <t>European mole</t>
  </si>
  <si>
    <t>Goat</t>
  </si>
  <si>
    <t>Bearded Dragon Lizard</t>
  </si>
  <si>
    <t>Rhineceros Beetle</t>
  </si>
  <si>
    <t>Scorpion</t>
  </si>
  <si>
    <t>Offensive close range brawleer</t>
  </si>
  <si>
    <t>Dig</t>
  </si>
  <si>
    <t>Mobile ranged caster</t>
  </si>
  <si>
    <t>Tank</t>
  </si>
  <si>
    <t>Ranged caster</t>
  </si>
  <si>
    <t>Defensive brawler</t>
  </si>
  <si>
    <t>Defensive assassin</t>
  </si>
  <si>
    <t>EARTH is focused on defensive approach to battle to deliver few but devastating hits.</t>
  </si>
  <si>
    <t>ELECTRIC are focused on ranged poke.</t>
  </si>
  <si>
    <t>Magnet</t>
  </si>
  <si>
    <t>Sound</t>
  </si>
  <si>
    <t>Electricity</t>
  </si>
  <si>
    <t>Nuclear</t>
  </si>
  <si>
    <t>Light</t>
  </si>
  <si>
    <t>Shapeshifter</t>
  </si>
  <si>
    <t>Robot werewolf</t>
  </si>
  <si>
    <t>tank</t>
  </si>
  <si>
    <t>utility</t>
  </si>
  <si>
    <t>ranged</t>
  </si>
  <si>
    <t>single</t>
  </si>
  <si>
    <t>malee</t>
  </si>
  <si>
    <t>physical</t>
  </si>
  <si>
    <t>special</t>
  </si>
  <si>
    <t>strength</t>
  </si>
  <si>
    <t>will</t>
  </si>
  <si>
    <t>defense</t>
  </si>
  <si>
    <t>power</t>
  </si>
  <si>
    <t>Max Level</t>
  </si>
  <si>
    <t>Time per single battle</t>
  </si>
  <si>
    <t>min</t>
  </si>
  <si>
    <t>XP to max level</t>
  </si>
  <si>
    <t>Battles for max level</t>
  </si>
  <si>
    <t>Xp function</t>
  </si>
  <si>
    <t>sqrt(x)</t>
  </si>
  <si>
    <t xml:space="preserve">sum </t>
  </si>
  <si>
    <t>xp constant</t>
  </si>
  <si>
    <t>Nuthatch</t>
  </si>
  <si>
    <t>STRENGTH</t>
  </si>
  <si>
    <t>COOLDOWN</t>
  </si>
  <si>
    <t>FUNCTION</t>
  </si>
  <si>
    <t xml:space="preserve"> </t>
  </si>
  <si>
    <t>FLAMETHROWER</t>
  </si>
  <si>
    <t>Basic ranged demage skill for all fire type animals</t>
  </si>
  <si>
    <t>FINESSE</t>
  </si>
  <si>
    <t>width-range, demage-cooldown</t>
  </si>
  <si>
    <t>User breaths fire</t>
  </si>
  <si>
    <t>FIRE BALL</t>
  </si>
  <si>
    <t xml:space="preserve">Shoots a fiery projectile </t>
  </si>
  <si>
    <t>speed - size, cooldown-damage</t>
  </si>
  <si>
    <t>SCORTCH</t>
  </si>
  <si>
    <t xml:space="preserve">A flexible poking tool </t>
  </si>
  <si>
    <t>Sets area around the user on fire dealing dmg over time</t>
  </si>
  <si>
    <t>size-demage, duration-cooldown</t>
  </si>
  <si>
    <t>An ability do deal demage to high animals with high defense</t>
  </si>
  <si>
    <t>A tool to deal with closed ranged opponents and quickly moving ones</t>
  </si>
  <si>
    <t>An ability to zone off oponents</t>
  </si>
  <si>
    <t>FIREWALL</t>
  </si>
  <si>
    <t>range-width</t>
  </si>
  <si>
    <t>User sets a rectangular area in front of him on fire</t>
  </si>
  <si>
    <t>STRENGHTS</t>
  </si>
  <si>
    <t>WEAKNESES</t>
  </si>
  <si>
    <t>No defensive abilities and weak mobility. Typically high cooldowns on abilities.</t>
  </si>
  <si>
    <t>High firepower with good dmg and aoe.</t>
  </si>
  <si>
    <t>Medium to low dmg with pracicaly no mobility moves</t>
  </si>
  <si>
    <t>Strong soft-cc and lots of aoe</t>
  </si>
  <si>
    <t>Quack - uses random move. Alweys has the same cooldown.</t>
  </si>
  <si>
    <t>Consume Wood - destroy all NATURE type surfaces and objeccts and turn them into water. Heal based on amount consumed.</t>
  </si>
  <si>
    <t>Defensive but mobile - the fastest of all earth type animals</t>
  </si>
  <si>
    <t>Static Touch - (passive). Every time you are close to enemy automaticly unleash your Static Charge.</t>
  </si>
  <si>
    <t>Electric offensive malee attacker. Weak defense but high mobility.</t>
  </si>
  <si>
    <t>Poker</t>
  </si>
  <si>
    <t>Aoe Caster</t>
  </si>
  <si>
    <t>Malee fighter</t>
  </si>
  <si>
    <t>Versitile poke-fighter</t>
  </si>
  <si>
    <t>Moose</t>
  </si>
  <si>
    <t>Cheetah</t>
  </si>
  <si>
    <t>The fastest non-flying type</t>
  </si>
  <si>
    <t>Electric field - cratea lasting zone of electricity that deals electric dmg.</t>
  </si>
  <si>
    <t>Cow</t>
  </si>
  <si>
    <t>Sheep</t>
  </si>
  <si>
    <t>Chicken</t>
  </si>
  <si>
    <t>Spider</t>
  </si>
  <si>
    <t>Elsie spider form e</t>
  </si>
  <si>
    <t>NRMAL</t>
  </si>
  <si>
    <t>hedgehog</t>
  </si>
  <si>
    <t>tasmanian devil</t>
  </si>
  <si>
    <t>gorilla</t>
  </si>
  <si>
    <t>snail, bison</t>
  </si>
  <si>
    <t>hippo</t>
  </si>
  <si>
    <t>heron</t>
  </si>
  <si>
    <t>beaver</t>
  </si>
  <si>
    <t>duck</t>
  </si>
  <si>
    <t>crocodile</t>
  </si>
  <si>
    <t>sea otter</t>
  </si>
  <si>
    <t>crab</t>
  </si>
  <si>
    <t>scorpion</t>
  </si>
  <si>
    <t>kangaroo</t>
  </si>
  <si>
    <t>rhino</t>
  </si>
  <si>
    <t>bee</t>
  </si>
  <si>
    <t>mockingbird</t>
  </si>
  <si>
    <t>rhineceros beetle</t>
  </si>
  <si>
    <t>thineceros beetle</t>
  </si>
  <si>
    <t>spider</t>
  </si>
  <si>
    <t>panda</t>
  </si>
  <si>
    <t>bear</t>
  </si>
  <si>
    <t>snake</t>
  </si>
  <si>
    <t>rat</t>
  </si>
  <si>
    <t>swift</t>
  </si>
  <si>
    <t>fox</t>
  </si>
  <si>
    <t>cheetah</t>
  </si>
  <si>
    <t>tiger</t>
  </si>
  <si>
    <t>wolf, horse</t>
  </si>
  <si>
    <t>hawk</t>
  </si>
  <si>
    <t>crow</t>
  </si>
  <si>
    <t>squirell</t>
  </si>
  <si>
    <t>cockatail parrot</t>
  </si>
  <si>
    <t>nuthatch</t>
  </si>
  <si>
    <t>rhino, goat</t>
  </si>
  <si>
    <t>bearded dragon lizard</t>
  </si>
  <si>
    <t>eagle</t>
  </si>
  <si>
    <t>dragonfly</t>
  </si>
  <si>
    <t>moth</t>
  </si>
  <si>
    <t>boar</t>
  </si>
  <si>
    <t>ant</t>
  </si>
  <si>
    <t>frog</t>
  </si>
  <si>
    <t>badger</t>
  </si>
  <si>
    <t>panther</t>
  </si>
  <si>
    <t>antelope, rabbit</t>
  </si>
  <si>
    <t>mouse, butterfly</t>
  </si>
  <si>
    <t>lion</t>
  </si>
  <si>
    <t>asian paradise flycatcher</t>
  </si>
  <si>
    <t>spheal, penguin</t>
  </si>
  <si>
    <t>octopus</t>
  </si>
  <si>
    <t>ape</t>
  </si>
  <si>
    <t>Species</t>
  </si>
  <si>
    <t>ATK</t>
  </si>
  <si>
    <t>WILL</t>
  </si>
  <si>
    <t>AGI</t>
  </si>
  <si>
    <t>TOTAL</t>
  </si>
  <si>
    <t>AVG</t>
  </si>
  <si>
    <t>snail</t>
  </si>
  <si>
    <t>bison</t>
  </si>
  <si>
    <t>brd.drag. Lizard</t>
  </si>
  <si>
    <t>SYNTH</t>
  </si>
  <si>
    <t>spheal</t>
  </si>
  <si>
    <t>penguin</t>
  </si>
  <si>
    <t>goat</t>
  </si>
  <si>
    <t>antelope</t>
  </si>
  <si>
    <t>rabbit</t>
  </si>
  <si>
    <t>mouse</t>
  </si>
  <si>
    <t>burrefly</t>
  </si>
  <si>
    <t>wofl</t>
  </si>
  <si>
    <t>horse</t>
  </si>
  <si>
    <t>TYPE</t>
  </si>
  <si>
    <t>AMT</t>
  </si>
  <si>
    <t>HP</t>
  </si>
  <si>
    <t>all</t>
  </si>
  <si>
    <t>Type</t>
  </si>
  <si>
    <t>Discription</t>
  </si>
  <si>
    <t>BUFF</t>
  </si>
  <si>
    <t>PROJECTILE SIZE</t>
  </si>
  <si>
    <t>PROJECTILE RANGE</t>
  </si>
  <si>
    <t>NUMBER OF PROJECTILES</t>
  </si>
  <si>
    <t>FINESSE A</t>
  </si>
  <si>
    <t>FINESSE B</t>
  </si>
  <si>
    <t>CC</t>
  </si>
  <si>
    <t>Burning Breath</t>
  </si>
  <si>
    <t>DMG PROCS</t>
  </si>
  <si>
    <t>DEBUFF</t>
  </si>
  <si>
    <t>None</t>
  </si>
  <si>
    <t>RNG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</si>
</sst>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4C52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B97A57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FFE896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7F7F7F"/>
        <bgColor indexed="64"/>
      </patternFill>
    </fill>
    <fill>
      <patternFill patternType="lightUp">
        <fgColor rgb="FFBF4C52"/>
        <bgColor rgb="FFBF4C52"/>
      </patternFill>
    </fill>
    <fill>
      <patternFill patternType="lightUp">
        <fgColor rgb="FFBF4C52"/>
        <bgColor rgb="FF00B0F0"/>
      </patternFill>
    </fill>
    <fill>
      <patternFill patternType="lightUp">
        <fgColor rgb="FFBF4C52"/>
        <bgColor rgb="FFB97A57"/>
      </patternFill>
    </fill>
    <fill>
      <patternFill patternType="lightUp">
        <fgColor rgb="FFBF4C52"/>
      </patternFill>
    </fill>
    <fill>
      <patternFill patternType="lightUp">
        <fgColor rgb="FFBF4C52"/>
        <bgColor rgb="FF22B14C"/>
      </patternFill>
    </fill>
    <fill>
      <patternFill patternType="lightUp">
        <fgColor rgb="FFBF4C52"/>
        <bgColor rgb="FFFFE896"/>
      </patternFill>
    </fill>
    <fill>
      <patternFill patternType="lightUp">
        <fgColor rgb="FFBF4C52"/>
        <bgColor rgb="FFA349A4"/>
      </patternFill>
    </fill>
    <fill>
      <patternFill patternType="lightUp">
        <fgColor rgb="FFBF4C52"/>
        <bgColor theme="1" tint="0.34998626667073579"/>
      </patternFill>
    </fill>
    <fill>
      <patternFill patternType="lightUp">
        <fgColor rgb="FFBF4C52"/>
        <bgColor rgb="FFFF7F27"/>
      </patternFill>
    </fill>
    <fill>
      <patternFill patternType="lightUp">
        <fgColor rgb="FFBF4C52"/>
        <bgColor rgb="FF7F7F7F"/>
      </patternFill>
    </fill>
    <fill>
      <patternFill patternType="lightUp">
        <fgColor rgb="FF00A2E8"/>
        <bgColor rgb="FFBF4C52"/>
      </patternFill>
    </fill>
    <fill>
      <patternFill patternType="lightUp">
        <fgColor rgb="FF00A2E8"/>
        <bgColor rgb="FF00B0F0"/>
      </patternFill>
    </fill>
    <fill>
      <patternFill patternType="lightUp">
        <fgColor rgb="FF00A2E8"/>
        <bgColor rgb="FFB97A57"/>
      </patternFill>
    </fill>
    <fill>
      <patternFill patternType="lightUp">
        <fgColor rgb="FF00A2E8"/>
      </patternFill>
    </fill>
    <fill>
      <patternFill patternType="lightUp">
        <fgColor rgb="FF00A2E8"/>
        <bgColor rgb="FF22B14C"/>
      </patternFill>
    </fill>
    <fill>
      <patternFill patternType="lightUp">
        <fgColor rgb="FF00A2E8"/>
        <bgColor rgb="FFFFE896"/>
      </patternFill>
    </fill>
    <fill>
      <patternFill patternType="lightUp">
        <fgColor rgb="FF00A2E8"/>
        <bgColor rgb="FFA349A4"/>
      </patternFill>
    </fill>
    <fill>
      <patternFill patternType="lightUp">
        <fgColor rgb="FF00A2E8"/>
        <bgColor theme="1" tint="0.34998626667073579"/>
      </patternFill>
    </fill>
    <fill>
      <patternFill patternType="lightUp">
        <fgColor rgb="FF00A2E8"/>
        <bgColor rgb="FFFF7F27"/>
      </patternFill>
    </fill>
    <fill>
      <patternFill patternType="lightUp">
        <fgColor rgb="FF00A2E8"/>
        <bgColor rgb="FF7F7F7F"/>
      </patternFill>
    </fill>
    <fill>
      <patternFill patternType="lightUp">
        <fgColor rgb="FFB97A57"/>
        <bgColor rgb="FFBF4C52"/>
      </patternFill>
    </fill>
    <fill>
      <patternFill patternType="lightUp">
        <fgColor rgb="FFB97A57"/>
        <bgColor rgb="FF00B0F0"/>
      </patternFill>
    </fill>
    <fill>
      <patternFill patternType="lightUp">
        <fgColor rgb="FFB97A57"/>
        <bgColor rgb="FFB97A57"/>
      </patternFill>
    </fill>
    <fill>
      <patternFill patternType="lightUp">
        <fgColor rgb="FFB97A57"/>
      </patternFill>
    </fill>
    <fill>
      <patternFill patternType="lightUp">
        <fgColor rgb="FFB97A57"/>
        <bgColor rgb="FF22B14C"/>
      </patternFill>
    </fill>
    <fill>
      <patternFill patternType="lightUp">
        <fgColor rgb="FFB97A57"/>
        <bgColor rgb="FFFFE896"/>
      </patternFill>
    </fill>
    <fill>
      <patternFill patternType="lightUp">
        <fgColor rgb="FFB97A57"/>
        <bgColor rgb="FFA349A4"/>
      </patternFill>
    </fill>
    <fill>
      <patternFill patternType="lightUp">
        <fgColor rgb="FFB97A57"/>
        <bgColor theme="1" tint="0.34998626667073579"/>
      </patternFill>
    </fill>
    <fill>
      <patternFill patternType="lightUp">
        <fgColor rgb="FFB97A57"/>
        <bgColor rgb="FFFF7F27"/>
      </patternFill>
    </fill>
    <fill>
      <patternFill patternType="lightUp">
        <fgColor rgb="FFB97A57"/>
        <bgColor rgb="FF7F7F7F"/>
      </patternFill>
    </fill>
    <fill>
      <patternFill patternType="lightUp">
        <fgColor theme="0"/>
        <bgColor rgb="FFBF4C52"/>
      </patternFill>
    </fill>
    <fill>
      <patternFill patternType="lightUp">
        <fgColor theme="0"/>
        <bgColor rgb="FF00B0F0"/>
      </patternFill>
    </fill>
    <fill>
      <patternFill patternType="lightUp">
        <fgColor theme="0"/>
        <bgColor rgb="FFB97A57"/>
      </patternFill>
    </fill>
    <fill>
      <patternFill patternType="lightUp">
        <fgColor theme="0"/>
      </patternFill>
    </fill>
    <fill>
      <patternFill patternType="lightUp">
        <fgColor theme="0"/>
        <bgColor rgb="FF22B14C"/>
      </patternFill>
    </fill>
    <fill>
      <patternFill patternType="lightUp">
        <fgColor theme="0"/>
        <bgColor rgb="FFFFE896"/>
      </patternFill>
    </fill>
    <fill>
      <patternFill patternType="lightUp">
        <fgColor theme="0"/>
        <bgColor rgb="FFA349A4"/>
      </patternFill>
    </fill>
    <fill>
      <patternFill patternType="lightUp">
        <fgColor theme="0"/>
        <bgColor theme="1" tint="0.34998626667073579"/>
      </patternFill>
    </fill>
    <fill>
      <patternFill patternType="lightUp">
        <fgColor theme="0"/>
        <bgColor rgb="FFFF7F27"/>
      </patternFill>
    </fill>
    <fill>
      <patternFill patternType="lightUp">
        <fgColor theme="0"/>
        <bgColor rgb="FF7F7F7F"/>
      </patternFill>
    </fill>
    <fill>
      <patternFill patternType="lightUp">
        <fgColor rgb="FF22B14C"/>
        <bgColor rgb="FFBF4C52"/>
      </patternFill>
    </fill>
    <fill>
      <patternFill patternType="lightUp">
        <fgColor rgb="FF22B14C"/>
        <bgColor rgb="FF00B0F0"/>
      </patternFill>
    </fill>
    <fill>
      <patternFill patternType="lightUp">
        <fgColor rgb="FF22B14C"/>
        <bgColor rgb="FFB97A57"/>
      </patternFill>
    </fill>
    <fill>
      <patternFill patternType="lightUp">
        <fgColor rgb="FF22B14C"/>
      </patternFill>
    </fill>
    <fill>
      <patternFill patternType="lightUp">
        <fgColor rgb="FF22B14C"/>
        <bgColor rgb="FF22B14C"/>
      </patternFill>
    </fill>
    <fill>
      <patternFill patternType="lightUp">
        <fgColor rgb="FF22B14C"/>
        <bgColor rgb="FFFFE896"/>
      </patternFill>
    </fill>
    <fill>
      <patternFill patternType="lightUp">
        <fgColor rgb="FF22B14C"/>
        <bgColor rgb="FFA349A4"/>
      </patternFill>
    </fill>
    <fill>
      <patternFill patternType="lightUp">
        <fgColor rgb="FF22B14C"/>
        <bgColor theme="1" tint="0.34998626667073579"/>
      </patternFill>
    </fill>
    <fill>
      <patternFill patternType="lightUp">
        <fgColor rgb="FF22B14C"/>
        <bgColor rgb="FFFF7F27"/>
      </patternFill>
    </fill>
    <fill>
      <patternFill patternType="lightUp">
        <fgColor rgb="FF22B14C"/>
        <bgColor rgb="FF7F7F7F"/>
      </patternFill>
    </fill>
    <fill>
      <patternFill patternType="lightUp">
        <fgColor rgb="FFFFE896"/>
        <bgColor rgb="FFBF4C52"/>
      </patternFill>
    </fill>
    <fill>
      <patternFill patternType="lightUp">
        <fgColor rgb="FFFFE896"/>
        <bgColor rgb="FF00B0F0"/>
      </patternFill>
    </fill>
    <fill>
      <patternFill patternType="lightUp">
        <fgColor rgb="FFFFE896"/>
        <bgColor rgb="FFB97A57"/>
      </patternFill>
    </fill>
    <fill>
      <patternFill patternType="lightUp">
        <fgColor rgb="FFFFE896"/>
      </patternFill>
    </fill>
    <fill>
      <patternFill patternType="lightUp">
        <fgColor rgb="FFFFE896"/>
        <bgColor rgb="FF22B14C"/>
      </patternFill>
    </fill>
    <fill>
      <patternFill patternType="lightUp">
        <fgColor rgb="FFFFE896"/>
        <bgColor rgb="FFFFE896"/>
      </patternFill>
    </fill>
    <fill>
      <patternFill patternType="lightUp">
        <fgColor rgb="FFFFE896"/>
        <bgColor rgb="FFA349A4"/>
      </patternFill>
    </fill>
    <fill>
      <patternFill patternType="lightUp">
        <fgColor rgb="FFFFE896"/>
        <bgColor theme="1" tint="0.34998626667073579"/>
      </patternFill>
    </fill>
    <fill>
      <patternFill patternType="lightUp">
        <fgColor rgb="FFFFE896"/>
        <bgColor rgb="FFFF7F27"/>
      </patternFill>
    </fill>
    <fill>
      <patternFill patternType="lightUp">
        <fgColor rgb="FFFFE896"/>
        <bgColor rgb="FF7F7F7F"/>
      </patternFill>
    </fill>
    <fill>
      <patternFill patternType="lightUp">
        <fgColor rgb="FFA349A4"/>
        <bgColor rgb="FFBF4C52"/>
      </patternFill>
    </fill>
    <fill>
      <patternFill patternType="lightUp">
        <fgColor rgb="FFA349A4"/>
        <bgColor rgb="FF00B0F0"/>
      </patternFill>
    </fill>
    <fill>
      <patternFill patternType="lightUp">
        <fgColor rgb="FFA349A4"/>
        <bgColor rgb="FFB97A57"/>
      </patternFill>
    </fill>
    <fill>
      <patternFill patternType="lightUp">
        <fgColor rgb="FFA349A4"/>
      </patternFill>
    </fill>
    <fill>
      <patternFill patternType="lightUp">
        <fgColor rgb="FFA349A4"/>
        <bgColor rgb="FF22B14C"/>
      </patternFill>
    </fill>
    <fill>
      <patternFill patternType="lightUp">
        <fgColor rgb="FFA349A4"/>
        <bgColor rgb="FFFFE896"/>
      </patternFill>
    </fill>
    <fill>
      <patternFill patternType="lightUp">
        <fgColor rgb="FFA349A4"/>
        <bgColor rgb="FFA349A4"/>
      </patternFill>
    </fill>
    <fill>
      <patternFill patternType="lightUp">
        <fgColor rgb="FFA349A4"/>
        <bgColor theme="1" tint="0.34998626667073579"/>
      </patternFill>
    </fill>
    <fill>
      <patternFill patternType="lightUp">
        <fgColor rgb="FFA349A4"/>
        <bgColor rgb="FFFF7F27"/>
      </patternFill>
    </fill>
    <fill>
      <patternFill patternType="lightUp">
        <fgColor rgb="FFA349A4"/>
        <bgColor rgb="FF7F7F7F"/>
      </patternFill>
    </fill>
    <fill>
      <patternFill patternType="lightUp">
        <fgColor theme="2" tint="-0.749961851863155"/>
        <bgColor rgb="FFBF4C52"/>
      </patternFill>
    </fill>
    <fill>
      <patternFill patternType="lightUp">
        <fgColor theme="2" tint="-0.749961851863155"/>
        <bgColor rgb="FF00B0F0"/>
      </patternFill>
    </fill>
    <fill>
      <patternFill patternType="lightUp">
        <fgColor theme="2" tint="-0.749961851863155"/>
        <bgColor rgb="FFB97A57"/>
      </patternFill>
    </fill>
    <fill>
      <patternFill patternType="lightUp">
        <fgColor theme="2" tint="-0.749961851863155"/>
        <bgColor indexed="65"/>
      </patternFill>
    </fill>
    <fill>
      <patternFill patternType="lightUp">
        <fgColor theme="2" tint="-0.749961851863155"/>
        <bgColor rgb="FF22B14C"/>
      </patternFill>
    </fill>
    <fill>
      <patternFill patternType="lightUp">
        <fgColor theme="2" tint="-0.749961851863155"/>
        <bgColor rgb="FFFFE896"/>
      </patternFill>
    </fill>
    <fill>
      <patternFill patternType="lightUp">
        <fgColor theme="2" tint="-0.749961851863155"/>
        <bgColor rgb="FFA349A4"/>
      </patternFill>
    </fill>
    <fill>
      <patternFill patternType="lightUp">
        <fgColor theme="2" tint="-0.749961851863155"/>
        <bgColor theme="1" tint="0.34998626667073579"/>
      </patternFill>
    </fill>
    <fill>
      <patternFill patternType="lightUp">
        <fgColor theme="2" tint="-0.749961851863155"/>
        <bgColor rgb="FFFF7F27"/>
      </patternFill>
    </fill>
    <fill>
      <patternFill patternType="lightUp">
        <fgColor theme="2" tint="-0.749961851863155"/>
        <bgColor rgb="FF7F7F7F"/>
      </patternFill>
    </fill>
    <fill>
      <patternFill patternType="lightUp">
        <fgColor rgb="FFFF7F27"/>
        <bgColor rgb="FFBF4C52"/>
      </patternFill>
    </fill>
    <fill>
      <patternFill patternType="lightUp">
        <fgColor rgb="FFFF7F27"/>
        <bgColor rgb="FF00B0F0"/>
      </patternFill>
    </fill>
    <fill>
      <patternFill patternType="lightUp">
        <fgColor rgb="FFFF7F27"/>
        <bgColor rgb="FFB97A57"/>
      </patternFill>
    </fill>
    <fill>
      <patternFill patternType="lightUp">
        <fgColor rgb="FFFF7F27"/>
      </patternFill>
    </fill>
    <fill>
      <patternFill patternType="lightUp">
        <fgColor rgb="FFFF7F27"/>
        <bgColor rgb="FF22B14C"/>
      </patternFill>
    </fill>
    <fill>
      <patternFill patternType="lightUp">
        <fgColor rgb="FFFF7F27"/>
        <bgColor rgb="FFFFE896"/>
      </patternFill>
    </fill>
    <fill>
      <patternFill patternType="lightUp">
        <fgColor rgb="FFFF7F27"/>
        <bgColor rgb="FFA349A4"/>
      </patternFill>
    </fill>
    <fill>
      <patternFill patternType="lightUp">
        <fgColor rgb="FFFF7F27"/>
        <bgColor theme="1" tint="0.34998626667073579"/>
      </patternFill>
    </fill>
    <fill>
      <patternFill patternType="lightUp">
        <fgColor rgb="FFFF7F27"/>
        <bgColor rgb="FFFF7F27"/>
      </patternFill>
    </fill>
    <fill>
      <patternFill patternType="lightUp">
        <fgColor rgb="FFFF7F27"/>
        <bgColor rgb="FF7F7F7F"/>
      </patternFill>
    </fill>
    <fill>
      <patternFill patternType="lightUp">
        <fgColor rgb="FF7F7F7F"/>
        <bgColor rgb="FFBF4C52"/>
      </patternFill>
    </fill>
    <fill>
      <patternFill patternType="lightUp">
        <fgColor rgb="FF7F7F7F"/>
        <bgColor rgb="FF00B0F0"/>
      </patternFill>
    </fill>
    <fill>
      <patternFill patternType="lightUp">
        <fgColor rgb="FF7F7F7F"/>
        <bgColor rgb="FFB97A57"/>
      </patternFill>
    </fill>
    <fill>
      <patternFill patternType="lightUp">
        <fgColor rgb="FF7F7F7F"/>
      </patternFill>
    </fill>
    <fill>
      <patternFill patternType="lightUp">
        <fgColor rgb="FF7F7F7F"/>
        <bgColor rgb="FF22B14C"/>
      </patternFill>
    </fill>
    <fill>
      <patternFill patternType="lightUp">
        <fgColor rgb="FF7F7F7F"/>
        <bgColor rgb="FFFFE896"/>
      </patternFill>
    </fill>
    <fill>
      <patternFill patternType="lightUp">
        <fgColor rgb="FF7F7F7F"/>
        <bgColor rgb="FFA349A4"/>
      </patternFill>
    </fill>
    <fill>
      <patternFill patternType="lightUp">
        <fgColor rgb="FF7F7F7F"/>
        <bgColor theme="1" tint="0.34998626667073579"/>
      </patternFill>
    </fill>
    <fill>
      <patternFill patternType="lightUp">
        <fgColor rgb="FF7F7F7F"/>
        <bgColor rgb="FFFF7F27"/>
      </patternFill>
    </fill>
    <fill>
      <patternFill patternType="lightUp">
        <fgColor rgb="FF7F7F7F"/>
        <bgColor rgb="FF7F7F7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ashDot">
        <color indexed="64"/>
      </diagonal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textRotation="90"/>
    </xf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23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3" fillId="25" borderId="1" xfId="0" applyFont="1" applyFill="1" applyBorder="1" applyAlignment="1">
      <alignment horizontal="left" vertical="center" wrapText="1"/>
    </xf>
    <xf numFmtId="0" fontId="3" fillId="26" borderId="1" xfId="0" applyFont="1" applyFill="1" applyBorder="1" applyAlignment="1">
      <alignment horizontal="left" vertical="center" wrapText="1"/>
    </xf>
    <xf numFmtId="0" fontId="3" fillId="27" borderId="1" xfId="0" applyFont="1" applyFill="1" applyBorder="1" applyAlignment="1">
      <alignment horizontal="left" vertical="center" wrapText="1"/>
    </xf>
    <xf numFmtId="0" fontId="3" fillId="28" borderId="1" xfId="0" applyFont="1" applyFill="1" applyBorder="1" applyAlignment="1">
      <alignment horizontal="left" vertical="center" wrapText="1"/>
    </xf>
    <xf numFmtId="0" fontId="3" fillId="29" borderId="1" xfId="0" applyFont="1" applyFill="1" applyBorder="1" applyAlignment="1">
      <alignment horizontal="left" vertical="center" wrapText="1"/>
    </xf>
    <xf numFmtId="0" fontId="3" fillId="30" borderId="1" xfId="0" applyFont="1" applyFill="1" applyBorder="1" applyAlignment="1">
      <alignment horizontal="left" vertical="center" wrapText="1"/>
    </xf>
    <xf numFmtId="0" fontId="3" fillId="31" borderId="1" xfId="0" applyFont="1" applyFill="1" applyBorder="1" applyAlignment="1">
      <alignment horizontal="left" vertical="center" wrapText="1"/>
    </xf>
    <xf numFmtId="0" fontId="3" fillId="32" borderId="1" xfId="0" applyFont="1" applyFill="1" applyBorder="1" applyAlignment="1">
      <alignment horizontal="left" vertical="center" wrapText="1"/>
    </xf>
    <xf numFmtId="0" fontId="3" fillId="34" borderId="1" xfId="0" applyFont="1" applyFill="1" applyBorder="1" applyAlignment="1">
      <alignment horizontal="left" vertical="center" wrapText="1"/>
    </xf>
    <xf numFmtId="0" fontId="3" fillId="35" borderId="1" xfId="0" applyFont="1" applyFill="1" applyBorder="1" applyAlignment="1">
      <alignment horizontal="left" vertical="center" wrapText="1"/>
    </xf>
    <xf numFmtId="0" fontId="3" fillId="36" borderId="1" xfId="0" applyFont="1" applyFill="1" applyBorder="1" applyAlignment="1">
      <alignment horizontal="left" vertical="center" wrapText="1"/>
    </xf>
    <xf numFmtId="0" fontId="3" fillId="37" borderId="1" xfId="0" applyFont="1" applyFill="1" applyBorder="1" applyAlignment="1">
      <alignment horizontal="left" vertical="center" wrapText="1"/>
    </xf>
    <xf numFmtId="0" fontId="3" fillId="38" borderId="1" xfId="0" applyFont="1" applyFill="1" applyBorder="1" applyAlignment="1">
      <alignment horizontal="left" vertical="center" wrapText="1"/>
    </xf>
    <xf numFmtId="0" fontId="3" fillId="39" borderId="1" xfId="0" applyFont="1" applyFill="1" applyBorder="1" applyAlignment="1">
      <alignment horizontal="left" vertical="center" wrapText="1"/>
    </xf>
    <xf numFmtId="0" fontId="3" fillId="40" borderId="1" xfId="0" applyFont="1" applyFill="1" applyBorder="1" applyAlignment="1">
      <alignment horizontal="left" vertical="center" wrapText="1"/>
    </xf>
    <xf numFmtId="0" fontId="3" fillId="41" borderId="1" xfId="0" applyFont="1" applyFill="1" applyBorder="1" applyAlignment="1">
      <alignment horizontal="left" vertical="center" wrapText="1"/>
    </xf>
    <xf numFmtId="0" fontId="3" fillId="42" borderId="1" xfId="0" applyFont="1" applyFill="1" applyBorder="1" applyAlignment="1">
      <alignment horizontal="left" vertical="center" wrapText="1"/>
    </xf>
    <xf numFmtId="0" fontId="3" fillId="43" borderId="1" xfId="0" applyFont="1" applyFill="1" applyBorder="1" applyAlignment="1">
      <alignment horizontal="left" vertical="center" wrapText="1"/>
    </xf>
    <xf numFmtId="0" fontId="3" fillId="45" borderId="1" xfId="0" applyFont="1" applyFill="1" applyBorder="1" applyAlignment="1">
      <alignment horizontal="left" vertical="center" wrapText="1"/>
    </xf>
    <xf numFmtId="0" fontId="3" fillId="46" borderId="1" xfId="0" applyFont="1" applyFill="1" applyBorder="1" applyAlignment="1">
      <alignment horizontal="left" vertical="center" wrapText="1"/>
    </xf>
    <xf numFmtId="0" fontId="3" fillId="47" borderId="1" xfId="0" applyFont="1" applyFill="1" applyBorder="1" applyAlignment="1">
      <alignment horizontal="left" vertical="center" wrapText="1"/>
    </xf>
    <xf numFmtId="0" fontId="3" fillId="48" borderId="1" xfId="0" applyFont="1" applyFill="1" applyBorder="1" applyAlignment="1">
      <alignment horizontal="left" vertical="center" wrapText="1"/>
    </xf>
    <xf numFmtId="0" fontId="3" fillId="49" borderId="1" xfId="0" applyFont="1" applyFill="1" applyBorder="1" applyAlignment="1">
      <alignment horizontal="left" vertical="center" wrapText="1"/>
    </xf>
    <xf numFmtId="0" fontId="3" fillId="50" borderId="1" xfId="0" applyFont="1" applyFill="1" applyBorder="1" applyAlignment="1">
      <alignment horizontal="left" vertical="center" wrapText="1"/>
    </xf>
    <xf numFmtId="0" fontId="3" fillId="51" borderId="1" xfId="0" applyFont="1" applyFill="1" applyBorder="1" applyAlignment="1">
      <alignment horizontal="left" vertical="center" wrapText="1"/>
    </xf>
    <xf numFmtId="0" fontId="3" fillId="52" borderId="1" xfId="0" applyFont="1" applyFill="1" applyBorder="1" applyAlignment="1">
      <alignment horizontal="left" vertical="center" wrapText="1"/>
    </xf>
    <xf numFmtId="0" fontId="3" fillId="53" borderId="1" xfId="0" applyFont="1" applyFill="1" applyBorder="1" applyAlignment="1">
      <alignment horizontal="left" vertical="center" wrapText="1"/>
    </xf>
    <xf numFmtId="0" fontId="3" fillId="54" borderId="1" xfId="0" applyFont="1" applyFill="1" applyBorder="1" applyAlignment="1">
      <alignment horizontal="left" vertical="center" wrapText="1"/>
    </xf>
    <xf numFmtId="0" fontId="3" fillId="56" borderId="1" xfId="0" applyFont="1" applyFill="1" applyBorder="1" applyAlignment="1">
      <alignment horizontal="left" vertical="center" wrapText="1"/>
    </xf>
    <xf numFmtId="0" fontId="3" fillId="57" borderId="1" xfId="0" applyFont="1" applyFill="1" applyBorder="1" applyAlignment="1">
      <alignment horizontal="left" vertical="center" wrapText="1"/>
    </xf>
    <xf numFmtId="0" fontId="3" fillId="58" borderId="1" xfId="0" applyFont="1" applyFill="1" applyBorder="1" applyAlignment="1">
      <alignment horizontal="left" vertical="center" wrapText="1"/>
    </xf>
    <xf numFmtId="0" fontId="3" fillId="59" borderId="1" xfId="0" applyFont="1" applyFill="1" applyBorder="1" applyAlignment="1">
      <alignment horizontal="left" vertical="center" wrapText="1"/>
    </xf>
    <xf numFmtId="0" fontId="3" fillId="60" borderId="1" xfId="0" applyFont="1" applyFill="1" applyBorder="1" applyAlignment="1">
      <alignment horizontal="left" vertical="center" wrapText="1"/>
    </xf>
    <xf numFmtId="0" fontId="3" fillId="61" borderId="1" xfId="0" applyFont="1" applyFill="1" applyBorder="1" applyAlignment="1">
      <alignment horizontal="left" vertical="center" wrapText="1"/>
    </xf>
    <xf numFmtId="0" fontId="3" fillId="62" borderId="1" xfId="0" applyFont="1" applyFill="1" applyBorder="1" applyAlignment="1">
      <alignment horizontal="left" vertical="center" wrapText="1"/>
    </xf>
    <xf numFmtId="0" fontId="3" fillId="63" borderId="1" xfId="0" applyFont="1" applyFill="1" applyBorder="1" applyAlignment="1">
      <alignment horizontal="left" vertical="center" wrapText="1"/>
    </xf>
    <xf numFmtId="0" fontId="3" fillId="64" borderId="1" xfId="0" applyFont="1" applyFill="1" applyBorder="1" applyAlignment="1">
      <alignment horizontal="left" vertical="center" wrapText="1"/>
    </xf>
    <xf numFmtId="0" fontId="3" fillId="65" borderId="1" xfId="0" applyFont="1" applyFill="1" applyBorder="1" applyAlignment="1">
      <alignment horizontal="left" vertical="center" wrapText="1"/>
    </xf>
    <xf numFmtId="0" fontId="3" fillId="67" borderId="1" xfId="0" applyFont="1" applyFill="1" applyBorder="1" applyAlignment="1">
      <alignment horizontal="left" vertical="center" wrapText="1"/>
    </xf>
    <xf numFmtId="0" fontId="3" fillId="68" borderId="1" xfId="0" applyFont="1" applyFill="1" applyBorder="1" applyAlignment="1">
      <alignment horizontal="left" vertical="center" wrapText="1"/>
    </xf>
    <xf numFmtId="0" fontId="3" fillId="69" borderId="1" xfId="0" applyFont="1" applyFill="1" applyBorder="1" applyAlignment="1">
      <alignment horizontal="left" vertical="center" wrapText="1"/>
    </xf>
    <xf numFmtId="0" fontId="3" fillId="70" borderId="1" xfId="0" applyFont="1" applyFill="1" applyBorder="1" applyAlignment="1">
      <alignment horizontal="left" vertical="center" wrapText="1"/>
    </xf>
    <xf numFmtId="0" fontId="3" fillId="71" borderId="1" xfId="0" applyFont="1" applyFill="1" applyBorder="1" applyAlignment="1">
      <alignment horizontal="left" vertical="center" wrapText="1"/>
    </xf>
    <xf numFmtId="0" fontId="3" fillId="72" borderId="1" xfId="0" applyFont="1" applyFill="1" applyBorder="1" applyAlignment="1">
      <alignment horizontal="left" vertical="center" wrapText="1"/>
    </xf>
    <xf numFmtId="0" fontId="3" fillId="73" borderId="1" xfId="0" applyFont="1" applyFill="1" applyBorder="1" applyAlignment="1">
      <alignment horizontal="left" vertical="center" wrapText="1"/>
    </xf>
    <xf numFmtId="0" fontId="3" fillId="74" borderId="1" xfId="0" applyFont="1" applyFill="1" applyBorder="1" applyAlignment="1">
      <alignment horizontal="left" vertical="center" wrapText="1"/>
    </xf>
    <xf numFmtId="0" fontId="3" fillId="75" borderId="1" xfId="0" applyFont="1" applyFill="1" applyBorder="1" applyAlignment="1">
      <alignment horizontal="left" vertical="center" wrapText="1"/>
    </xf>
    <xf numFmtId="0" fontId="3" fillId="76" borderId="1" xfId="0" applyFont="1" applyFill="1" applyBorder="1" applyAlignment="1">
      <alignment horizontal="left" vertical="center" wrapText="1"/>
    </xf>
    <xf numFmtId="0" fontId="3" fillId="78" borderId="1" xfId="0" applyFont="1" applyFill="1" applyBorder="1" applyAlignment="1">
      <alignment horizontal="left" vertical="center" wrapText="1"/>
    </xf>
    <xf numFmtId="0" fontId="3" fillId="79" borderId="1" xfId="0" applyFont="1" applyFill="1" applyBorder="1" applyAlignment="1">
      <alignment horizontal="left" vertical="center" wrapText="1"/>
    </xf>
    <xf numFmtId="0" fontId="3" fillId="80" borderId="1" xfId="0" applyFont="1" applyFill="1" applyBorder="1" applyAlignment="1">
      <alignment horizontal="left" vertical="center" wrapText="1"/>
    </xf>
    <xf numFmtId="0" fontId="3" fillId="81" borderId="1" xfId="0" applyFont="1" applyFill="1" applyBorder="1" applyAlignment="1">
      <alignment horizontal="left" vertical="center" wrapText="1"/>
    </xf>
    <xf numFmtId="0" fontId="3" fillId="82" borderId="1" xfId="0" applyFont="1" applyFill="1" applyBorder="1" applyAlignment="1">
      <alignment horizontal="left" vertical="center" wrapText="1"/>
    </xf>
    <xf numFmtId="0" fontId="3" fillId="83" borderId="1" xfId="0" applyFont="1" applyFill="1" applyBorder="1" applyAlignment="1">
      <alignment horizontal="left" vertical="center" wrapText="1"/>
    </xf>
    <xf numFmtId="0" fontId="3" fillId="84" borderId="1" xfId="0" applyFont="1" applyFill="1" applyBorder="1" applyAlignment="1">
      <alignment horizontal="left" vertical="center" wrapText="1"/>
    </xf>
    <xf numFmtId="0" fontId="3" fillId="85" borderId="1" xfId="0" applyFont="1" applyFill="1" applyBorder="1" applyAlignment="1">
      <alignment horizontal="left" vertical="center" wrapText="1"/>
    </xf>
    <xf numFmtId="0" fontId="3" fillId="86" borderId="1" xfId="0" applyFont="1" applyFill="1" applyBorder="1" applyAlignment="1">
      <alignment horizontal="left" vertical="center" wrapText="1"/>
    </xf>
    <xf numFmtId="0" fontId="3" fillId="87" borderId="1" xfId="0" applyFont="1" applyFill="1" applyBorder="1" applyAlignment="1">
      <alignment horizontal="left" vertical="center" wrapText="1"/>
    </xf>
    <xf numFmtId="0" fontId="3" fillId="89" borderId="1" xfId="0" applyFont="1" applyFill="1" applyBorder="1" applyAlignment="1">
      <alignment horizontal="left" vertical="center" wrapText="1"/>
    </xf>
    <xf numFmtId="0" fontId="3" fillId="90" borderId="1" xfId="0" applyFont="1" applyFill="1" applyBorder="1" applyAlignment="1">
      <alignment horizontal="left" vertical="center" wrapText="1"/>
    </xf>
    <xf numFmtId="0" fontId="3" fillId="91" borderId="1" xfId="0" applyFont="1" applyFill="1" applyBorder="1" applyAlignment="1">
      <alignment horizontal="left" vertical="center" wrapText="1"/>
    </xf>
    <xf numFmtId="0" fontId="3" fillId="92" borderId="1" xfId="0" applyFont="1" applyFill="1" applyBorder="1" applyAlignment="1">
      <alignment horizontal="left" vertical="center" wrapText="1"/>
    </xf>
    <xf numFmtId="0" fontId="3" fillId="93" borderId="1" xfId="0" applyFont="1" applyFill="1" applyBorder="1" applyAlignment="1">
      <alignment horizontal="left" vertical="center" wrapText="1"/>
    </xf>
    <xf numFmtId="0" fontId="3" fillId="94" borderId="1" xfId="0" applyFont="1" applyFill="1" applyBorder="1" applyAlignment="1">
      <alignment horizontal="left" vertical="center" wrapText="1"/>
    </xf>
    <xf numFmtId="0" fontId="3" fillId="95" borderId="1" xfId="0" applyFont="1" applyFill="1" applyBorder="1" applyAlignment="1">
      <alignment horizontal="left" vertical="center" wrapText="1"/>
    </xf>
    <xf numFmtId="0" fontId="3" fillId="96" borderId="1" xfId="0" applyFont="1" applyFill="1" applyBorder="1" applyAlignment="1">
      <alignment horizontal="left" vertical="center" wrapText="1"/>
    </xf>
    <xf numFmtId="0" fontId="3" fillId="97" borderId="1" xfId="0" applyFont="1" applyFill="1" applyBorder="1" applyAlignment="1">
      <alignment horizontal="left" vertical="center" wrapText="1"/>
    </xf>
    <xf numFmtId="0" fontId="3" fillId="98" borderId="1" xfId="0" applyFont="1" applyFill="1" applyBorder="1" applyAlignment="1">
      <alignment horizontal="left" vertical="center" wrapText="1"/>
    </xf>
    <xf numFmtId="0" fontId="3" fillId="100" borderId="1" xfId="0" applyFont="1" applyFill="1" applyBorder="1" applyAlignment="1">
      <alignment horizontal="left" vertical="center" wrapText="1"/>
    </xf>
    <xf numFmtId="0" fontId="3" fillId="101" borderId="1" xfId="0" applyFont="1" applyFill="1" applyBorder="1" applyAlignment="1">
      <alignment horizontal="left" vertical="center" wrapText="1"/>
    </xf>
    <xf numFmtId="0" fontId="3" fillId="102" borderId="1" xfId="0" applyFont="1" applyFill="1" applyBorder="1" applyAlignment="1">
      <alignment horizontal="left" vertical="center" wrapText="1"/>
    </xf>
    <xf numFmtId="0" fontId="3" fillId="103" borderId="1" xfId="0" applyFont="1" applyFill="1" applyBorder="1" applyAlignment="1">
      <alignment horizontal="left" vertical="center" wrapText="1"/>
    </xf>
    <xf numFmtId="0" fontId="3" fillId="104" borderId="1" xfId="0" applyFont="1" applyFill="1" applyBorder="1" applyAlignment="1">
      <alignment horizontal="left" vertical="center" wrapText="1"/>
    </xf>
    <xf numFmtId="0" fontId="3" fillId="105" borderId="1" xfId="0" applyFont="1" applyFill="1" applyBorder="1" applyAlignment="1">
      <alignment horizontal="left" vertical="center" wrapText="1"/>
    </xf>
    <xf numFmtId="0" fontId="3" fillId="106" borderId="1" xfId="0" applyFont="1" applyFill="1" applyBorder="1" applyAlignment="1">
      <alignment horizontal="left" vertical="center" wrapText="1"/>
    </xf>
    <xf numFmtId="0" fontId="3" fillId="107" borderId="1" xfId="0" applyFont="1" applyFill="1" applyBorder="1" applyAlignment="1">
      <alignment horizontal="left" vertical="center" wrapText="1"/>
    </xf>
    <xf numFmtId="0" fontId="3" fillId="108" borderId="1" xfId="0" applyFont="1" applyFill="1" applyBorder="1" applyAlignment="1">
      <alignment horizontal="left" vertical="center" wrapText="1"/>
    </xf>
    <xf numFmtId="0" fontId="3" fillId="109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22" borderId="3" xfId="0" applyFont="1" applyFill="1" applyBorder="1" applyAlignment="1">
      <alignment horizontal="left" vertical="center" wrapText="1"/>
    </xf>
    <xf numFmtId="0" fontId="3" fillId="33" borderId="3" xfId="0" applyFont="1" applyFill="1" applyBorder="1" applyAlignment="1">
      <alignment horizontal="left" vertical="center" wrapText="1"/>
    </xf>
    <xf numFmtId="0" fontId="3" fillId="44" borderId="3" xfId="0" applyFont="1" applyFill="1" applyBorder="1" applyAlignment="1">
      <alignment horizontal="left" vertical="center" wrapText="1"/>
    </xf>
    <xf numFmtId="0" fontId="3" fillId="55" borderId="3" xfId="0" applyFont="1" applyFill="1" applyBorder="1" applyAlignment="1">
      <alignment horizontal="left" vertical="center" wrapText="1"/>
    </xf>
    <xf numFmtId="0" fontId="3" fillId="66" borderId="3" xfId="0" applyFont="1" applyFill="1" applyBorder="1" applyAlignment="1">
      <alignment horizontal="left" vertical="center" wrapText="1"/>
    </xf>
    <xf numFmtId="0" fontId="3" fillId="77" borderId="3" xfId="0" applyFont="1" applyFill="1" applyBorder="1" applyAlignment="1">
      <alignment horizontal="left" vertical="center" wrapText="1"/>
    </xf>
    <xf numFmtId="0" fontId="3" fillId="88" borderId="3" xfId="0" applyFont="1" applyFill="1" applyBorder="1" applyAlignment="1">
      <alignment horizontal="left" vertical="center" wrapText="1"/>
    </xf>
    <xf numFmtId="0" fontId="3" fillId="99" borderId="3" xfId="0" applyFont="1" applyFill="1" applyBorder="1" applyAlignment="1">
      <alignment horizontal="left" vertical="center" wrapText="1"/>
    </xf>
    <xf numFmtId="0" fontId="3" fillId="110" borderId="3" xfId="0" applyFont="1" applyFill="1" applyBorder="1" applyAlignment="1">
      <alignment horizontal="left" vertical="center" wrapText="1"/>
    </xf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0" fillId="0" borderId="6" xfId="0" applyBorder="1"/>
    <xf numFmtId="0" fontId="0" fillId="0" borderId="1" xfId="0" applyFill="1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quotePrefix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22B14C"/>
      <color rgb="FF00A2E8"/>
      <color rgb="FF7F7F7F"/>
      <color rgb="FFFF7F27"/>
      <color rgb="FFA349A4"/>
      <color rgb="FFFFE896"/>
      <color rgb="FFB97A57"/>
      <color rgb="FFBF4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Sheet3!$F$1:$F$100</c:f>
              <c:numCache>
                <c:formatCode>General</c:formatCode>
                <c:ptCount val="100"/>
                <c:pt idx="0">
                  <c:v>1420</c:v>
                </c:pt>
                <c:pt idx="1">
                  <c:v>2110</c:v>
                </c:pt>
                <c:pt idx="2">
                  <c:v>2580</c:v>
                </c:pt>
                <c:pt idx="3">
                  <c:v>2980</c:v>
                </c:pt>
                <c:pt idx="4">
                  <c:v>3330</c:v>
                </c:pt>
                <c:pt idx="5">
                  <c:v>3650</c:v>
                </c:pt>
                <c:pt idx="6">
                  <c:v>3940</c:v>
                </c:pt>
                <c:pt idx="7">
                  <c:v>4210</c:v>
                </c:pt>
                <c:pt idx="8">
                  <c:v>4470</c:v>
                </c:pt>
                <c:pt idx="9">
                  <c:v>4710</c:v>
                </c:pt>
                <c:pt idx="10">
                  <c:v>4900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6100</c:v>
                </c:pt>
                <c:pt idx="17">
                  <c:v>6300</c:v>
                </c:pt>
                <c:pt idx="18">
                  <c:v>6500</c:v>
                </c:pt>
                <c:pt idx="19">
                  <c:v>6700</c:v>
                </c:pt>
                <c:pt idx="20">
                  <c:v>6800</c:v>
                </c:pt>
                <c:pt idx="21">
                  <c:v>7000</c:v>
                </c:pt>
                <c:pt idx="22">
                  <c:v>7100</c:v>
                </c:pt>
                <c:pt idx="23">
                  <c:v>7300</c:v>
                </c:pt>
                <c:pt idx="24">
                  <c:v>7400</c:v>
                </c:pt>
                <c:pt idx="25">
                  <c:v>7600</c:v>
                </c:pt>
                <c:pt idx="26">
                  <c:v>7700</c:v>
                </c:pt>
                <c:pt idx="27">
                  <c:v>7900</c:v>
                </c:pt>
                <c:pt idx="28">
                  <c:v>8000</c:v>
                </c:pt>
                <c:pt idx="29">
                  <c:v>8200</c:v>
                </c:pt>
                <c:pt idx="30">
                  <c:v>8300</c:v>
                </c:pt>
                <c:pt idx="31">
                  <c:v>8400</c:v>
                </c:pt>
                <c:pt idx="32">
                  <c:v>8600</c:v>
                </c:pt>
                <c:pt idx="33">
                  <c:v>8700</c:v>
                </c:pt>
                <c:pt idx="34">
                  <c:v>8800</c:v>
                </c:pt>
                <c:pt idx="35">
                  <c:v>8900</c:v>
                </c:pt>
                <c:pt idx="36">
                  <c:v>9100</c:v>
                </c:pt>
                <c:pt idx="37">
                  <c:v>9200</c:v>
                </c:pt>
                <c:pt idx="38">
                  <c:v>9300</c:v>
                </c:pt>
                <c:pt idx="39">
                  <c:v>9400</c:v>
                </c:pt>
                <c:pt idx="40">
                  <c:v>9500</c:v>
                </c:pt>
                <c:pt idx="41">
                  <c:v>9700</c:v>
                </c:pt>
                <c:pt idx="42">
                  <c:v>9800</c:v>
                </c:pt>
                <c:pt idx="43">
                  <c:v>9900</c:v>
                </c:pt>
                <c:pt idx="44">
                  <c:v>10000</c:v>
                </c:pt>
                <c:pt idx="45">
                  <c:v>10100</c:v>
                </c:pt>
                <c:pt idx="46">
                  <c:v>10200</c:v>
                </c:pt>
                <c:pt idx="47">
                  <c:v>10300</c:v>
                </c:pt>
                <c:pt idx="48">
                  <c:v>10400</c:v>
                </c:pt>
                <c:pt idx="49">
                  <c:v>10500</c:v>
                </c:pt>
                <c:pt idx="50">
                  <c:v>10600</c:v>
                </c:pt>
                <c:pt idx="51">
                  <c:v>10700</c:v>
                </c:pt>
                <c:pt idx="52">
                  <c:v>10800</c:v>
                </c:pt>
                <c:pt idx="53">
                  <c:v>10900</c:v>
                </c:pt>
                <c:pt idx="54">
                  <c:v>11100</c:v>
                </c:pt>
                <c:pt idx="55">
                  <c:v>11200</c:v>
                </c:pt>
                <c:pt idx="56">
                  <c:v>11200</c:v>
                </c:pt>
                <c:pt idx="57">
                  <c:v>11300</c:v>
                </c:pt>
                <c:pt idx="58">
                  <c:v>11400</c:v>
                </c:pt>
                <c:pt idx="59">
                  <c:v>11500</c:v>
                </c:pt>
                <c:pt idx="60">
                  <c:v>11600</c:v>
                </c:pt>
                <c:pt idx="61">
                  <c:v>11700</c:v>
                </c:pt>
                <c:pt idx="62">
                  <c:v>11800</c:v>
                </c:pt>
                <c:pt idx="63">
                  <c:v>11900</c:v>
                </c:pt>
                <c:pt idx="64">
                  <c:v>12000</c:v>
                </c:pt>
                <c:pt idx="65">
                  <c:v>12100</c:v>
                </c:pt>
                <c:pt idx="66">
                  <c:v>12200</c:v>
                </c:pt>
                <c:pt idx="67">
                  <c:v>12300</c:v>
                </c:pt>
                <c:pt idx="68">
                  <c:v>12400</c:v>
                </c:pt>
                <c:pt idx="69">
                  <c:v>12500</c:v>
                </c:pt>
                <c:pt idx="70">
                  <c:v>12600</c:v>
                </c:pt>
                <c:pt idx="71">
                  <c:v>12600</c:v>
                </c:pt>
                <c:pt idx="72">
                  <c:v>12700</c:v>
                </c:pt>
                <c:pt idx="73">
                  <c:v>12800</c:v>
                </c:pt>
                <c:pt idx="74">
                  <c:v>12900</c:v>
                </c:pt>
                <c:pt idx="75">
                  <c:v>13000</c:v>
                </c:pt>
                <c:pt idx="76">
                  <c:v>13100</c:v>
                </c:pt>
                <c:pt idx="77">
                  <c:v>13200</c:v>
                </c:pt>
                <c:pt idx="78">
                  <c:v>13200</c:v>
                </c:pt>
                <c:pt idx="79">
                  <c:v>13300</c:v>
                </c:pt>
                <c:pt idx="80">
                  <c:v>13400</c:v>
                </c:pt>
                <c:pt idx="81">
                  <c:v>13500</c:v>
                </c:pt>
                <c:pt idx="82">
                  <c:v>13600</c:v>
                </c:pt>
                <c:pt idx="83">
                  <c:v>13700</c:v>
                </c:pt>
                <c:pt idx="84">
                  <c:v>13700</c:v>
                </c:pt>
                <c:pt idx="85">
                  <c:v>13800</c:v>
                </c:pt>
                <c:pt idx="86">
                  <c:v>13900</c:v>
                </c:pt>
                <c:pt idx="87">
                  <c:v>14000</c:v>
                </c:pt>
                <c:pt idx="88">
                  <c:v>14100</c:v>
                </c:pt>
                <c:pt idx="89">
                  <c:v>14100</c:v>
                </c:pt>
                <c:pt idx="90">
                  <c:v>14200</c:v>
                </c:pt>
                <c:pt idx="91">
                  <c:v>14300</c:v>
                </c:pt>
                <c:pt idx="92">
                  <c:v>14400</c:v>
                </c:pt>
                <c:pt idx="93">
                  <c:v>14400</c:v>
                </c:pt>
                <c:pt idx="94">
                  <c:v>14500</c:v>
                </c:pt>
                <c:pt idx="95">
                  <c:v>14600</c:v>
                </c:pt>
                <c:pt idx="96">
                  <c:v>14700</c:v>
                </c:pt>
                <c:pt idx="97">
                  <c:v>14800</c:v>
                </c:pt>
                <c:pt idx="98">
                  <c:v>14800</c:v>
                </c:pt>
                <c:pt idx="99">
                  <c:v>14900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17792"/>
        <c:axId val="1990320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Sheet3!$E$1:$E$100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9031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20512"/>
        <c:crosses val="autoZero"/>
        <c:auto val="1"/>
        <c:lblAlgn val="ctr"/>
        <c:lblOffset val="100"/>
        <c:noMultiLvlLbl val="0"/>
      </c:catAx>
      <c:valAx>
        <c:axId val="19903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179070</xdr:rowOff>
    </xdr:from>
    <xdr:to>
      <xdr:col>24</xdr:col>
      <xdr:colOff>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5"/>
  <sheetViews>
    <sheetView tabSelected="1" workbookViewId="0">
      <selection activeCell="B1" sqref="B1:D1"/>
    </sheetView>
  </sheetViews>
  <sheetFormatPr defaultRowHeight="14.4" x14ac:dyDescent="0.3"/>
  <cols>
    <col min="1" max="1" width="14.109375" customWidth="1"/>
    <col min="2" max="11" width="3.77734375" customWidth="1"/>
    <col min="12" max="12" width="3.88671875" customWidth="1"/>
    <col min="14" max="14" width="8.88671875" style="8"/>
    <col min="21" max="21" width="57.88671875" customWidth="1"/>
  </cols>
  <sheetData>
    <row r="1" spans="1:21" ht="57" customHeigh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9</v>
      </c>
      <c r="L1" s="1" t="s">
        <v>11</v>
      </c>
    </row>
    <row r="2" spans="1:21" x14ac:dyDescent="0.3">
      <c r="A2" s="5" t="s">
        <v>0</v>
      </c>
      <c r="B2" s="6">
        <v>0</v>
      </c>
      <c r="C2" s="6">
        <v>0.5</v>
      </c>
      <c r="D2" s="6">
        <v>1</v>
      </c>
      <c r="E2" s="6">
        <v>0.5</v>
      </c>
      <c r="F2" s="6">
        <v>1</v>
      </c>
      <c r="G2" s="6">
        <v>2</v>
      </c>
      <c r="H2" s="6">
        <v>1</v>
      </c>
      <c r="I2" s="6">
        <v>1</v>
      </c>
      <c r="J2" s="6">
        <v>1</v>
      </c>
      <c r="K2" s="6">
        <v>1</v>
      </c>
      <c r="L2">
        <f>AVERAGE(B2:K2)</f>
        <v>0.9</v>
      </c>
      <c r="O2" t="s">
        <v>12</v>
      </c>
      <c r="P2" t="s">
        <v>13</v>
      </c>
    </row>
    <row r="3" spans="1:21" x14ac:dyDescent="0.3">
      <c r="A3" s="5" t="s">
        <v>1</v>
      </c>
      <c r="B3" s="6">
        <v>2</v>
      </c>
      <c r="C3" s="6">
        <v>0</v>
      </c>
      <c r="D3" s="6">
        <v>1</v>
      </c>
      <c r="E3" s="6">
        <v>2</v>
      </c>
      <c r="F3" s="6">
        <v>1</v>
      </c>
      <c r="G3" s="6">
        <v>0.5</v>
      </c>
      <c r="H3" s="6">
        <v>1</v>
      </c>
      <c r="I3" s="6">
        <v>1</v>
      </c>
      <c r="J3" s="6">
        <v>1</v>
      </c>
      <c r="K3" s="6">
        <v>1</v>
      </c>
      <c r="L3">
        <f t="shared" ref="L3:L11" si="0">AVERAGE(B3:K3)</f>
        <v>1.05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</row>
    <row r="4" spans="1:21" x14ac:dyDescent="0.3">
      <c r="A4" s="5" t="s">
        <v>2</v>
      </c>
      <c r="B4" s="6">
        <v>1</v>
      </c>
      <c r="C4" s="6">
        <v>1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>
        <f t="shared" si="0"/>
        <v>0.9</v>
      </c>
      <c r="O4" t="s">
        <v>14</v>
      </c>
      <c r="P4">
        <v>5</v>
      </c>
      <c r="Q4">
        <v>6</v>
      </c>
      <c r="R4">
        <v>10</v>
      </c>
      <c r="S4">
        <v>1</v>
      </c>
      <c r="T4">
        <v>0</v>
      </c>
      <c r="U4">
        <f>(P4/Q4)*R4*(S4+T4)</f>
        <v>8.3333333333333339</v>
      </c>
    </row>
    <row r="5" spans="1:21" x14ac:dyDescent="0.3">
      <c r="A5" s="5" t="s">
        <v>3</v>
      </c>
      <c r="B5" s="6">
        <v>2</v>
      </c>
      <c r="C5" s="6">
        <v>0.5</v>
      </c>
      <c r="D5" s="6">
        <v>0</v>
      </c>
      <c r="E5" s="6">
        <v>0</v>
      </c>
      <c r="F5" s="6">
        <v>2</v>
      </c>
      <c r="G5" s="6">
        <v>1</v>
      </c>
      <c r="H5" s="6">
        <v>1</v>
      </c>
      <c r="I5" s="6">
        <v>1</v>
      </c>
      <c r="J5" s="6">
        <v>1</v>
      </c>
      <c r="K5" s="6">
        <v>2</v>
      </c>
      <c r="L5">
        <f t="shared" si="0"/>
        <v>1.05</v>
      </c>
    </row>
    <row r="6" spans="1:21" x14ac:dyDescent="0.3">
      <c r="A6" s="5" t="s">
        <v>5</v>
      </c>
      <c r="B6" s="6">
        <v>1</v>
      </c>
      <c r="C6" s="6">
        <v>2</v>
      </c>
      <c r="D6" s="6">
        <v>2</v>
      </c>
      <c r="E6" s="6">
        <v>1</v>
      </c>
      <c r="F6" s="6">
        <v>0</v>
      </c>
      <c r="G6" s="6">
        <v>1</v>
      </c>
      <c r="H6" s="6">
        <v>1</v>
      </c>
      <c r="I6" s="6">
        <v>1</v>
      </c>
      <c r="J6" s="6">
        <v>1</v>
      </c>
      <c r="K6" s="6">
        <v>0.5</v>
      </c>
      <c r="L6">
        <f t="shared" si="0"/>
        <v>1.05</v>
      </c>
    </row>
    <row r="7" spans="1:21" x14ac:dyDescent="0.3">
      <c r="A7" s="5" t="s">
        <v>4</v>
      </c>
      <c r="B7" s="6">
        <v>0.5</v>
      </c>
      <c r="C7" s="6">
        <v>2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>
        <f t="shared" si="0"/>
        <v>1.05</v>
      </c>
      <c r="T7" s="163"/>
      <c r="U7" s="163"/>
    </row>
    <row r="8" spans="1:21" x14ac:dyDescent="0.3">
      <c r="A8" s="5" t="s">
        <v>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0.5</v>
      </c>
      <c r="I8" s="6">
        <v>0.5</v>
      </c>
      <c r="J8" s="6">
        <v>2</v>
      </c>
      <c r="K8" s="6">
        <v>1</v>
      </c>
      <c r="L8">
        <f t="shared" si="0"/>
        <v>1</v>
      </c>
      <c r="N8" s="9" t="s">
        <v>101</v>
      </c>
      <c r="O8" s="7" t="s">
        <v>0</v>
      </c>
      <c r="P8" s="7" t="s">
        <v>21</v>
      </c>
      <c r="Q8" s="7" t="s">
        <v>22</v>
      </c>
      <c r="R8" s="7" t="s">
        <v>23</v>
      </c>
      <c r="S8" s="7"/>
      <c r="T8" s="162" t="s">
        <v>69</v>
      </c>
      <c r="U8" s="163"/>
    </row>
    <row r="9" spans="1:21" x14ac:dyDescent="0.3">
      <c r="A9" s="5" t="s">
        <v>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2</v>
      </c>
      <c r="I9" s="6">
        <v>1</v>
      </c>
      <c r="J9" s="6">
        <v>1</v>
      </c>
      <c r="K9" s="6">
        <v>0.5</v>
      </c>
      <c r="L9">
        <f t="shared" si="0"/>
        <v>1.05</v>
      </c>
      <c r="N9" s="9" t="s">
        <v>102</v>
      </c>
      <c r="O9" s="7" t="s">
        <v>1</v>
      </c>
      <c r="P9" s="7" t="s">
        <v>24</v>
      </c>
      <c r="Q9" s="7" t="s">
        <v>25</v>
      </c>
      <c r="R9" s="7" t="s">
        <v>26</v>
      </c>
      <c r="S9" s="7" t="s">
        <v>22</v>
      </c>
      <c r="T9" s="162" t="s">
        <v>106</v>
      </c>
      <c r="U9" s="163"/>
    </row>
    <row r="10" spans="1:21" x14ac:dyDescent="0.3">
      <c r="A10" s="5" t="s">
        <v>8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0</v>
      </c>
      <c r="I10" s="6">
        <v>1</v>
      </c>
      <c r="J10" s="6">
        <v>1</v>
      </c>
      <c r="K10" s="6">
        <v>0.5</v>
      </c>
      <c r="L10">
        <f t="shared" si="0"/>
        <v>0.85</v>
      </c>
      <c r="N10" s="9" t="s">
        <v>101</v>
      </c>
      <c r="O10" s="7" t="s">
        <v>2</v>
      </c>
      <c r="P10" s="7" t="s">
        <v>27</v>
      </c>
      <c r="Q10" s="7" t="s">
        <v>28</v>
      </c>
      <c r="R10" s="7" t="s">
        <v>29</v>
      </c>
      <c r="S10" s="7"/>
      <c r="T10" s="162" t="s">
        <v>73</v>
      </c>
      <c r="U10" s="163"/>
    </row>
    <row r="11" spans="1:21" x14ac:dyDescent="0.3">
      <c r="A11" s="5" t="s">
        <v>9</v>
      </c>
      <c r="B11" s="6">
        <v>1</v>
      </c>
      <c r="C11" s="6">
        <v>1</v>
      </c>
      <c r="D11" s="6">
        <v>1</v>
      </c>
      <c r="E11" s="6">
        <v>0.5</v>
      </c>
      <c r="F11" s="6">
        <v>1</v>
      </c>
      <c r="G11" s="6">
        <v>1</v>
      </c>
      <c r="H11" s="6">
        <v>1</v>
      </c>
      <c r="I11" s="6">
        <v>2</v>
      </c>
      <c r="J11" s="6">
        <v>0.5</v>
      </c>
      <c r="K11" s="6">
        <v>1</v>
      </c>
      <c r="L11">
        <f t="shared" si="0"/>
        <v>1</v>
      </c>
      <c r="N11" s="9" t="s">
        <v>103</v>
      </c>
      <c r="O11" s="7" t="s">
        <v>3</v>
      </c>
      <c r="P11" s="7" t="s">
        <v>30</v>
      </c>
      <c r="Q11" s="7" t="s">
        <v>31</v>
      </c>
      <c r="R11" s="7" t="s">
        <v>32</v>
      </c>
      <c r="S11" s="7" t="s">
        <v>33</v>
      </c>
      <c r="T11" s="162" t="s">
        <v>70</v>
      </c>
      <c r="U11" s="163"/>
    </row>
    <row r="12" spans="1:21" x14ac:dyDescent="0.3">
      <c r="A12" t="s">
        <v>11</v>
      </c>
      <c r="B12" s="2">
        <f>AVERAGE(B2:B11)</f>
        <v>1.05</v>
      </c>
      <c r="C12" s="2">
        <f t="shared" ref="C12:K12" si="1">AVERAGE(C2:C11)</f>
        <v>1</v>
      </c>
      <c r="D12" s="2">
        <f t="shared" si="1"/>
        <v>0.9</v>
      </c>
      <c r="E12" s="2">
        <f t="shared" si="1"/>
        <v>0.9</v>
      </c>
      <c r="F12" s="2">
        <f t="shared" si="1"/>
        <v>1</v>
      </c>
      <c r="G12" s="2">
        <f t="shared" si="1"/>
        <v>1.05</v>
      </c>
      <c r="H12" s="2">
        <f t="shared" si="1"/>
        <v>0.95</v>
      </c>
      <c r="I12" s="2">
        <f t="shared" si="1"/>
        <v>1.05</v>
      </c>
      <c r="J12" s="2">
        <f t="shared" si="1"/>
        <v>1.05</v>
      </c>
      <c r="K12" s="2">
        <f t="shared" si="1"/>
        <v>0.95</v>
      </c>
      <c r="N12" s="9" t="s">
        <v>101</v>
      </c>
      <c r="O12" s="7" t="s">
        <v>5</v>
      </c>
      <c r="P12" s="7" t="s">
        <v>34</v>
      </c>
      <c r="Q12" s="7" t="s">
        <v>35</v>
      </c>
      <c r="R12" s="7" t="s">
        <v>36</v>
      </c>
      <c r="S12" s="7" t="s">
        <v>37</v>
      </c>
      <c r="T12" s="162" t="s">
        <v>71</v>
      </c>
      <c r="U12" s="163"/>
    </row>
    <row r="13" spans="1:21" x14ac:dyDescent="0.3">
      <c r="N13" s="9" t="s">
        <v>103</v>
      </c>
      <c r="O13" s="7" t="s">
        <v>4</v>
      </c>
      <c r="P13" s="7" t="s">
        <v>38</v>
      </c>
      <c r="Q13" s="7" t="s">
        <v>39</v>
      </c>
      <c r="R13" s="7" t="s">
        <v>40</v>
      </c>
      <c r="S13" s="7" t="s">
        <v>41</v>
      </c>
      <c r="T13" s="162" t="s">
        <v>104</v>
      </c>
      <c r="U13" s="163"/>
    </row>
    <row r="14" spans="1:21" x14ac:dyDescent="0.3">
      <c r="A14" t="s">
        <v>224</v>
      </c>
      <c r="N14" s="9" t="s">
        <v>103</v>
      </c>
      <c r="O14" s="7" t="s">
        <v>6</v>
      </c>
      <c r="P14" s="7" t="s">
        <v>42</v>
      </c>
      <c r="Q14" s="7" t="s">
        <v>43</v>
      </c>
      <c r="R14" s="7"/>
      <c r="S14" s="7"/>
      <c r="T14" s="162" t="s">
        <v>74</v>
      </c>
      <c r="U14" s="163"/>
    </row>
    <row r="15" spans="1:21" x14ac:dyDescent="0.3">
      <c r="A15" t="s">
        <v>226</v>
      </c>
      <c r="N15" s="9" t="s">
        <v>101</v>
      </c>
      <c r="O15" s="7" t="s">
        <v>7</v>
      </c>
      <c r="P15" s="7" t="s">
        <v>44</v>
      </c>
      <c r="Q15" s="7" t="s">
        <v>45</v>
      </c>
      <c r="R15" s="7" t="s">
        <v>46</v>
      </c>
      <c r="S15" s="7"/>
      <c r="T15" s="162" t="s">
        <v>72</v>
      </c>
      <c r="U15" s="163"/>
    </row>
    <row r="16" spans="1:21" x14ac:dyDescent="0.3">
      <c r="A16" t="s">
        <v>227</v>
      </c>
      <c r="N16" s="9" t="s">
        <v>101</v>
      </c>
      <c r="O16" s="7" t="s">
        <v>8</v>
      </c>
      <c r="P16" s="7" t="s">
        <v>47</v>
      </c>
      <c r="Q16" s="7" t="s">
        <v>48</v>
      </c>
      <c r="R16" s="7" t="s">
        <v>49</v>
      </c>
      <c r="S16" s="7" t="s">
        <v>50</v>
      </c>
      <c r="T16" s="162" t="s">
        <v>75</v>
      </c>
      <c r="U16" s="163"/>
    </row>
    <row r="17" spans="1:21" x14ac:dyDescent="0.3">
      <c r="A17" t="s">
        <v>225</v>
      </c>
      <c r="N17" s="9" t="s">
        <v>103</v>
      </c>
      <c r="O17" s="7" t="s">
        <v>9</v>
      </c>
      <c r="P17" s="7" t="s">
        <v>51</v>
      </c>
      <c r="Q17" s="7" t="s">
        <v>52</v>
      </c>
      <c r="R17" s="7"/>
      <c r="S17" s="7"/>
      <c r="T17" s="162" t="s">
        <v>76</v>
      </c>
      <c r="U17" s="163"/>
    </row>
    <row r="18" spans="1:21" x14ac:dyDescent="0.3">
      <c r="A18" t="s">
        <v>37</v>
      </c>
    </row>
    <row r="19" spans="1:21" x14ac:dyDescent="0.3">
      <c r="N19" s="8" t="s">
        <v>217</v>
      </c>
      <c r="O19" t="s">
        <v>21</v>
      </c>
      <c r="P19" t="s">
        <v>218</v>
      </c>
    </row>
    <row r="20" spans="1:21" x14ac:dyDescent="0.3">
      <c r="N20" s="8" t="s">
        <v>222</v>
      </c>
      <c r="O20" t="s">
        <v>219</v>
      </c>
    </row>
    <row r="21" spans="1:21" x14ac:dyDescent="0.3">
      <c r="N21" s="8" t="s">
        <v>223</v>
      </c>
      <c r="O21" t="s">
        <v>221</v>
      </c>
    </row>
    <row r="22" spans="1:21" x14ac:dyDescent="0.3">
      <c r="O22" t="s">
        <v>22</v>
      </c>
    </row>
    <row r="23" spans="1:21" x14ac:dyDescent="0.3">
      <c r="O23" t="s">
        <v>220</v>
      </c>
    </row>
    <row r="24" spans="1:21" x14ac:dyDescent="0.3">
      <c r="O24" t="s">
        <v>222</v>
      </c>
    </row>
    <row r="25" spans="1:21" x14ac:dyDescent="0.3">
      <c r="O25" t="s">
        <v>223</v>
      </c>
    </row>
  </sheetData>
  <mergeCells count="11">
    <mergeCell ref="T13:U13"/>
    <mergeCell ref="T14:U14"/>
    <mergeCell ref="T15:U15"/>
    <mergeCell ref="T16:U16"/>
    <mergeCell ref="T17:U17"/>
    <mergeCell ref="T12:U12"/>
    <mergeCell ref="T7:U7"/>
    <mergeCell ref="T8:U8"/>
    <mergeCell ref="T9:U9"/>
    <mergeCell ref="T10:U10"/>
    <mergeCell ref="T11:U11"/>
  </mergeCells>
  <conditionalFormatting sqref="B2:K11">
    <cfRule type="cellIs" dxfId="2" priority="1" operator="equal">
      <formula>0</formula>
    </cfRule>
    <cfRule type="cellIs" dxfId="1" priority="2" operator="equal">
      <formula>0.5</formula>
    </cfRule>
    <cfRule type="cellIs" dxfId="0" priority="3" operator="equal">
      <formula>2</formula>
    </cfRule>
    <cfRule type="cellIs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"/>
  <sheetViews>
    <sheetView topLeftCell="A4" workbookViewId="0">
      <selection activeCell="D14" sqref="D14"/>
    </sheetView>
  </sheetViews>
  <sheetFormatPr defaultRowHeight="14.4" x14ac:dyDescent="0.3"/>
  <cols>
    <col min="1" max="1" width="21.109375" style="24" customWidth="1"/>
    <col min="2" max="2" width="36.109375" style="24" customWidth="1"/>
    <col min="3" max="3" width="12.33203125" style="24" customWidth="1"/>
    <col min="4" max="4" width="36.109375" style="24" customWidth="1"/>
    <col min="5" max="6" width="10.77734375" style="24" customWidth="1"/>
    <col min="7" max="7" width="35.5546875" style="24" customWidth="1"/>
    <col min="8" max="16384" width="8.88671875" style="24"/>
  </cols>
  <sheetData>
    <row r="1" spans="1:7" ht="43.2" customHeight="1" x14ac:dyDescent="0.3">
      <c r="A1" s="12" t="s">
        <v>108</v>
      </c>
      <c r="B1" s="11" t="s">
        <v>208</v>
      </c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 t="s">
        <v>179</v>
      </c>
      <c r="C4" s="3" t="s">
        <v>159</v>
      </c>
      <c r="D4" s="14"/>
      <c r="E4" s="15" t="s">
        <v>3</v>
      </c>
      <c r="F4" s="15" t="s">
        <v>1</v>
      </c>
      <c r="G4" s="17" t="s">
        <v>188</v>
      </c>
    </row>
    <row r="5" spans="1:7" ht="43.05" customHeight="1" x14ac:dyDescent="0.3">
      <c r="A5" s="15"/>
      <c r="B5" s="14" t="s">
        <v>137</v>
      </c>
      <c r="C5" s="3" t="s">
        <v>153</v>
      </c>
      <c r="D5" s="14" t="s">
        <v>170</v>
      </c>
      <c r="E5" s="15" t="s">
        <v>3</v>
      </c>
      <c r="F5" s="15" t="s">
        <v>0</v>
      </c>
      <c r="G5" s="17" t="s">
        <v>167</v>
      </c>
    </row>
    <row r="6" spans="1:7" ht="43.05" customHeight="1" x14ac:dyDescent="0.3">
      <c r="A6" s="15"/>
      <c r="B6" s="14" t="s">
        <v>201</v>
      </c>
      <c r="C6" s="3" t="s">
        <v>148</v>
      </c>
      <c r="D6" s="14"/>
      <c r="E6" s="15" t="s">
        <v>3</v>
      </c>
      <c r="F6" s="15" t="s">
        <v>8</v>
      </c>
      <c r="G6" s="17"/>
    </row>
    <row r="7" spans="1:7" ht="43.05" customHeight="1" x14ac:dyDescent="0.3">
      <c r="A7" s="15"/>
      <c r="B7" s="14" t="s">
        <v>203</v>
      </c>
      <c r="C7" s="26" t="s">
        <v>196</v>
      </c>
      <c r="D7" s="14"/>
      <c r="E7" s="15" t="s">
        <v>3</v>
      </c>
      <c r="F7" s="15"/>
      <c r="G7" s="17" t="s">
        <v>202</v>
      </c>
    </row>
    <row r="8" spans="1:7" ht="43.05" customHeight="1" x14ac:dyDescent="0.3">
      <c r="A8" s="15"/>
      <c r="B8" s="14" t="s">
        <v>268</v>
      </c>
      <c r="C8" s="3" t="s">
        <v>197</v>
      </c>
      <c r="D8" s="14"/>
      <c r="E8" s="15" t="s">
        <v>3</v>
      </c>
      <c r="F8" s="15"/>
      <c r="G8" s="17"/>
    </row>
    <row r="9" spans="1:7" ht="43.05" customHeight="1" x14ac:dyDescent="0.3">
      <c r="A9" s="15"/>
      <c r="B9" s="14" t="s">
        <v>204</v>
      </c>
      <c r="C9" s="3" t="s">
        <v>144</v>
      </c>
      <c r="D9" s="14"/>
      <c r="E9" s="15" t="s">
        <v>3</v>
      </c>
      <c r="F9" s="15" t="s">
        <v>9</v>
      </c>
      <c r="G9" s="17"/>
    </row>
    <row r="10" spans="1:7" ht="43.05" customHeight="1" x14ac:dyDescent="0.3">
      <c r="A10" s="15"/>
      <c r="B10" s="14" t="s">
        <v>205</v>
      </c>
      <c r="C10" s="3" t="s">
        <v>198</v>
      </c>
      <c r="D10" s="14"/>
      <c r="E10" s="15" t="s">
        <v>3</v>
      </c>
      <c r="F10" s="15"/>
      <c r="G10" s="17"/>
    </row>
    <row r="11" spans="1:7" ht="43.05" customHeight="1" x14ac:dyDescent="0.3">
      <c r="A11" s="15"/>
      <c r="B11" s="14" t="s">
        <v>206</v>
      </c>
      <c r="C11" s="3" t="s">
        <v>199</v>
      </c>
      <c r="D11" s="14"/>
      <c r="E11" s="15" t="s">
        <v>3</v>
      </c>
      <c r="F11" s="15" t="s">
        <v>4</v>
      </c>
      <c r="G11" s="17"/>
    </row>
    <row r="12" spans="1:7" ht="43.05" customHeight="1" x14ac:dyDescent="0.3">
      <c r="A12" s="15"/>
      <c r="B12" s="14" t="s">
        <v>207</v>
      </c>
      <c r="C12" s="3" t="s">
        <v>200</v>
      </c>
      <c r="D12" s="14"/>
      <c r="E12" s="15" t="s">
        <v>3</v>
      </c>
      <c r="F12" s="15" t="s">
        <v>7</v>
      </c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4"/>
  <sheetViews>
    <sheetView workbookViewId="0">
      <selection activeCell="D7" sqref="D7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 t="s">
        <v>209</v>
      </c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 t="s">
        <v>270</v>
      </c>
      <c r="C4" s="3" t="s">
        <v>237</v>
      </c>
      <c r="D4" s="14"/>
      <c r="E4" s="15" t="s">
        <v>5</v>
      </c>
      <c r="F4" s="15" t="s">
        <v>2</v>
      </c>
      <c r="G4" s="17" t="s">
        <v>269</v>
      </c>
    </row>
    <row r="5" spans="1:7" ht="43.05" customHeight="1" x14ac:dyDescent="0.3">
      <c r="A5" s="15"/>
      <c r="B5" s="14"/>
      <c r="C5" s="3" t="s">
        <v>241</v>
      </c>
      <c r="D5" s="14"/>
      <c r="E5" s="15" t="s">
        <v>5</v>
      </c>
      <c r="F5" s="15" t="s">
        <v>9</v>
      </c>
      <c r="G5" s="17"/>
    </row>
    <row r="6" spans="1:7" ht="43.05" customHeight="1" x14ac:dyDescent="0.3">
      <c r="A6" s="15"/>
      <c r="B6" s="14"/>
      <c r="C6" s="3"/>
      <c r="D6" s="14"/>
      <c r="E6" s="15" t="s">
        <v>5</v>
      </c>
      <c r="F6" s="15" t="s">
        <v>9</v>
      </c>
      <c r="G6" s="17"/>
    </row>
    <row r="7" spans="1:7" ht="43.05" customHeight="1" x14ac:dyDescent="0.3">
      <c r="A7" s="15"/>
      <c r="B7" s="14" t="s">
        <v>272</v>
      </c>
      <c r="C7" s="26" t="s">
        <v>163</v>
      </c>
      <c r="D7" s="14"/>
      <c r="E7" s="15" t="s">
        <v>5</v>
      </c>
      <c r="F7" s="15"/>
      <c r="G7" s="17" t="s">
        <v>278</v>
      </c>
    </row>
    <row r="8" spans="1:7" ht="43.05" customHeight="1" x14ac:dyDescent="0.3">
      <c r="A8" s="15"/>
      <c r="B8" s="14" t="s">
        <v>271</v>
      </c>
      <c r="C8" s="3" t="s">
        <v>282</v>
      </c>
      <c r="D8" s="14"/>
      <c r="E8" s="15" t="s">
        <v>5</v>
      </c>
      <c r="F8" s="15" t="s">
        <v>4</v>
      </c>
      <c r="G8" s="17" t="s">
        <v>283</v>
      </c>
    </row>
    <row r="9" spans="1:7" ht="43.05" customHeight="1" x14ac:dyDescent="0.3">
      <c r="A9" s="15"/>
      <c r="B9" s="14" t="s">
        <v>273</v>
      </c>
      <c r="C9" s="3" t="s">
        <v>276</v>
      </c>
      <c r="D9" s="14" t="s">
        <v>277</v>
      </c>
      <c r="E9" s="15" t="s">
        <v>5</v>
      </c>
      <c r="F9" s="15" t="s">
        <v>8</v>
      </c>
      <c r="G9" s="17"/>
    </row>
    <row r="10" spans="1:7" ht="43.05" customHeight="1" x14ac:dyDescent="0.3">
      <c r="A10" s="15"/>
      <c r="B10" s="14" t="s">
        <v>274</v>
      </c>
      <c r="C10" s="3" t="s">
        <v>87</v>
      </c>
      <c r="D10" s="14"/>
      <c r="E10" s="15" t="s">
        <v>5</v>
      </c>
      <c r="F10" s="15"/>
      <c r="G10" s="17"/>
    </row>
    <row r="11" spans="1:7" ht="43.05" customHeight="1" x14ac:dyDescent="0.3">
      <c r="A11" s="15"/>
      <c r="B11" s="14"/>
      <c r="C11" s="3"/>
      <c r="D11" s="14"/>
      <c r="E11" s="15" t="s">
        <v>5</v>
      </c>
      <c r="F11" s="15"/>
      <c r="G11" s="17"/>
    </row>
    <row r="12" spans="1:7" ht="43.05" customHeight="1" x14ac:dyDescent="0.3">
      <c r="A12" s="15"/>
      <c r="B12" s="14"/>
      <c r="C12" s="3"/>
      <c r="D12" s="14"/>
      <c r="E12" s="15" t="s">
        <v>5</v>
      </c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"/>
  <sheetViews>
    <sheetView workbookViewId="0">
      <selection activeCell="B7" sqref="B7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 t="s">
        <v>119</v>
      </c>
      <c r="B4" s="14" t="s">
        <v>113</v>
      </c>
      <c r="C4" s="3" t="s">
        <v>115</v>
      </c>
      <c r="D4" s="14" t="s">
        <v>116</v>
      </c>
      <c r="E4" s="15" t="s">
        <v>0</v>
      </c>
      <c r="F4" s="15" t="s">
        <v>4</v>
      </c>
      <c r="G4" s="17" t="s">
        <v>118</v>
      </c>
    </row>
    <row r="5" spans="1:7" ht="43.05" customHeight="1" x14ac:dyDescent="0.3">
      <c r="A5" s="15"/>
      <c r="B5" s="14" t="s">
        <v>178</v>
      </c>
      <c r="C5" s="3" t="s">
        <v>90</v>
      </c>
      <c r="D5" s="14"/>
      <c r="E5" s="15" t="s">
        <v>1</v>
      </c>
      <c r="F5" s="15" t="s">
        <v>4</v>
      </c>
      <c r="G5" s="17" t="s">
        <v>187</v>
      </c>
    </row>
    <row r="6" spans="1:7" ht="43.05" customHeight="1" x14ac:dyDescent="0.3">
      <c r="A6" s="15"/>
      <c r="B6" s="14" t="s">
        <v>206</v>
      </c>
      <c r="C6" s="3" t="s">
        <v>199</v>
      </c>
      <c r="D6" s="14"/>
      <c r="E6" s="15" t="s">
        <v>3</v>
      </c>
      <c r="F6" s="15" t="s">
        <v>4</v>
      </c>
      <c r="G6" s="17"/>
    </row>
    <row r="7" spans="1:7" ht="43.05" customHeight="1" x14ac:dyDescent="0.3">
      <c r="A7" s="15"/>
      <c r="B7" s="14"/>
      <c r="C7" s="26"/>
      <c r="D7" s="14"/>
      <c r="E7" s="15"/>
      <c r="F7" s="15"/>
      <c r="G7" s="17"/>
    </row>
    <row r="8" spans="1:7" ht="43.05" customHeight="1" x14ac:dyDescent="0.3">
      <c r="A8" s="15"/>
      <c r="B8" s="14"/>
      <c r="C8" s="3"/>
      <c r="D8" s="14"/>
      <c r="E8" s="15"/>
      <c r="F8" s="15"/>
      <c r="G8" s="17"/>
    </row>
    <row r="9" spans="1:7" ht="43.05" customHeight="1" x14ac:dyDescent="0.3">
      <c r="A9" s="15"/>
      <c r="B9" s="14"/>
      <c r="C9" s="3"/>
      <c r="D9" s="14"/>
      <c r="E9" s="15"/>
      <c r="F9" s="15"/>
      <c r="G9" s="17"/>
    </row>
    <row r="10" spans="1:7" ht="43.05" customHeight="1" x14ac:dyDescent="0.3">
      <c r="A10" s="15"/>
      <c r="B10" s="14"/>
      <c r="C10" s="3"/>
      <c r="D10" s="14"/>
      <c r="E10" s="15"/>
      <c r="F10" s="15"/>
      <c r="G10" s="17"/>
    </row>
    <row r="11" spans="1:7" ht="43.05" customHeight="1" x14ac:dyDescent="0.3">
      <c r="A11" s="15"/>
      <c r="B11" s="14"/>
      <c r="C11" s="3"/>
      <c r="D11" s="14"/>
      <c r="E11" s="15"/>
      <c r="F11" s="15"/>
      <c r="G11" s="17"/>
    </row>
    <row r="12" spans="1:7" ht="43.05" customHeight="1" x14ac:dyDescent="0.3">
      <c r="A12" s="15"/>
      <c r="B12" s="14"/>
      <c r="C12" s="3"/>
      <c r="D12" s="14"/>
      <c r="E12" s="15"/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4"/>
  <sheetViews>
    <sheetView workbookViewId="0">
      <selection activeCell="C1" sqref="C1:F1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/>
      <c r="C4" s="3" t="s">
        <v>141</v>
      </c>
      <c r="D4" s="14"/>
      <c r="E4" s="15" t="s">
        <v>0</v>
      </c>
      <c r="F4" s="15" t="s">
        <v>6</v>
      </c>
      <c r="G4" s="17" t="s">
        <v>168</v>
      </c>
    </row>
    <row r="5" spans="1:7" ht="43.05" customHeight="1" x14ac:dyDescent="0.3">
      <c r="A5" s="15"/>
      <c r="B5" s="14" t="s">
        <v>186</v>
      </c>
      <c r="C5" s="3" t="s">
        <v>177</v>
      </c>
      <c r="D5" s="14"/>
      <c r="E5" s="15" t="s">
        <v>1</v>
      </c>
      <c r="F5" s="15" t="s">
        <v>6</v>
      </c>
      <c r="G5" s="17" t="s">
        <v>195</v>
      </c>
    </row>
    <row r="6" spans="1:7" ht="43.05" customHeight="1" x14ac:dyDescent="0.3">
      <c r="A6" s="15"/>
      <c r="B6" s="14"/>
      <c r="C6" s="3"/>
      <c r="D6" s="14" t="s">
        <v>215</v>
      </c>
      <c r="E6" s="15"/>
      <c r="F6" s="15"/>
      <c r="G6" s="17"/>
    </row>
    <row r="7" spans="1:7" ht="43.05" customHeight="1" x14ac:dyDescent="0.3">
      <c r="A7" s="15"/>
      <c r="B7" s="14"/>
      <c r="C7" s="26"/>
      <c r="D7" s="14"/>
      <c r="E7" s="15"/>
      <c r="F7" s="15"/>
      <c r="G7" s="17"/>
    </row>
    <row r="8" spans="1:7" ht="43.05" customHeight="1" x14ac:dyDescent="0.3">
      <c r="A8" s="15"/>
      <c r="B8" s="14"/>
      <c r="C8" s="3"/>
      <c r="D8" s="14"/>
      <c r="E8" s="15"/>
      <c r="F8" s="15"/>
      <c r="G8" s="17"/>
    </row>
    <row r="9" spans="1:7" ht="43.05" customHeight="1" x14ac:dyDescent="0.3">
      <c r="A9" s="15"/>
      <c r="B9" s="14"/>
      <c r="C9" s="3"/>
      <c r="D9" s="14"/>
      <c r="E9" s="15"/>
      <c r="F9" s="15"/>
      <c r="G9" s="17"/>
    </row>
    <row r="10" spans="1:7" ht="43.05" customHeight="1" x14ac:dyDescent="0.3">
      <c r="A10" s="15"/>
      <c r="B10" s="14"/>
      <c r="C10" s="3"/>
      <c r="D10" s="14"/>
      <c r="E10" s="15"/>
      <c r="F10" s="15"/>
      <c r="G10" s="17"/>
    </row>
    <row r="11" spans="1:7" ht="43.05" customHeight="1" x14ac:dyDescent="0.3">
      <c r="A11" s="15"/>
      <c r="B11" s="14"/>
      <c r="C11" s="3"/>
      <c r="D11" s="14"/>
      <c r="E11" s="15"/>
      <c r="F11" s="15"/>
      <c r="G11" s="17"/>
    </row>
    <row r="12" spans="1:7" ht="43.05" customHeight="1" x14ac:dyDescent="0.3">
      <c r="A12" s="15"/>
      <c r="B12" s="14"/>
      <c r="C12" s="3"/>
      <c r="D12" s="14"/>
      <c r="E12" s="15"/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4"/>
  <sheetViews>
    <sheetView workbookViewId="0">
      <selection activeCell="C1" sqref="C1:F1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 t="s">
        <v>181</v>
      </c>
      <c r="C4" s="3" t="s">
        <v>147</v>
      </c>
      <c r="D4" s="14"/>
      <c r="E4" s="15" t="s">
        <v>1</v>
      </c>
      <c r="F4" s="15" t="s">
        <v>7</v>
      </c>
      <c r="G4" s="17" t="s">
        <v>190</v>
      </c>
    </row>
    <row r="5" spans="1:7" ht="43.05" customHeight="1" x14ac:dyDescent="0.3">
      <c r="A5" s="15"/>
      <c r="B5" s="14" t="s">
        <v>207</v>
      </c>
      <c r="C5" s="3" t="s">
        <v>200</v>
      </c>
      <c r="D5" s="14"/>
      <c r="E5" s="15" t="s">
        <v>3</v>
      </c>
      <c r="F5" s="15" t="s">
        <v>7</v>
      </c>
      <c r="G5" s="17"/>
    </row>
    <row r="6" spans="1:7" ht="43.05" customHeight="1" x14ac:dyDescent="0.3">
      <c r="A6" s="15"/>
      <c r="B6" s="14"/>
      <c r="C6" s="3"/>
      <c r="D6" s="14"/>
      <c r="E6" s="15"/>
      <c r="F6" s="15"/>
      <c r="G6" s="17"/>
    </row>
    <row r="7" spans="1:7" ht="43.05" customHeight="1" x14ac:dyDescent="0.3">
      <c r="A7" s="15"/>
      <c r="B7" s="14"/>
      <c r="C7" s="26"/>
      <c r="D7" s="14"/>
      <c r="E7" s="15"/>
      <c r="F7" s="15"/>
      <c r="G7" s="17"/>
    </row>
    <row r="8" spans="1:7" ht="43.05" customHeight="1" x14ac:dyDescent="0.3">
      <c r="A8" s="15"/>
      <c r="B8" s="14"/>
      <c r="C8" s="3"/>
      <c r="D8" s="14"/>
      <c r="E8" s="15"/>
      <c r="F8" s="15"/>
      <c r="G8" s="17"/>
    </row>
    <row r="9" spans="1:7" ht="43.05" customHeight="1" x14ac:dyDescent="0.3">
      <c r="A9" s="15"/>
      <c r="B9" s="14"/>
      <c r="C9" s="3"/>
      <c r="D9" s="14"/>
      <c r="E9" s="15"/>
      <c r="F9" s="15"/>
      <c r="G9" s="17"/>
    </row>
    <row r="10" spans="1:7" ht="43.05" customHeight="1" x14ac:dyDescent="0.3">
      <c r="A10" s="15"/>
      <c r="B10" s="14"/>
      <c r="C10" s="3"/>
      <c r="D10" s="14"/>
      <c r="E10" s="15"/>
      <c r="F10" s="15"/>
      <c r="G10" s="17"/>
    </row>
    <row r="11" spans="1:7" ht="43.05" customHeight="1" x14ac:dyDescent="0.3">
      <c r="A11" s="15"/>
      <c r="B11" s="14"/>
      <c r="C11" s="3"/>
      <c r="D11" s="14"/>
      <c r="E11" s="15"/>
      <c r="F11" s="15"/>
      <c r="G11" s="17"/>
    </row>
    <row r="12" spans="1:7" ht="43.05" customHeight="1" x14ac:dyDescent="0.3">
      <c r="A12" s="15"/>
      <c r="B12" s="14"/>
      <c r="C12" s="3"/>
      <c r="D12" s="14"/>
      <c r="E12" s="15"/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4"/>
  <sheetViews>
    <sheetView workbookViewId="0">
      <selection activeCell="C1" sqref="C1:F1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 t="s">
        <v>129</v>
      </c>
      <c r="C4" s="3" t="s">
        <v>130</v>
      </c>
      <c r="D4" s="14" t="s">
        <v>131</v>
      </c>
      <c r="E4" s="18" t="s">
        <v>0</v>
      </c>
      <c r="F4" s="15" t="s">
        <v>8</v>
      </c>
      <c r="G4" s="17" t="s">
        <v>132</v>
      </c>
    </row>
    <row r="5" spans="1:7" ht="43.05" customHeight="1" x14ac:dyDescent="0.3">
      <c r="A5" s="15"/>
      <c r="B5" s="14" t="s">
        <v>180</v>
      </c>
      <c r="C5" s="3" t="s">
        <v>172</v>
      </c>
      <c r="D5" s="14"/>
      <c r="E5" s="15" t="s">
        <v>1</v>
      </c>
      <c r="F5" s="15" t="s">
        <v>8</v>
      </c>
      <c r="G5" s="17" t="s">
        <v>189</v>
      </c>
    </row>
    <row r="6" spans="1:7" ht="43.05" customHeight="1" x14ac:dyDescent="0.3">
      <c r="A6" s="15"/>
      <c r="B6" s="14" t="s">
        <v>201</v>
      </c>
      <c r="C6" s="3" t="s">
        <v>148</v>
      </c>
      <c r="D6" s="14"/>
      <c r="E6" s="15" t="s">
        <v>3</v>
      </c>
      <c r="F6" s="15" t="s">
        <v>8</v>
      </c>
      <c r="G6" s="17"/>
    </row>
    <row r="7" spans="1:7" ht="43.05" customHeight="1" x14ac:dyDescent="0.3">
      <c r="A7" s="15"/>
      <c r="B7" s="14"/>
      <c r="C7" s="26"/>
      <c r="D7" s="14"/>
      <c r="E7" s="15"/>
      <c r="F7" s="15"/>
      <c r="G7" s="17"/>
    </row>
    <row r="8" spans="1:7" ht="43.05" customHeight="1" x14ac:dyDescent="0.3">
      <c r="A8" s="15"/>
      <c r="B8" s="14"/>
      <c r="C8" s="3"/>
      <c r="D8" s="14"/>
      <c r="E8" s="15"/>
      <c r="F8" s="15"/>
      <c r="G8" s="17"/>
    </row>
    <row r="9" spans="1:7" ht="43.05" customHeight="1" x14ac:dyDescent="0.3">
      <c r="A9" s="15"/>
      <c r="B9" s="14"/>
      <c r="C9" s="3"/>
      <c r="D9" s="14"/>
      <c r="E9" s="15"/>
      <c r="F9" s="15"/>
      <c r="G9" s="17"/>
    </row>
    <row r="10" spans="1:7" ht="43.05" customHeight="1" x14ac:dyDescent="0.3">
      <c r="A10" s="15"/>
      <c r="B10" s="14"/>
      <c r="C10" s="3"/>
      <c r="D10" s="14"/>
      <c r="E10" s="15"/>
      <c r="F10" s="15"/>
      <c r="G10" s="17"/>
    </row>
    <row r="11" spans="1:7" ht="43.05" customHeight="1" x14ac:dyDescent="0.3">
      <c r="A11" s="15"/>
      <c r="B11" s="14"/>
      <c r="C11" s="3"/>
      <c r="D11" s="14"/>
      <c r="E11" s="15"/>
      <c r="F11" s="15"/>
      <c r="G11" s="17"/>
    </row>
    <row r="12" spans="1:7" ht="43.05" customHeight="1" x14ac:dyDescent="0.3">
      <c r="A12" s="15"/>
      <c r="B12" s="14"/>
      <c r="C12" s="3"/>
      <c r="D12" s="14"/>
      <c r="E12" s="15"/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topLeftCell="A4" workbookViewId="0">
      <selection activeCell="D8" sqref="D8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/>
      <c r="B4" s="14" t="s">
        <v>133</v>
      </c>
      <c r="C4" s="3" t="s">
        <v>134</v>
      </c>
      <c r="D4" s="14" t="s">
        <v>136</v>
      </c>
      <c r="E4" s="15" t="s">
        <v>9</v>
      </c>
      <c r="F4" s="15" t="s">
        <v>0</v>
      </c>
      <c r="G4" s="17" t="s">
        <v>135</v>
      </c>
    </row>
    <row r="5" spans="1:7" ht="43.05" customHeight="1" x14ac:dyDescent="0.3">
      <c r="A5" s="15"/>
      <c r="B5" s="14" t="s">
        <v>184</v>
      </c>
      <c r="C5" s="3" t="s">
        <v>175</v>
      </c>
      <c r="D5" s="14"/>
      <c r="E5" s="15" t="s">
        <v>1</v>
      </c>
      <c r="F5" s="15" t="s">
        <v>9</v>
      </c>
      <c r="G5" s="17" t="s">
        <v>194</v>
      </c>
    </row>
    <row r="6" spans="1:7" ht="43.05" customHeight="1" x14ac:dyDescent="0.3">
      <c r="A6" s="15"/>
      <c r="B6" s="14" t="s">
        <v>204</v>
      </c>
      <c r="C6" s="3" t="s">
        <v>144</v>
      </c>
      <c r="D6" s="14"/>
      <c r="E6" s="15" t="s">
        <v>3</v>
      </c>
      <c r="F6" s="15" t="s">
        <v>9</v>
      </c>
      <c r="G6" s="17"/>
    </row>
    <row r="7" spans="1:7" ht="43.05" customHeight="1" x14ac:dyDescent="0.3">
      <c r="A7" s="15"/>
      <c r="B7" s="14"/>
      <c r="C7" s="26"/>
      <c r="D7" s="14" t="s">
        <v>210</v>
      </c>
      <c r="E7" s="15" t="s">
        <v>9</v>
      </c>
      <c r="F7" s="15"/>
      <c r="G7" s="17"/>
    </row>
    <row r="8" spans="1:7" ht="43.05" customHeight="1" x14ac:dyDescent="0.3">
      <c r="A8" s="15"/>
      <c r="B8" s="14"/>
      <c r="C8" s="3"/>
      <c r="D8" s="14" t="s">
        <v>211</v>
      </c>
      <c r="E8" s="15" t="s">
        <v>9</v>
      </c>
      <c r="F8" s="15"/>
      <c r="G8" s="17"/>
    </row>
    <row r="9" spans="1:7" ht="43.05" customHeight="1" x14ac:dyDescent="0.3">
      <c r="A9" s="15"/>
      <c r="B9" s="14"/>
      <c r="C9" s="3"/>
      <c r="D9" s="14" t="s">
        <v>212</v>
      </c>
      <c r="E9" s="15" t="s">
        <v>9</v>
      </c>
      <c r="F9" s="15" t="s">
        <v>5</v>
      </c>
      <c r="G9" s="17"/>
    </row>
    <row r="10" spans="1:7" ht="43.05" customHeight="1" x14ac:dyDescent="0.3">
      <c r="A10" s="15"/>
      <c r="B10" s="14"/>
      <c r="C10" s="3"/>
      <c r="D10" s="14" t="s">
        <v>213</v>
      </c>
      <c r="E10" s="15" t="s">
        <v>9</v>
      </c>
      <c r="F10" s="15"/>
      <c r="G10" s="17"/>
    </row>
    <row r="11" spans="1:7" ht="43.05" customHeight="1" x14ac:dyDescent="0.3">
      <c r="A11" s="15"/>
      <c r="B11" s="14"/>
      <c r="C11" s="3"/>
      <c r="D11" s="14" t="s">
        <v>214</v>
      </c>
      <c r="E11" s="15" t="s">
        <v>9</v>
      </c>
      <c r="F11" s="15"/>
      <c r="G11" s="17"/>
    </row>
    <row r="12" spans="1:7" ht="43.05" customHeight="1" x14ac:dyDescent="0.3">
      <c r="A12" s="15"/>
      <c r="B12" s="14"/>
      <c r="C12" s="3"/>
      <c r="D12" s="14" t="s">
        <v>216</v>
      </c>
      <c r="E12" s="15" t="s">
        <v>9</v>
      </c>
      <c r="F12" s="15" t="s">
        <v>7</v>
      </c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>
      <c r="A14" s="25" t="s">
        <v>109</v>
      </c>
      <c r="B14" s="25" t="s">
        <v>240</v>
      </c>
      <c r="D14" s="29" t="s">
        <v>108</v>
      </c>
      <c r="E14" s="18" t="s">
        <v>238</v>
      </c>
      <c r="F14" s="25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9" sqref="I9:I11"/>
    </sheetView>
  </sheetViews>
  <sheetFormatPr defaultRowHeight="14.4" x14ac:dyDescent="0.3"/>
  <cols>
    <col min="1" max="1" width="18.21875" customWidth="1"/>
    <col min="2" max="11" width="14.77734375" customWidth="1"/>
  </cols>
  <sheetData>
    <row r="1" spans="1:12" x14ac:dyDescent="0.3">
      <c r="B1" s="33" t="s">
        <v>0</v>
      </c>
      <c r="C1" s="34" t="s">
        <v>1</v>
      </c>
      <c r="D1" s="35" t="s">
        <v>3</v>
      </c>
      <c r="E1" s="5" t="s">
        <v>2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284</v>
      </c>
      <c r="K1" s="41" t="s">
        <v>9</v>
      </c>
    </row>
    <row r="2" spans="1:12" ht="40.049999999999997" customHeight="1" x14ac:dyDescent="0.3">
      <c r="A2" s="33" t="s">
        <v>0</v>
      </c>
      <c r="B2" s="132" t="s">
        <v>288</v>
      </c>
      <c r="C2" s="42"/>
      <c r="D2" s="43" t="s">
        <v>319</v>
      </c>
      <c r="E2" s="44" t="s">
        <v>320</v>
      </c>
      <c r="F2" s="45" t="s">
        <v>285</v>
      </c>
      <c r="G2" s="46" t="s">
        <v>321</v>
      </c>
      <c r="H2" s="47" t="s">
        <v>286</v>
      </c>
      <c r="I2" s="48" t="s">
        <v>315</v>
      </c>
      <c r="J2" s="49" t="s">
        <v>287</v>
      </c>
      <c r="K2" s="50" t="s">
        <v>287</v>
      </c>
      <c r="L2">
        <v>10</v>
      </c>
    </row>
    <row r="3" spans="1:12" ht="40.049999999999997" customHeight="1" x14ac:dyDescent="0.3">
      <c r="A3" s="34" t="s">
        <v>1</v>
      </c>
      <c r="B3" s="51"/>
      <c r="C3" s="133" t="s">
        <v>332</v>
      </c>
      <c r="D3" s="52" t="s">
        <v>289</v>
      </c>
      <c r="E3" s="53" t="s">
        <v>290</v>
      </c>
      <c r="F3" s="54" t="s">
        <v>291</v>
      </c>
      <c r="G3" s="55" t="s">
        <v>333</v>
      </c>
      <c r="H3" s="56" t="s">
        <v>292</v>
      </c>
      <c r="I3" s="57" t="s">
        <v>293</v>
      </c>
      <c r="J3" s="58" t="s">
        <v>294</v>
      </c>
      <c r="K3" s="59" t="s">
        <v>295</v>
      </c>
      <c r="L3">
        <v>10</v>
      </c>
    </row>
    <row r="4" spans="1:12" ht="40.049999999999997" customHeight="1" x14ac:dyDescent="0.3">
      <c r="A4" s="35" t="s">
        <v>3</v>
      </c>
      <c r="B4" s="60" t="s">
        <v>319</v>
      </c>
      <c r="C4" s="61" t="s">
        <v>289</v>
      </c>
      <c r="D4" s="134" t="s">
        <v>318</v>
      </c>
      <c r="E4" s="62" t="s">
        <v>317</v>
      </c>
      <c r="F4" s="63" t="s">
        <v>301</v>
      </c>
      <c r="G4" s="64"/>
      <c r="H4" s="65" t="s">
        <v>330</v>
      </c>
      <c r="I4" s="66" t="s">
        <v>296</v>
      </c>
      <c r="J4" s="67" t="s">
        <v>297</v>
      </c>
      <c r="K4" s="68" t="s">
        <v>298</v>
      </c>
      <c r="L4">
        <v>10</v>
      </c>
    </row>
    <row r="5" spans="1:12" ht="40.049999999999997" customHeight="1" x14ac:dyDescent="0.3">
      <c r="A5" s="5" t="s">
        <v>2</v>
      </c>
      <c r="B5" s="69" t="s">
        <v>320</v>
      </c>
      <c r="C5" s="70" t="s">
        <v>290</v>
      </c>
      <c r="D5" s="71" t="s">
        <v>317</v>
      </c>
      <c r="E5" s="135" t="s">
        <v>331</v>
      </c>
      <c r="F5" s="72" t="s">
        <v>299</v>
      </c>
      <c r="G5" s="73" t="s">
        <v>316</v>
      </c>
      <c r="H5" s="74" t="s">
        <v>300</v>
      </c>
      <c r="I5" s="75" t="s">
        <v>314</v>
      </c>
      <c r="J5" s="76" t="s">
        <v>308</v>
      </c>
      <c r="K5" s="77" t="s">
        <v>313</v>
      </c>
      <c r="L5">
        <v>10</v>
      </c>
    </row>
    <row r="6" spans="1:12" ht="40.049999999999997" customHeight="1" x14ac:dyDescent="0.3">
      <c r="A6" s="36" t="s">
        <v>4</v>
      </c>
      <c r="B6" s="78" t="s">
        <v>285</v>
      </c>
      <c r="C6" s="79" t="s">
        <v>291</v>
      </c>
      <c r="D6" s="80" t="s">
        <v>302</v>
      </c>
      <c r="E6" s="81" t="s">
        <v>299</v>
      </c>
      <c r="F6" s="136" t="s">
        <v>325</v>
      </c>
      <c r="G6" s="82" t="s">
        <v>303</v>
      </c>
      <c r="H6" s="83" t="s">
        <v>304</v>
      </c>
      <c r="I6" s="84" t="s">
        <v>326</v>
      </c>
      <c r="J6" s="85" t="s">
        <v>323</v>
      </c>
      <c r="K6" s="86" t="s">
        <v>324</v>
      </c>
      <c r="L6">
        <v>10</v>
      </c>
    </row>
    <row r="7" spans="1:12" ht="40.049999999999997" customHeight="1" x14ac:dyDescent="0.3">
      <c r="A7" s="37" t="s">
        <v>5</v>
      </c>
      <c r="B7" s="87" t="s">
        <v>321</v>
      </c>
      <c r="C7" s="88" t="s">
        <v>333</v>
      </c>
      <c r="D7" s="89"/>
      <c r="E7" s="90" t="s">
        <v>316</v>
      </c>
      <c r="F7" s="91" t="s">
        <v>303</v>
      </c>
      <c r="G7" s="137" t="s">
        <v>328</v>
      </c>
      <c r="H7" s="92" t="s">
        <v>305</v>
      </c>
      <c r="I7" s="93" t="s">
        <v>322</v>
      </c>
      <c r="J7" s="94" t="s">
        <v>310</v>
      </c>
      <c r="K7" s="95" t="s">
        <v>307</v>
      </c>
      <c r="L7">
        <v>10</v>
      </c>
    </row>
    <row r="8" spans="1:12" ht="40.049999999999997" customHeight="1" x14ac:dyDescent="0.3">
      <c r="A8" s="38" t="s">
        <v>6</v>
      </c>
      <c r="B8" s="96" t="s">
        <v>286</v>
      </c>
      <c r="C8" s="97" t="s">
        <v>292</v>
      </c>
      <c r="D8" s="98" t="s">
        <v>330</v>
      </c>
      <c r="E8" s="99" t="s">
        <v>300</v>
      </c>
      <c r="F8" s="100" t="s">
        <v>304</v>
      </c>
      <c r="G8" s="101" t="s">
        <v>305</v>
      </c>
      <c r="H8" s="138" t="s">
        <v>329</v>
      </c>
      <c r="I8" s="102" t="s">
        <v>306</v>
      </c>
      <c r="J8" s="103" t="s">
        <v>309</v>
      </c>
      <c r="K8" s="104"/>
      <c r="L8">
        <v>10</v>
      </c>
    </row>
    <row r="9" spans="1:12" ht="40.049999999999997" customHeight="1" x14ac:dyDescent="0.3">
      <c r="A9" s="39" t="s">
        <v>7</v>
      </c>
      <c r="B9" s="105" t="s">
        <v>315</v>
      </c>
      <c r="C9" s="106" t="s">
        <v>293</v>
      </c>
      <c r="D9" s="107" t="s">
        <v>296</v>
      </c>
      <c r="E9" s="108" t="s">
        <v>314</v>
      </c>
      <c r="F9" s="109" t="s">
        <v>326</v>
      </c>
      <c r="G9" s="110" t="s">
        <v>322</v>
      </c>
      <c r="H9" s="111" t="s">
        <v>306</v>
      </c>
      <c r="I9" s="139" t="s">
        <v>327</v>
      </c>
      <c r="J9" s="112" t="s">
        <v>311</v>
      </c>
      <c r="K9" s="113" t="s">
        <v>327</v>
      </c>
      <c r="L9">
        <v>10</v>
      </c>
    </row>
    <row r="10" spans="1:12" ht="40.049999999999997" customHeight="1" x14ac:dyDescent="0.3">
      <c r="A10" s="40" t="s">
        <v>284</v>
      </c>
      <c r="B10" s="114" t="s">
        <v>287</v>
      </c>
      <c r="C10" s="115" t="s">
        <v>294</v>
      </c>
      <c r="D10" s="116" t="s">
        <v>297</v>
      </c>
      <c r="E10" s="117" t="s">
        <v>308</v>
      </c>
      <c r="F10" s="118" t="s">
        <v>323</v>
      </c>
      <c r="G10" s="119" t="s">
        <v>310</v>
      </c>
      <c r="H10" s="120" t="s">
        <v>309</v>
      </c>
      <c r="I10" s="121" t="s">
        <v>311</v>
      </c>
      <c r="J10" s="140" t="s">
        <v>312</v>
      </c>
      <c r="K10" s="122"/>
      <c r="L10">
        <v>10</v>
      </c>
    </row>
    <row r="11" spans="1:12" ht="40.049999999999997" customHeight="1" x14ac:dyDescent="0.3">
      <c r="A11" s="41" t="s">
        <v>9</v>
      </c>
      <c r="B11" s="123" t="s">
        <v>287</v>
      </c>
      <c r="C11" s="124" t="s">
        <v>295</v>
      </c>
      <c r="D11" s="125" t="s">
        <v>298</v>
      </c>
      <c r="E11" s="126" t="s">
        <v>313</v>
      </c>
      <c r="F11" s="127" t="s">
        <v>324</v>
      </c>
      <c r="G11" s="128" t="s">
        <v>307</v>
      </c>
      <c r="H11" s="129"/>
      <c r="I11" s="130" t="s">
        <v>327</v>
      </c>
      <c r="J11" s="131"/>
      <c r="K11" s="141" t="s">
        <v>334</v>
      </c>
      <c r="L11">
        <v>8</v>
      </c>
    </row>
    <row r="12" spans="1:12" x14ac:dyDescent="0.3">
      <c r="B12">
        <v>10</v>
      </c>
      <c r="C12">
        <v>10</v>
      </c>
      <c r="D12">
        <v>8</v>
      </c>
      <c r="E12">
        <v>7</v>
      </c>
      <c r="F12">
        <v>6</v>
      </c>
      <c r="G12">
        <v>6</v>
      </c>
      <c r="H12">
        <v>4</v>
      </c>
      <c r="I12">
        <v>3</v>
      </c>
      <c r="J12">
        <v>2</v>
      </c>
      <c r="K12">
        <v>1</v>
      </c>
      <c r="L12">
        <f>SUM(B12:K12)</f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M2" sqref="M2:M11"/>
    </sheetView>
  </sheetViews>
  <sheetFormatPr defaultRowHeight="14.4" x14ac:dyDescent="0.3"/>
  <cols>
    <col min="1" max="1" width="23.33203125" customWidth="1"/>
    <col min="2" max="3" width="8.88671875" style="142"/>
    <col min="9" max="9" width="8.88671875" style="144"/>
    <col min="20" max="20" width="8.88671875" style="144"/>
  </cols>
  <sheetData>
    <row r="1" spans="1:24" x14ac:dyDescent="0.3">
      <c r="A1" s="143" t="s">
        <v>335</v>
      </c>
      <c r="B1" s="164" t="s">
        <v>354</v>
      </c>
      <c r="C1" s="165"/>
      <c r="D1" s="143" t="s">
        <v>336</v>
      </c>
      <c r="E1" s="143" t="s">
        <v>17</v>
      </c>
      <c r="F1" s="143" t="s">
        <v>18</v>
      </c>
      <c r="G1" s="143" t="s">
        <v>337</v>
      </c>
      <c r="H1" s="143" t="s">
        <v>338</v>
      </c>
      <c r="I1" s="143" t="s">
        <v>356</v>
      </c>
      <c r="J1" s="143" t="s">
        <v>339</v>
      </c>
      <c r="K1" s="143" t="s">
        <v>340</v>
      </c>
      <c r="N1" s="143" t="s">
        <v>355</v>
      </c>
      <c r="O1" s="143" t="s">
        <v>336</v>
      </c>
      <c r="P1" s="143" t="s">
        <v>17</v>
      </c>
      <c r="Q1" s="147" t="s">
        <v>18</v>
      </c>
      <c r="R1" s="143" t="s">
        <v>337</v>
      </c>
      <c r="S1" s="143" t="s">
        <v>338</v>
      </c>
      <c r="T1" s="143" t="s">
        <v>356</v>
      </c>
      <c r="U1" s="143" t="s">
        <v>339</v>
      </c>
      <c r="V1" s="143" t="s">
        <v>340</v>
      </c>
    </row>
    <row r="2" spans="1:24" x14ac:dyDescent="0.3">
      <c r="A2" s="5" t="s">
        <v>321</v>
      </c>
      <c r="B2" s="33" t="s">
        <v>0</v>
      </c>
      <c r="C2" s="37" t="s">
        <v>5</v>
      </c>
      <c r="D2" s="5">
        <v>3</v>
      </c>
      <c r="E2" s="5">
        <v>3</v>
      </c>
      <c r="F2" s="5">
        <v>10</v>
      </c>
      <c r="G2" s="5">
        <v>4</v>
      </c>
      <c r="H2" s="5">
        <v>7</v>
      </c>
      <c r="I2" s="5">
        <v>3</v>
      </c>
      <c r="J2" s="5">
        <f t="shared" ref="J2:J33" si="0">SUM(D2:I2)</f>
        <v>30</v>
      </c>
      <c r="K2" s="5">
        <f t="shared" ref="K2:K33" si="1">AVERAGE(D2:I2)</f>
        <v>5</v>
      </c>
      <c r="M2" s="33" t="s">
        <v>0</v>
      </c>
      <c r="N2" s="5">
        <f t="shared" ref="N2:N11" si="2">COUNTIF(B:B, M2) + COUNTIF(C:C, M2)</f>
        <v>10</v>
      </c>
      <c r="O2" s="5">
        <f t="shared" ref="O2:O11" si="3">(SUMIFS(D:D,$B:$B, $M2)+SUMIFS(D:D,$C:$C,$M2))/(COUNTIF($C:$C,$M2) + COUNTIF($B:$B,$M2))</f>
        <v>4.7</v>
      </c>
      <c r="P2" s="5">
        <f t="shared" ref="P2:P11" si="4">(SUMIFS(E:E,$B:$B, $M2)+SUMIFS(E:E,$C:$C,$M2))/(COUNTIF($C:$C,$M2) + COUNTIF($B:$B,$M2))</f>
        <v>4.5</v>
      </c>
      <c r="Q2" s="150">
        <f t="shared" ref="Q2:Q11" si="5">(SUMIFS(F:F,$B:$B, $M2)+SUMIFS(F:F,$C:$C,$M2))/(COUNTIF($C:$C,$M2) + COUNTIF($B:$B,$M2))</f>
        <v>7.5</v>
      </c>
      <c r="R2" s="5">
        <f t="shared" ref="R2:R11" si="6">(SUMIFS(G:G,$B:$B, $M2)+SUMIFS(G:G,$C:$C,$M2))/(COUNTIF($C:$C,$M2) + COUNTIF($B:$B,$M2))</f>
        <v>4.4000000000000004</v>
      </c>
      <c r="S2" s="5">
        <f t="shared" ref="S2:S11" si="7">(SUMIFS(H:H,$B:$B, $M2)+SUMIFS(H:H,$C:$C,$M2))/(COUNTIF($C:$C,$M2) + COUNTIF($B:$B,$M2))</f>
        <v>4.4000000000000004</v>
      </c>
      <c r="T2" s="5">
        <f t="shared" ref="T2:T11" si="8">(SUMIFS(I:I,$B:$B, $M2)+SUMIFS(I:I,$C:$C,$M2))/(COUNTIF($C:$C,$M2) + COUNTIF($B:$B,$M2))</f>
        <v>4.5</v>
      </c>
      <c r="U2" s="5">
        <f t="shared" ref="U2:U11" si="9">SUM(O2:S2)</f>
        <v>25.5</v>
      </c>
      <c r="V2" s="5">
        <f t="shared" ref="V2:V11" si="10">AVERAGE(O2:S2)</f>
        <v>5.0999999999999996</v>
      </c>
    </row>
    <row r="3" spans="1:24" x14ac:dyDescent="0.3">
      <c r="A3" s="5" t="s">
        <v>341</v>
      </c>
      <c r="B3" s="33" t="s">
        <v>0</v>
      </c>
      <c r="C3" s="5"/>
      <c r="D3" s="5">
        <v>1</v>
      </c>
      <c r="E3" s="5">
        <v>6</v>
      </c>
      <c r="F3" s="5">
        <v>10</v>
      </c>
      <c r="G3" s="5">
        <v>6</v>
      </c>
      <c r="H3" s="5">
        <v>1</v>
      </c>
      <c r="I3" s="5">
        <v>6</v>
      </c>
      <c r="J3" s="5">
        <f t="shared" si="0"/>
        <v>30</v>
      </c>
      <c r="K3" s="5">
        <f t="shared" si="1"/>
        <v>5</v>
      </c>
      <c r="M3" s="5" t="s">
        <v>2</v>
      </c>
      <c r="N3" s="5">
        <f t="shared" si="2"/>
        <v>10</v>
      </c>
      <c r="O3" s="5">
        <f t="shared" si="3"/>
        <v>5.4</v>
      </c>
      <c r="P3" s="5">
        <f t="shared" si="4"/>
        <v>3.6</v>
      </c>
      <c r="Q3" s="5">
        <f t="shared" si="5"/>
        <v>5.3</v>
      </c>
      <c r="R3" s="5">
        <f t="shared" si="6"/>
        <v>3.6</v>
      </c>
      <c r="S3" s="150">
        <f t="shared" si="7"/>
        <v>7.8</v>
      </c>
      <c r="T3" s="5">
        <f t="shared" si="8"/>
        <v>4.3</v>
      </c>
      <c r="U3" s="146">
        <f t="shared" si="9"/>
        <v>25.700000000000003</v>
      </c>
      <c r="V3" s="5">
        <f t="shared" si="10"/>
        <v>5.1400000000000006</v>
      </c>
    </row>
    <row r="4" spans="1:24" x14ac:dyDescent="0.3">
      <c r="A4" s="5" t="s">
        <v>320</v>
      </c>
      <c r="B4" s="5" t="s">
        <v>2</v>
      </c>
      <c r="C4" s="33" t="s">
        <v>0</v>
      </c>
      <c r="D4" s="5">
        <v>6</v>
      </c>
      <c r="E4" s="5">
        <v>2</v>
      </c>
      <c r="F4" s="5">
        <v>8</v>
      </c>
      <c r="G4" s="5">
        <v>3</v>
      </c>
      <c r="H4" s="5">
        <v>8</v>
      </c>
      <c r="I4" s="5">
        <v>3</v>
      </c>
      <c r="J4" s="5">
        <f t="shared" si="0"/>
        <v>30</v>
      </c>
      <c r="K4" s="5">
        <f t="shared" si="1"/>
        <v>5</v>
      </c>
      <c r="M4" s="35" t="s">
        <v>3</v>
      </c>
      <c r="N4" s="5">
        <f t="shared" si="2"/>
        <v>10</v>
      </c>
      <c r="O4" s="5">
        <f t="shared" si="3"/>
        <v>5.0999999999999996</v>
      </c>
      <c r="P4" s="150">
        <f t="shared" si="4"/>
        <v>7.4</v>
      </c>
      <c r="Q4" s="5">
        <f t="shared" si="5"/>
        <v>4.5999999999999996</v>
      </c>
      <c r="R4" s="5">
        <f t="shared" si="6"/>
        <v>3.8</v>
      </c>
      <c r="S4" s="5">
        <f t="shared" si="7"/>
        <v>3.9</v>
      </c>
      <c r="T4" s="5">
        <f t="shared" si="8"/>
        <v>5.2</v>
      </c>
      <c r="U4" s="5">
        <f t="shared" si="9"/>
        <v>24.8</v>
      </c>
      <c r="V4" s="5">
        <f t="shared" si="10"/>
        <v>4.96</v>
      </c>
    </row>
    <row r="5" spans="1:24" x14ac:dyDescent="0.3">
      <c r="A5" s="5" t="s">
        <v>316</v>
      </c>
      <c r="B5" s="5" t="s">
        <v>2</v>
      </c>
      <c r="C5" s="37" t="s">
        <v>5</v>
      </c>
      <c r="D5" s="5">
        <v>2</v>
      </c>
      <c r="E5" s="5">
        <v>3</v>
      </c>
      <c r="F5" s="5">
        <v>8</v>
      </c>
      <c r="G5" s="5">
        <v>4</v>
      </c>
      <c r="H5" s="148">
        <v>9</v>
      </c>
      <c r="I5" s="148">
        <v>4</v>
      </c>
      <c r="J5" s="5">
        <f t="shared" si="0"/>
        <v>30</v>
      </c>
      <c r="K5" s="5">
        <f t="shared" si="1"/>
        <v>5</v>
      </c>
      <c r="M5" s="34" t="s">
        <v>1</v>
      </c>
      <c r="N5" s="5">
        <f t="shared" si="2"/>
        <v>10</v>
      </c>
      <c r="O5" s="5">
        <f t="shared" si="3"/>
        <v>4.3</v>
      </c>
      <c r="P5" s="5">
        <f t="shared" si="4"/>
        <v>4.7</v>
      </c>
      <c r="Q5" s="5">
        <f t="shared" si="5"/>
        <v>5.2</v>
      </c>
      <c r="R5" s="5">
        <f t="shared" si="6"/>
        <v>4.2</v>
      </c>
      <c r="S5" s="5">
        <f t="shared" si="7"/>
        <v>4</v>
      </c>
      <c r="T5" s="151">
        <f t="shared" si="8"/>
        <v>7.6</v>
      </c>
      <c r="U5" s="5">
        <f t="shared" si="9"/>
        <v>22.4</v>
      </c>
      <c r="V5" s="5">
        <f t="shared" si="10"/>
        <v>4.4799999999999995</v>
      </c>
    </row>
    <row r="6" spans="1:24" x14ac:dyDescent="0.3">
      <c r="A6" s="5" t="s">
        <v>307</v>
      </c>
      <c r="B6" s="37" t="s">
        <v>5</v>
      </c>
      <c r="C6" s="41" t="s">
        <v>344</v>
      </c>
      <c r="D6" s="5">
        <v>5</v>
      </c>
      <c r="E6" s="5">
        <v>4</v>
      </c>
      <c r="F6" s="5">
        <v>8</v>
      </c>
      <c r="G6" s="5">
        <v>4</v>
      </c>
      <c r="H6" s="5">
        <v>8</v>
      </c>
      <c r="I6" s="5">
        <v>1</v>
      </c>
      <c r="J6" s="5">
        <f t="shared" si="0"/>
        <v>30</v>
      </c>
      <c r="K6" s="5">
        <f t="shared" si="1"/>
        <v>5</v>
      </c>
      <c r="M6" s="36" t="s">
        <v>4</v>
      </c>
      <c r="N6" s="5">
        <f t="shared" si="2"/>
        <v>10</v>
      </c>
      <c r="O6" s="5">
        <f t="shared" si="3"/>
        <v>3.7</v>
      </c>
      <c r="P6" s="9">
        <f t="shared" si="4"/>
        <v>4.8</v>
      </c>
      <c r="Q6" s="5">
        <f t="shared" si="5"/>
        <v>4</v>
      </c>
      <c r="R6" s="152">
        <f t="shared" si="6"/>
        <v>6.5</v>
      </c>
      <c r="S6" s="5">
        <f t="shared" si="7"/>
        <v>3.9</v>
      </c>
      <c r="T6" s="153">
        <f t="shared" si="8"/>
        <v>7.1</v>
      </c>
      <c r="U6" s="5">
        <f t="shared" si="9"/>
        <v>22.9</v>
      </c>
      <c r="V6" s="5">
        <f t="shared" si="10"/>
        <v>4.58</v>
      </c>
    </row>
    <row r="7" spans="1:24" x14ac:dyDescent="0.3">
      <c r="A7" s="5" t="s">
        <v>322</v>
      </c>
      <c r="B7" s="37" t="s">
        <v>5</v>
      </c>
      <c r="C7" s="39" t="s">
        <v>7</v>
      </c>
      <c r="D7" s="5">
        <v>7</v>
      </c>
      <c r="E7" s="5">
        <v>2</v>
      </c>
      <c r="F7" s="5">
        <v>8</v>
      </c>
      <c r="G7" s="5">
        <v>4</v>
      </c>
      <c r="H7" s="5">
        <v>7</v>
      </c>
      <c r="I7" s="5">
        <v>2</v>
      </c>
      <c r="J7" s="5">
        <f t="shared" si="0"/>
        <v>30</v>
      </c>
      <c r="K7" s="5">
        <f t="shared" si="1"/>
        <v>5</v>
      </c>
      <c r="M7" s="39" t="s">
        <v>7</v>
      </c>
      <c r="N7" s="145">
        <f t="shared" si="2"/>
        <v>10</v>
      </c>
      <c r="O7" s="150">
        <f t="shared" si="3"/>
        <v>8.1</v>
      </c>
      <c r="P7" s="5">
        <f t="shared" si="4"/>
        <v>4.3</v>
      </c>
      <c r="Q7" s="5">
        <f t="shared" si="5"/>
        <v>4</v>
      </c>
      <c r="R7" s="5">
        <f t="shared" si="6"/>
        <v>4</v>
      </c>
      <c r="S7" s="5">
        <f t="shared" si="7"/>
        <v>5.5</v>
      </c>
      <c r="T7" s="5">
        <f t="shared" si="8"/>
        <v>4.0999999999999996</v>
      </c>
      <c r="U7" s="5">
        <f t="shared" si="9"/>
        <v>25.9</v>
      </c>
      <c r="V7" s="5">
        <f t="shared" si="10"/>
        <v>5.18</v>
      </c>
    </row>
    <row r="8" spans="1:24" x14ac:dyDescent="0.3">
      <c r="A8" s="5" t="s">
        <v>315</v>
      </c>
      <c r="B8" s="33" t="s">
        <v>0</v>
      </c>
      <c r="C8" s="39" t="s">
        <v>7</v>
      </c>
      <c r="D8" s="5">
        <v>8</v>
      </c>
      <c r="E8" s="5">
        <v>3</v>
      </c>
      <c r="F8" s="5">
        <v>8</v>
      </c>
      <c r="G8" s="5">
        <v>4</v>
      </c>
      <c r="H8" s="149">
        <v>5</v>
      </c>
      <c r="I8" s="149">
        <v>2</v>
      </c>
      <c r="J8" s="5">
        <f t="shared" si="0"/>
        <v>30</v>
      </c>
      <c r="K8" s="5">
        <f t="shared" si="1"/>
        <v>5</v>
      </c>
      <c r="M8" s="37" t="s">
        <v>5</v>
      </c>
      <c r="N8" s="5">
        <f t="shared" si="2"/>
        <v>10</v>
      </c>
      <c r="O8" s="5">
        <f t="shared" si="3"/>
        <v>3.7</v>
      </c>
      <c r="P8" s="5">
        <f t="shared" si="4"/>
        <v>3.1</v>
      </c>
      <c r="Q8" s="152">
        <f t="shared" si="5"/>
        <v>7.6</v>
      </c>
      <c r="R8" s="5">
        <f t="shared" si="6"/>
        <v>5.0999999999999996</v>
      </c>
      <c r="S8" s="152">
        <f t="shared" si="7"/>
        <v>6.7</v>
      </c>
      <c r="T8" s="5">
        <f t="shared" si="8"/>
        <v>3.8</v>
      </c>
      <c r="U8" s="146">
        <f t="shared" si="9"/>
        <v>26.2</v>
      </c>
      <c r="V8" s="5">
        <f t="shared" si="10"/>
        <v>5.24</v>
      </c>
    </row>
    <row r="9" spans="1:24" x14ac:dyDescent="0.3">
      <c r="A9" s="5" t="s">
        <v>349</v>
      </c>
      <c r="B9" s="37" t="s">
        <v>5</v>
      </c>
      <c r="C9" s="5"/>
      <c r="D9" s="5">
        <v>2</v>
      </c>
      <c r="E9" s="5">
        <v>3</v>
      </c>
      <c r="F9" s="5">
        <v>8</v>
      </c>
      <c r="G9" s="5">
        <v>6</v>
      </c>
      <c r="H9" s="5">
        <v>7</v>
      </c>
      <c r="I9" s="5">
        <v>4</v>
      </c>
      <c r="J9" s="5">
        <f t="shared" si="0"/>
        <v>30</v>
      </c>
      <c r="K9" s="5">
        <f t="shared" si="1"/>
        <v>5</v>
      </c>
      <c r="M9" s="40" t="s">
        <v>8</v>
      </c>
      <c r="N9" s="145">
        <f t="shared" si="2"/>
        <v>10</v>
      </c>
      <c r="O9" s="152">
        <f t="shared" si="3"/>
        <v>7</v>
      </c>
      <c r="P9" s="152">
        <f t="shared" si="4"/>
        <v>6.1</v>
      </c>
      <c r="Q9" s="5">
        <f t="shared" si="5"/>
        <v>2.8</v>
      </c>
      <c r="R9" s="5">
        <f t="shared" si="6"/>
        <v>4.0999999999999996</v>
      </c>
      <c r="S9" s="5">
        <f t="shared" si="7"/>
        <v>5.0999999999999996</v>
      </c>
      <c r="T9" s="5">
        <f t="shared" si="8"/>
        <v>4.8</v>
      </c>
      <c r="U9" s="5">
        <f t="shared" si="9"/>
        <v>25.1</v>
      </c>
      <c r="V9" s="5">
        <f t="shared" si="10"/>
        <v>5.0200000000000005</v>
      </c>
    </row>
    <row r="10" spans="1:24" x14ac:dyDescent="0.3">
      <c r="A10" s="5" t="s">
        <v>348</v>
      </c>
      <c r="B10" s="37" t="s">
        <v>5</v>
      </c>
      <c r="C10" s="5"/>
      <c r="D10" s="5">
        <v>3</v>
      </c>
      <c r="E10" s="5">
        <v>4</v>
      </c>
      <c r="F10" s="5">
        <v>8</v>
      </c>
      <c r="G10" s="5">
        <v>6</v>
      </c>
      <c r="H10" s="5">
        <v>5</v>
      </c>
      <c r="I10" s="5">
        <v>4</v>
      </c>
      <c r="J10" s="5">
        <f t="shared" si="0"/>
        <v>30</v>
      </c>
      <c r="K10" s="5">
        <f t="shared" si="1"/>
        <v>5</v>
      </c>
      <c r="M10" s="38" t="s">
        <v>6</v>
      </c>
      <c r="N10" s="5">
        <f t="shared" si="2"/>
        <v>10</v>
      </c>
      <c r="O10" s="5">
        <f t="shared" si="3"/>
        <v>3.1</v>
      </c>
      <c r="P10" s="5">
        <f t="shared" si="4"/>
        <v>4</v>
      </c>
      <c r="Q10" s="5">
        <f t="shared" si="5"/>
        <v>5.6</v>
      </c>
      <c r="R10" s="150">
        <f t="shared" si="6"/>
        <v>7.7</v>
      </c>
      <c r="S10" s="5">
        <f t="shared" si="7"/>
        <v>4.7</v>
      </c>
      <c r="T10" s="5">
        <f t="shared" si="8"/>
        <v>4.9000000000000004</v>
      </c>
      <c r="U10" s="5">
        <f t="shared" si="9"/>
        <v>25.099999999999998</v>
      </c>
      <c r="V10" s="5">
        <f t="shared" si="10"/>
        <v>5.0199999999999996</v>
      </c>
    </row>
    <row r="11" spans="1:24" x14ac:dyDescent="0.3">
      <c r="A11" s="5" t="s">
        <v>292</v>
      </c>
      <c r="B11" s="34" t="s">
        <v>1</v>
      </c>
      <c r="C11" s="38" t="s">
        <v>6</v>
      </c>
      <c r="D11" s="5">
        <v>1</v>
      </c>
      <c r="E11" s="148">
        <v>4</v>
      </c>
      <c r="F11" s="5">
        <v>7</v>
      </c>
      <c r="G11" s="5">
        <v>9</v>
      </c>
      <c r="H11" s="5">
        <v>3</v>
      </c>
      <c r="I11" s="5">
        <v>6</v>
      </c>
      <c r="J11" s="5">
        <f t="shared" si="0"/>
        <v>30</v>
      </c>
      <c r="K11" s="5">
        <f t="shared" si="1"/>
        <v>5</v>
      </c>
      <c r="M11" s="41" t="s">
        <v>344</v>
      </c>
      <c r="N11" s="145">
        <f t="shared" si="2"/>
        <v>8</v>
      </c>
      <c r="O11" s="9">
        <f t="shared" si="3"/>
        <v>6.125</v>
      </c>
      <c r="P11" s="5">
        <f t="shared" si="4"/>
        <v>5.75</v>
      </c>
      <c r="Q11" s="9">
        <f t="shared" si="5"/>
        <v>4.125</v>
      </c>
      <c r="R11" s="5">
        <f t="shared" si="6"/>
        <v>3.25</v>
      </c>
      <c r="S11" s="5">
        <f t="shared" si="7"/>
        <v>4.875</v>
      </c>
      <c r="T11" s="5">
        <f t="shared" si="8"/>
        <v>5.875</v>
      </c>
      <c r="U11" s="5">
        <f t="shared" si="9"/>
        <v>24.125</v>
      </c>
      <c r="V11" s="5">
        <f t="shared" si="10"/>
        <v>4.8250000000000002</v>
      </c>
    </row>
    <row r="12" spans="1:24" x14ac:dyDescent="0.3">
      <c r="A12" s="5" t="s">
        <v>287</v>
      </c>
      <c r="B12" s="33" t="s">
        <v>0</v>
      </c>
      <c r="C12" s="41" t="s">
        <v>344</v>
      </c>
      <c r="D12" s="148">
        <v>7</v>
      </c>
      <c r="E12" s="5">
        <v>6</v>
      </c>
      <c r="F12" s="5">
        <v>7</v>
      </c>
      <c r="G12" s="5">
        <v>2</v>
      </c>
      <c r="H12" s="5">
        <v>3</v>
      </c>
      <c r="I12" s="5">
        <v>5</v>
      </c>
      <c r="J12" s="5">
        <f t="shared" si="0"/>
        <v>30</v>
      </c>
      <c r="K12" s="5">
        <f t="shared" si="1"/>
        <v>5</v>
      </c>
      <c r="M12" s="154"/>
      <c r="N12" s="154"/>
      <c r="O12" s="5">
        <f t="shared" ref="O12:T12" si="11">AVERAGE(D2:D58)</f>
        <v>4.9649122807017543</v>
      </c>
      <c r="P12" s="5">
        <f t="shared" si="11"/>
        <v>4.8421052631578947</v>
      </c>
      <c r="Q12" s="5">
        <f t="shared" si="11"/>
        <v>5.1228070175438596</v>
      </c>
      <c r="R12" s="5">
        <f t="shared" si="11"/>
        <v>4.7894736842105265</v>
      </c>
      <c r="S12" s="5">
        <f t="shared" si="11"/>
        <v>5.0877192982456139</v>
      </c>
      <c r="T12" s="5">
        <f t="shared" si="11"/>
        <v>5.1754385964912277</v>
      </c>
      <c r="U12" s="155"/>
      <c r="V12" s="155"/>
    </row>
    <row r="13" spans="1:24" x14ac:dyDescent="0.3">
      <c r="A13" s="5" t="s">
        <v>333</v>
      </c>
      <c r="B13" s="34" t="s">
        <v>1</v>
      </c>
      <c r="C13" s="37" t="s">
        <v>5</v>
      </c>
      <c r="D13" s="5">
        <v>2</v>
      </c>
      <c r="E13" s="5">
        <v>4</v>
      </c>
      <c r="F13" s="5">
        <v>7</v>
      </c>
      <c r="G13" s="5">
        <v>4</v>
      </c>
      <c r="H13" s="5">
        <v>5</v>
      </c>
      <c r="I13" s="5">
        <v>8</v>
      </c>
      <c r="J13" s="5">
        <f t="shared" si="0"/>
        <v>30</v>
      </c>
      <c r="K13" s="5">
        <f t="shared" si="1"/>
        <v>5</v>
      </c>
      <c r="M13" s="154"/>
      <c r="N13" s="154"/>
      <c r="O13" s="154"/>
      <c r="P13" s="154"/>
      <c r="Q13" s="154"/>
      <c r="R13" s="154"/>
      <c r="S13" s="154"/>
      <c r="T13" s="155"/>
      <c r="U13" s="155"/>
      <c r="V13" s="155"/>
    </row>
    <row r="14" spans="1:24" x14ac:dyDescent="0.3">
      <c r="A14" s="5" t="s">
        <v>343</v>
      </c>
      <c r="B14" s="33" t="s">
        <v>0</v>
      </c>
      <c r="C14" s="35" t="s">
        <v>3</v>
      </c>
      <c r="D14" s="5">
        <v>5</v>
      </c>
      <c r="E14" s="5">
        <v>6</v>
      </c>
      <c r="F14" s="5">
        <v>7</v>
      </c>
      <c r="G14" s="5">
        <v>4</v>
      </c>
      <c r="H14" s="5">
        <v>4</v>
      </c>
      <c r="I14" s="5">
        <v>4</v>
      </c>
      <c r="J14" s="5">
        <f t="shared" si="0"/>
        <v>30</v>
      </c>
      <c r="K14" s="5">
        <f t="shared" si="1"/>
        <v>5</v>
      </c>
      <c r="M14" s="154"/>
      <c r="N14" s="154"/>
      <c r="O14" s="154"/>
      <c r="P14" s="154"/>
      <c r="Q14" s="154"/>
      <c r="R14" s="154"/>
      <c r="S14" s="154"/>
      <c r="T14" s="155"/>
      <c r="U14" s="155"/>
      <c r="V14" s="155"/>
    </row>
    <row r="15" spans="1:24" x14ac:dyDescent="0.3">
      <c r="A15" s="5" t="s">
        <v>285</v>
      </c>
      <c r="B15" s="33" t="s">
        <v>0</v>
      </c>
      <c r="C15" s="36" t="s">
        <v>4</v>
      </c>
      <c r="D15" s="5">
        <v>3</v>
      </c>
      <c r="E15" s="5">
        <v>5</v>
      </c>
      <c r="F15" s="5">
        <v>7</v>
      </c>
      <c r="G15" s="5">
        <v>5</v>
      </c>
      <c r="H15" s="5">
        <v>4</v>
      </c>
      <c r="I15" s="5">
        <v>6</v>
      </c>
      <c r="J15" s="5">
        <f t="shared" si="0"/>
        <v>30</v>
      </c>
      <c r="K15" s="5">
        <f t="shared" si="1"/>
        <v>5</v>
      </c>
      <c r="M15" s="154"/>
      <c r="N15" s="154"/>
      <c r="O15" s="154"/>
      <c r="P15" s="154"/>
      <c r="Q15" s="154"/>
      <c r="R15" s="154"/>
      <c r="S15" s="154"/>
      <c r="T15" s="155"/>
      <c r="U15" s="155"/>
      <c r="V15" s="155"/>
    </row>
    <row r="16" spans="1:24" x14ac:dyDescent="0.3">
      <c r="A16" s="5" t="s">
        <v>305</v>
      </c>
      <c r="B16" s="37" t="s">
        <v>5</v>
      </c>
      <c r="C16" s="38" t="s">
        <v>6</v>
      </c>
      <c r="D16" s="5">
        <v>3</v>
      </c>
      <c r="E16" s="5">
        <v>3</v>
      </c>
      <c r="F16" s="5">
        <v>7</v>
      </c>
      <c r="G16" s="5">
        <v>7</v>
      </c>
      <c r="H16" s="5">
        <v>6</v>
      </c>
      <c r="I16" s="5">
        <v>4</v>
      </c>
      <c r="J16" s="5">
        <f t="shared" si="0"/>
        <v>30</v>
      </c>
      <c r="K16" s="5">
        <f t="shared" si="1"/>
        <v>5</v>
      </c>
      <c r="N16" s="5" t="s">
        <v>59</v>
      </c>
      <c r="O16" s="143" t="s">
        <v>336</v>
      </c>
      <c r="P16" s="143" t="s">
        <v>17</v>
      </c>
      <c r="Q16" s="143" t="s">
        <v>18</v>
      </c>
      <c r="R16" s="143" t="s">
        <v>337</v>
      </c>
      <c r="S16" s="143" t="s">
        <v>338</v>
      </c>
      <c r="T16" s="143" t="s">
        <v>356</v>
      </c>
      <c r="U16" s="154"/>
      <c r="V16" s="154"/>
      <c r="W16" s="154"/>
      <c r="X16" s="154"/>
    </row>
    <row r="17" spans="1:24" x14ac:dyDescent="0.3">
      <c r="A17" s="5" t="s">
        <v>286</v>
      </c>
      <c r="B17" s="33" t="s">
        <v>0</v>
      </c>
      <c r="C17" s="38" t="s">
        <v>6</v>
      </c>
      <c r="D17" s="5">
        <v>3</v>
      </c>
      <c r="E17" s="5">
        <v>3</v>
      </c>
      <c r="F17" s="5">
        <v>6</v>
      </c>
      <c r="G17" s="5">
        <v>8</v>
      </c>
      <c r="H17" s="5">
        <v>4</v>
      </c>
      <c r="I17" s="5">
        <v>6</v>
      </c>
      <c r="J17" s="5">
        <f t="shared" si="0"/>
        <v>30</v>
      </c>
      <c r="K17" s="5">
        <f t="shared" si="1"/>
        <v>5</v>
      </c>
      <c r="N17" s="5">
        <v>1</v>
      </c>
      <c r="O17" s="5">
        <f t="shared" ref="O17:O26" si="12">COUNTIFS($B:$B, $N$16,D:D,$N17) + COUNTIFS($C:$C, $N$16,D:D,$N17)</f>
        <v>0</v>
      </c>
      <c r="P17" s="5">
        <f t="shared" ref="P17:P26" si="13">COUNTIFS($B:$B, $N$16,E:E,$N17) + COUNTIFS($C:$C, $N$16,E:E,$N17)</f>
        <v>0</v>
      </c>
      <c r="Q17" s="5">
        <f t="shared" ref="Q17:Q26" si="14">COUNTIFS($B:$B, $N$16,F:F,$N17) + COUNTIFS($C:$C, $N$16,F:F,$N17)</f>
        <v>0</v>
      </c>
      <c r="R17" s="5">
        <f t="shared" ref="R17:R26" si="15">COUNTIFS($B:$B, $N$16,G:G,$N17) + COUNTIFS($C:$C, $N$16,G:G,$N17)</f>
        <v>0</v>
      </c>
      <c r="S17" s="5">
        <f t="shared" ref="S17:S26" si="16">COUNTIFS($B:$B, $N$16,H:H,$N17) + COUNTIFS($C:$C, $N$16,H:H,$N17)</f>
        <v>0</v>
      </c>
      <c r="T17" s="5">
        <f t="shared" ref="T17:T26" si="17">COUNTIFS($B:$B, $N$16,I:I,$N17) + COUNTIFS($C:$C, $N$16,I:I,$N17)</f>
        <v>0</v>
      </c>
      <c r="U17" s="154"/>
      <c r="V17" s="154"/>
      <c r="W17" s="154"/>
      <c r="X17" s="154"/>
    </row>
    <row r="18" spans="1:24" x14ac:dyDescent="0.3">
      <c r="A18" s="5" t="s">
        <v>303</v>
      </c>
      <c r="B18" s="36" t="s">
        <v>4</v>
      </c>
      <c r="C18" s="37" t="s">
        <v>5</v>
      </c>
      <c r="D18" s="5">
        <v>4</v>
      </c>
      <c r="E18" s="5">
        <v>2</v>
      </c>
      <c r="F18" s="5">
        <v>6</v>
      </c>
      <c r="G18" s="5">
        <v>9</v>
      </c>
      <c r="H18" s="5">
        <v>4</v>
      </c>
      <c r="I18" s="5">
        <v>5</v>
      </c>
      <c r="J18" s="5">
        <f t="shared" si="0"/>
        <v>30</v>
      </c>
      <c r="K18" s="5">
        <f t="shared" si="1"/>
        <v>5</v>
      </c>
      <c r="N18" s="5">
        <v>2</v>
      </c>
      <c r="O18" s="5">
        <f t="shared" si="12"/>
        <v>2</v>
      </c>
      <c r="P18" s="5">
        <f t="shared" si="13"/>
        <v>3</v>
      </c>
      <c r="Q18" s="5">
        <f t="shared" si="14"/>
        <v>1</v>
      </c>
      <c r="R18" s="5">
        <f t="shared" si="15"/>
        <v>3</v>
      </c>
      <c r="S18" s="5">
        <f t="shared" si="16"/>
        <v>0</v>
      </c>
      <c r="T18" s="5">
        <f t="shared" si="17"/>
        <v>2</v>
      </c>
      <c r="U18" s="154"/>
      <c r="V18" s="154"/>
      <c r="W18" s="154"/>
      <c r="X18" s="154"/>
    </row>
    <row r="19" spans="1:24" x14ac:dyDescent="0.3">
      <c r="A19" s="5" t="s">
        <v>350</v>
      </c>
      <c r="B19" s="38" t="s">
        <v>6</v>
      </c>
      <c r="C19" s="5"/>
      <c r="D19" s="5">
        <v>2</v>
      </c>
      <c r="E19" s="5">
        <v>3</v>
      </c>
      <c r="F19" s="5">
        <v>7</v>
      </c>
      <c r="G19" s="5">
        <v>10</v>
      </c>
      <c r="H19" s="5">
        <v>6</v>
      </c>
      <c r="I19" s="5">
        <v>2</v>
      </c>
      <c r="J19" s="5">
        <f t="shared" si="0"/>
        <v>30</v>
      </c>
      <c r="K19" s="5">
        <f t="shared" si="1"/>
        <v>5</v>
      </c>
      <c r="N19" s="5">
        <v>3</v>
      </c>
      <c r="O19" s="5">
        <f t="shared" si="12"/>
        <v>1</v>
      </c>
      <c r="P19" s="5">
        <f t="shared" si="13"/>
        <v>4</v>
      </c>
      <c r="Q19" s="5">
        <f t="shared" si="14"/>
        <v>1</v>
      </c>
      <c r="R19" s="5">
        <f t="shared" si="15"/>
        <v>3</v>
      </c>
      <c r="S19" s="5">
        <f t="shared" si="16"/>
        <v>0</v>
      </c>
      <c r="T19" s="5">
        <f t="shared" si="17"/>
        <v>2</v>
      </c>
      <c r="U19" s="154"/>
      <c r="V19" s="154"/>
      <c r="W19" s="154"/>
      <c r="X19" s="154"/>
    </row>
    <row r="20" spans="1:24" x14ac:dyDescent="0.3">
      <c r="A20" s="5" t="s">
        <v>290</v>
      </c>
      <c r="B20" s="5" t="s">
        <v>2</v>
      </c>
      <c r="C20" s="34" t="s">
        <v>1</v>
      </c>
      <c r="D20" s="5">
        <v>6</v>
      </c>
      <c r="E20" s="5">
        <v>2</v>
      </c>
      <c r="F20" s="5">
        <v>6</v>
      </c>
      <c r="G20" s="5">
        <v>2</v>
      </c>
      <c r="H20" s="5">
        <v>7</v>
      </c>
      <c r="I20" s="5">
        <v>7</v>
      </c>
      <c r="J20" s="5">
        <f t="shared" si="0"/>
        <v>30</v>
      </c>
      <c r="K20" s="5">
        <f t="shared" si="1"/>
        <v>5</v>
      </c>
      <c r="N20" s="149">
        <v>4</v>
      </c>
      <c r="O20" s="5">
        <f t="shared" si="12"/>
        <v>0</v>
      </c>
      <c r="P20" s="5">
        <f t="shared" si="13"/>
        <v>0</v>
      </c>
      <c r="Q20" s="5">
        <f t="shared" si="14"/>
        <v>1</v>
      </c>
      <c r="R20" s="5">
        <f t="shared" si="15"/>
        <v>2</v>
      </c>
      <c r="S20" s="5">
        <f t="shared" si="16"/>
        <v>0</v>
      </c>
      <c r="T20" s="5">
        <f t="shared" si="17"/>
        <v>2</v>
      </c>
      <c r="U20" s="154"/>
      <c r="V20" s="154"/>
      <c r="W20" s="154"/>
      <c r="X20" s="154"/>
    </row>
    <row r="21" spans="1:24" x14ac:dyDescent="0.3">
      <c r="A21" s="5" t="s">
        <v>310</v>
      </c>
      <c r="B21" s="37" t="s">
        <v>5</v>
      </c>
      <c r="C21" s="40" t="s">
        <v>8</v>
      </c>
      <c r="D21" s="5">
        <v>6</v>
      </c>
      <c r="E21" s="5">
        <v>3</v>
      </c>
      <c r="F21" s="5">
        <v>6</v>
      </c>
      <c r="G21" s="5">
        <v>3</v>
      </c>
      <c r="H21" s="5">
        <v>9</v>
      </c>
      <c r="I21" s="5">
        <v>3</v>
      </c>
      <c r="J21" s="5">
        <f t="shared" si="0"/>
        <v>30</v>
      </c>
      <c r="K21" s="5">
        <f t="shared" si="1"/>
        <v>5</v>
      </c>
      <c r="N21" s="149">
        <v>5</v>
      </c>
      <c r="O21" s="5">
        <f t="shared" si="12"/>
        <v>0</v>
      </c>
      <c r="P21" s="5">
        <f t="shared" si="13"/>
        <v>0</v>
      </c>
      <c r="Q21" s="5">
        <f t="shared" si="14"/>
        <v>2</v>
      </c>
      <c r="R21" s="5">
        <f t="shared" si="15"/>
        <v>0</v>
      </c>
      <c r="S21" s="5">
        <f t="shared" si="16"/>
        <v>0</v>
      </c>
      <c r="T21" s="5">
        <f t="shared" si="17"/>
        <v>1</v>
      </c>
      <c r="U21" s="154"/>
      <c r="V21" s="154"/>
      <c r="W21" s="154"/>
      <c r="X21" s="154"/>
    </row>
    <row r="22" spans="1:24" x14ac:dyDescent="0.3">
      <c r="A22" s="5" t="s">
        <v>347</v>
      </c>
      <c r="B22" s="35" t="s">
        <v>3</v>
      </c>
      <c r="C22" s="5"/>
      <c r="D22" s="5">
        <v>4</v>
      </c>
      <c r="E22" s="5">
        <v>7</v>
      </c>
      <c r="F22" s="5">
        <v>6</v>
      </c>
      <c r="G22" s="5">
        <v>3</v>
      </c>
      <c r="H22" s="5">
        <v>6</v>
      </c>
      <c r="I22" s="5">
        <v>4</v>
      </c>
      <c r="J22" s="5">
        <f t="shared" si="0"/>
        <v>30</v>
      </c>
      <c r="K22" s="5">
        <f t="shared" si="1"/>
        <v>5</v>
      </c>
      <c r="N22" s="149">
        <v>6</v>
      </c>
      <c r="O22" s="5">
        <f t="shared" si="12"/>
        <v>4</v>
      </c>
      <c r="P22" s="5">
        <f t="shared" si="13"/>
        <v>3</v>
      </c>
      <c r="Q22" s="5">
        <f t="shared" si="14"/>
        <v>3</v>
      </c>
      <c r="R22" s="5">
        <f t="shared" si="15"/>
        <v>1</v>
      </c>
      <c r="S22" s="5">
        <f t="shared" si="16"/>
        <v>0</v>
      </c>
      <c r="T22" s="5">
        <f t="shared" si="17"/>
        <v>1</v>
      </c>
      <c r="U22" s="154"/>
      <c r="V22" s="154"/>
      <c r="W22" s="154"/>
      <c r="X22" s="154"/>
    </row>
    <row r="23" spans="1:24" x14ac:dyDescent="0.3">
      <c r="A23" s="5" t="s">
        <v>287</v>
      </c>
      <c r="B23" s="33" t="s">
        <v>0</v>
      </c>
      <c r="C23" s="40" t="s">
        <v>8</v>
      </c>
      <c r="D23" s="5">
        <v>6</v>
      </c>
      <c r="E23" s="5">
        <v>6</v>
      </c>
      <c r="F23" s="5">
        <v>6</v>
      </c>
      <c r="G23" s="5">
        <v>3</v>
      </c>
      <c r="H23" s="5">
        <v>4</v>
      </c>
      <c r="I23" s="5">
        <v>5</v>
      </c>
      <c r="J23" s="5">
        <f t="shared" si="0"/>
        <v>30</v>
      </c>
      <c r="K23" s="5">
        <f t="shared" si="1"/>
        <v>5</v>
      </c>
      <c r="N23" s="149">
        <v>7</v>
      </c>
      <c r="O23" s="5">
        <f t="shared" si="12"/>
        <v>2</v>
      </c>
      <c r="P23" s="5">
        <f t="shared" si="13"/>
        <v>0</v>
      </c>
      <c r="Q23" s="5">
        <f t="shared" si="14"/>
        <v>0</v>
      </c>
      <c r="R23" s="5">
        <f t="shared" si="15"/>
        <v>1</v>
      </c>
      <c r="S23" s="5">
        <f t="shared" si="16"/>
        <v>5</v>
      </c>
      <c r="T23" s="5">
        <f t="shared" si="17"/>
        <v>2</v>
      </c>
    </row>
    <row r="24" spans="1:24" x14ac:dyDescent="0.3">
      <c r="A24" s="5" t="s">
        <v>331</v>
      </c>
      <c r="B24" s="5" t="s">
        <v>2</v>
      </c>
      <c r="C24" s="5"/>
      <c r="D24" s="149">
        <v>6</v>
      </c>
      <c r="E24" s="5">
        <v>2</v>
      </c>
      <c r="F24" s="5">
        <v>6</v>
      </c>
      <c r="G24" s="5">
        <v>4</v>
      </c>
      <c r="H24" s="5">
        <v>10</v>
      </c>
      <c r="I24" s="5">
        <v>2</v>
      </c>
      <c r="J24" s="5">
        <f t="shared" si="0"/>
        <v>30</v>
      </c>
      <c r="K24" s="5">
        <f t="shared" si="1"/>
        <v>5</v>
      </c>
      <c r="N24" s="149">
        <v>8</v>
      </c>
      <c r="O24" s="5">
        <f t="shared" si="12"/>
        <v>0</v>
      </c>
      <c r="P24" s="5">
        <f t="shared" si="13"/>
        <v>0</v>
      </c>
      <c r="Q24" s="5">
        <f t="shared" si="14"/>
        <v>2</v>
      </c>
      <c r="R24" s="5">
        <f t="shared" si="15"/>
        <v>0</v>
      </c>
      <c r="S24" s="5">
        <f t="shared" si="16"/>
        <v>3</v>
      </c>
      <c r="T24" s="5">
        <f t="shared" si="17"/>
        <v>0</v>
      </c>
      <c r="U24" s="154"/>
      <c r="V24" s="154"/>
    </row>
    <row r="25" spans="1:24" x14ac:dyDescent="0.3">
      <c r="A25" s="5" t="s">
        <v>342</v>
      </c>
      <c r="B25" s="33" t="s">
        <v>0</v>
      </c>
      <c r="C25" s="5"/>
      <c r="D25" s="5">
        <v>5</v>
      </c>
      <c r="E25" s="5">
        <v>5</v>
      </c>
      <c r="F25" s="5">
        <v>6</v>
      </c>
      <c r="G25" s="5">
        <v>5</v>
      </c>
      <c r="H25" s="5">
        <v>4</v>
      </c>
      <c r="I25" s="5">
        <v>5</v>
      </c>
      <c r="J25" s="5">
        <f t="shared" si="0"/>
        <v>30</v>
      </c>
      <c r="K25" s="5">
        <f t="shared" si="1"/>
        <v>5</v>
      </c>
      <c r="N25" s="149">
        <v>9</v>
      </c>
      <c r="O25" s="5">
        <f t="shared" si="12"/>
        <v>1</v>
      </c>
      <c r="P25" s="5">
        <f t="shared" si="13"/>
        <v>0</v>
      </c>
      <c r="Q25" s="5">
        <f t="shared" si="14"/>
        <v>0</v>
      </c>
      <c r="R25" s="5">
        <f t="shared" si="15"/>
        <v>0</v>
      </c>
      <c r="S25" s="5">
        <f t="shared" si="16"/>
        <v>1</v>
      </c>
      <c r="T25" s="5">
        <f t="shared" si="17"/>
        <v>0</v>
      </c>
      <c r="U25" s="155"/>
      <c r="V25" s="155"/>
    </row>
    <row r="26" spans="1:24" x14ac:dyDescent="0.3">
      <c r="A26" s="5" t="s">
        <v>345</v>
      </c>
      <c r="B26" s="34" t="s">
        <v>1</v>
      </c>
      <c r="C26" s="5"/>
      <c r="D26" s="5">
        <v>3</v>
      </c>
      <c r="E26" s="5">
        <v>5</v>
      </c>
      <c r="F26" s="5">
        <v>6</v>
      </c>
      <c r="G26" s="5">
        <v>5</v>
      </c>
      <c r="H26" s="5">
        <v>3</v>
      </c>
      <c r="I26" s="5">
        <v>8</v>
      </c>
      <c r="J26" s="5">
        <f t="shared" si="0"/>
        <v>30</v>
      </c>
      <c r="K26" s="5">
        <f t="shared" si="1"/>
        <v>5</v>
      </c>
      <c r="N26" s="149">
        <v>10</v>
      </c>
      <c r="O26" s="5">
        <f t="shared" si="12"/>
        <v>0</v>
      </c>
      <c r="P26" s="5">
        <f t="shared" si="13"/>
        <v>0</v>
      </c>
      <c r="Q26" s="5">
        <f t="shared" si="14"/>
        <v>0</v>
      </c>
      <c r="R26" s="5">
        <f t="shared" si="15"/>
        <v>0</v>
      </c>
      <c r="S26" s="5">
        <f t="shared" si="16"/>
        <v>1</v>
      </c>
      <c r="T26" s="5">
        <f t="shared" si="17"/>
        <v>0</v>
      </c>
      <c r="U26" s="155"/>
      <c r="V26" s="155"/>
    </row>
    <row r="27" spans="1:24" x14ac:dyDescent="0.3">
      <c r="A27" s="5" t="s">
        <v>300</v>
      </c>
      <c r="B27" s="5" t="s">
        <v>2</v>
      </c>
      <c r="C27" s="38" t="s">
        <v>6</v>
      </c>
      <c r="D27" s="5">
        <v>2</v>
      </c>
      <c r="E27" s="5">
        <v>3</v>
      </c>
      <c r="F27" s="5">
        <v>6</v>
      </c>
      <c r="G27" s="5">
        <v>7</v>
      </c>
      <c r="H27" s="5">
        <v>7</v>
      </c>
      <c r="I27" s="5">
        <v>5</v>
      </c>
      <c r="J27" s="5">
        <f t="shared" si="0"/>
        <v>30</v>
      </c>
      <c r="K27" s="5">
        <f t="shared" si="1"/>
        <v>5</v>
      </c>
      <c r="N27" s="155"/>
      <c r="O27" s="155"/>
      <c r="P27" s="155"/>
      <c r="Q27" s="155"/>
      <c r="R27" s="155"/>
      <c r="S27" s="155"/>
      <c r="T27" s="155"/>
      <c r="U27" s="155"/>
      <c r="V27" s="155"/>
    </row>
    <row r="28" spans="1:24" x14ac:dyDescent="0.3">
      <c r="A28" s="5" t="s">
        <v>304</v>
      </c>
      <c r="B28" s="36" t="s">
        <v>4</v>
      </c>
      <c r="C28" s="38" t="s">
        <v>6</v>
      </c>
      <c r="D28" s="5">
        <v>1</v>
      </c>
      <c r="E28" s="5">
        <v>5</v>
      </c>
      <c r="F28" s="5">
        <v>6</v>
      </c>
      <c r="G28" s="5">
        <v>7</v>
      </c>
      <c r="H28" s="5">
        <v>2</v>
      </c>
      <c r="I28" s="5">
        <v>9</v>
      </c>
      <c r="J28" s="5">
        <f t="shared" si="0"/>
        <v>30</v>
      </c>
      <c r="K28" s="5">
        <f t="shared" si="1"/>
        <v>5</v>
      </c>
      <c r="N28" s="5" t="s">
        <v>357</v>
      </c>
      <c r="O28" s="143" t="s">
        <v>336</v>
      </c>
      <c r="P28" s="143" t="s">
        <v>17</v>
      </c>
      <c r="Q28" s="143" t="s">
        <v>18</v>
      </c>
      <c r="R28" s="143" t="s">
        <v>337</v>
      </c>
      <c r="S28" s="143" t="s">
        <v>338</v>
      </c>
      <c r="T28" s="143" t="s">
        <v>356</v>
      </c>
      <c r="U28" s="155"/>
      <c r="V28" s="155"/>
    </row>
    <row r="29" spans="1:24" x14ac:dyDescent="0.3">
      <c r="A29" s="5" t="s">
        <v>351</v>
      </c>
      <c r="B29" s="38" t="s">
        <v>6</v>
      </c>
      <c r="C29" s="5"/>
      <c r="D29" s="5">
        <v>2</v>
      </c>
      <c r="E29" s="5">
        <v>4</v>
      </c>
      <c r="F29" s="5">
        <v>6</v>
      </c>
      <c r="G29" s="5">
        <v>8</v>
      </c>
      <c r="H29" s="5">
        <v>6</v>
      </c>
      <c r="I29" s="5">
        <v>4</v>
      </c>
      <c r="J29" s="5">
        <f t="shared" si="0"/>
        <v>30</v>
      </c>
      <c r="K29" s="5">
        <f t="shared" si="1"/>
        <v>5</v>
      </c>
      <c r="N29" s="5">
        <v>1</v>
      </c>
      <c r="O29" s="5">
        <f t="shared" ref="O29:T29" si="18">COUNTIF(D:D, 1)</f>
        <v>4</v>
      </c>
      <c r="P29" s="5">
        <f t="shared" si="18"/>
        <v>0</v>
      </c>
      <c r="Q29" s="5">
        <f t="shared" si="18"/>
        <v>6</v>
      </c>
      <c r="R29" s="5">
        <f t="shared" si="18"/>
        <v>0</v>
      </c>
      <c r="S29" s="5">
        <f t="shared" si="18"/>
        <v>2</v>
      </c>
      <c r="T29" s="5">
        <f t="shared" si="18"/>
        <v>1</v>
      </c>
      <c r="U29" s="155"/>
      <c r="V29" s="155"/>
    </row>
    <row r="30" spans="1:24" x14ac:dyDescent="0.3">
      <c r="A30" s="5" t="s">
        <v>296</v>
      </c>
      <c r="B30" s="35" t="s">
        <v>3</v>
      </c>
      <c r="C30" s="39" t="s">
        <v>7</v>
      </c>
      <c r="D30" s="5">
        <v>8</v>
      </c>
      <c r="E30" s="5">
        <v>7</v>
      </c>
      <c r="F30" s="5">
        <v>5</v>
      </c>
      <c r="G30" s="5">
        <v>2</v>
      </c>
      <c r="H30" s="5">
        <v>5</v>
      </c>
      <c r="I30" s="5">
        <v>3</v>
      </c>
      <c r="J30" s="5">
        <f t="shared" si="0"/>
        <v>30</v>
      </c>
      <c r="K30" s="5">
        <f t="shared" si="1"/>
        <v>5</v>
      </c>
      <c r="N30" s="5">
        <v>2</v>
      </c>
      <c r="O30" s="5">
        <f t="shared" ref="O30:T30" si="19">COUNTIF(D:D, 2)</f>
        <v>6</v>
      </c>
      <c r="P30" s="5">
        <f t="shared" si="19"/>
        <v>5</v>
      </c>
      <c r="Q30" s="5">
        <f t="shared" si="19"/>
        <v>5</v>
      </c>
      <c r="R30" s="5">
        <f t="shared" si="19"/>
        <v>8</v>
      </c>
      <c r="S30" s="5">
        <f t="shared" si="19"/>
        <v>2</v>
      </c>
      <c r="T30" s="5">
        <f t="shared" si="19"/>
        <v>5</v>
      </c>
      <c r="U30" s="155"/>
      <c r="V30" s="155"/>
    </row>
    <row r="31" spans="1:24" x14ac:dyDescent="0.3">
      <c r="A31" s="5" t="s">
        <v>314</v>
      </c>
      <c r="B31" s="5" t="s">
        <v>2</v>
      </c>
      <c r="C31" s="39" t="s">
        <v>7</v>
      </c>
      <c r="D31" s="5">
        <v>9</v>
      </c>
      <c r="E31" s="5">
        <v>3</v>
      </c>
      <c r="F31" s="5">
        <v>5</v>
      </c>
      <c r="G31" s="5">
        <v>3</v>
      </c>
      <c r="H31" s="5">
        <v>8</v>
      </c>
      <c r="I31" s="5">
        <v>2</v>
      </c>
      <c r="J31" s="5">
        <f t="shared" si="0"/>
        <v>30</v>
      </c>
      <c r="K31" s="5">
        <f t="shared" si="1"/>
        <v>5</v>
      </c>
      <c r="N31" s="5">
        <v>3</v>
      </c>
      <c r="O31" s="5">
        <f t="shared" ref="O31:T31" si="20">COUNTIF(D:D, 3)</f>
        <v>9</v>
      </c>
      <c r="P31" s="5">
        <f t="shared" si="20"/>
        <v>12</v>
      </c>
      <c r="Q31" s="5">
        <f t="shared" si="20"/>
        <v>2</v>
      </c>
      <c r="R31" s="5">
        <f t="shared" si="20"/>
        <v>9</v>
      </c>
      <c r="S31" s="5">
        <f t="shared" si="20"/>
        <v>9</v>
      </c>
      <c r="T31" s="5">
        <f t="shared" si="20"/>
        <v>5</v>
      </c>
    </row>
    <row r="32" spans="1:24" x14ac:dyDescent="0.3">
      <c r="A32" s="5" t="s">
        <v>317</v>
      </c>
      <c r="B32" s="5" t="s">
        <v>2</v>
      </c>
      <c r="C32" s="35" t="s">
        <v>3</v>
      </c>
      <c r="D32" s="5">
        <v>6</v>
      </c>
      <c r="E32" s="5">
        <v>6</v>
      </c>
      <c r="F32" s="5">
        <v>5</v>
      </c>
      <c r="G32" s="5">
        <v>3</v>
      </c>
      <c r="H32" s="5">
        <v>7</v>
      </c>
      <c r="I32" s="5">
        <v>3</v>
      </c>
      <c r="J32" s="5">
        <f t="shared" si="0"/>
        <v>30</v>
      </c>
      <c r="K32" s="5">
        <f t="shared" si="1"/>
        <v>5</v>
      </c>
      <c r="N32" s="149">
        <v>4</v>
      </c>
      <c r="O32" s="5">
        <f t="shared" ref="O32:T32" si="21">COUNTIF(D:D, 4)</f>
        <v>5</v>
      </c>
      <c r="P32" s="5">
        <f t="shared" si="21"/>
        <v>9</v>
      </c>
      <c r="Q32" s="5">
        <f t="shared" si="21"/>
        <v>7</v>
      </c>
      <c r="R32" s="5">
        <f t="shared" si="21"/>
        <v>13</v>
      </c>
      <c r="S32" s="5">
        <f t="shared" si="21"/>
        <v>12</v>
      </c>
      <c r="T32" s="5">
        <f t="shared" si="21"/>
        <v>12</v>
      </c>
    </row>
    <row r="33" spans="1:20" x14ac:dyDescent="0.3">
      <c r="A33" s="5" t="s">
        <v>295</v>
      </c>
      <c r="B33" s="34" t="s">
        <v>1</v>
      </c>
      <c r="C33" s="41" t="s">
        <v>344</v>
      </c>
      <c r="D33" s="5">
        <v>5</v>
      </c>
      <c r="E33" s="5">
        <v>5</v>
      </c>
      <c r="F33" s="5">
        <v>5</v>
      </c>
      <c r="G33" s="5">
        <v>3</v>
      </c>
      <c r="H33" s="5">
        <v>3</v>
      </c>
      <c r="I33" s="5">
        <v>9</v>
      </c>
      <c r="J33" s="5">
        <f t="shared" si="0"/>
        <v>30</v>
      </c>
      <c r="K33" s="5">
        <f t="shared" si="1"/>
        <v>5</v>
      </c>
      <c r="N33" s="149">
        <v>5</v>
      </c>
      <c r="O33" s="5">
        <f t="shared" ref="O33:T33" si="22">COUNTIF(D:D, 5)</f>
        <v>7</v>
      </c>
      <c r="P33" s="5">
        <f t="shared" si="22"/>
        <v>9</v>
      </c>
      <c r="Q33" s="5">
        <f t="shared" si="22"/>
        <v>9</v>
      </c>
      <c r="R33" s="5">
        <f t="shared" si="22"/>
        <v>7</v>
      </c>
      <c r="S33" s="5">
        <f t="shared" si="22"/>
        <v>9</v>
      </c>
      <c r="T33" s="5">
        <f t="shared" si="22"/>
        <v>9</v>
      </c>
    </row>
    <row r="34" spans="1:20" x14ac:dyDescent="0.3">
      <c r="A34" s="5" t="s">
        <v>346</v>
      </c>
      <c r="B34" s="34" t="s">
        <v>1</v>
      </c>
      <c r="C34" s="5"/>
      <c r="D34" s="5">
        <v>4</v>
      </c>
      <c r="E34" s="5">
        <v>4</v>
      </c>
      <c r="F34" s="5">
        <v>5</v>
      </c>
      <c r="G34" s="5">
        <v>4</v>
      </c>
      <c r="H34" s="5">
        <v>6</v>
      </c>
      <c r="I34" s="5">
        <v>7</v>
      </c>
      <c r="J34" s="5">
        <f t="shared" ref="J34:J58" si="23">SUM(D34:I34)</f>
        <v>30</v>
      </c>
      <c r="K34" s="5">
        <f t="shared" ref="K34:K58" si="24">AVERAGE(D34:I34)</f>
        <v>5</v>
      </c>
      <c r="N34" s="149">
        <v>6</v>
      </c>
      <c r="O34" s="5">
        <f t="shared" ref="O34:T34" si="25">COUNTIF(D:D, 6)</f>
        <v>10</v>
      </c>
      <c r="P34" s="5">
        <f t="shared" si="25"/>
        <v>13</v>
      </c>
      <c r="Q34" s="5">
        <f t="shared" si="25"/>
        <v>12</v>
      </c>
      <c r="R34" s="5">
        <f t="shared" si="25"/>
        <v>8</v>
      </c>
      <c r="S34" s="5">
        <f t="shared" si="25"/>
        <v>8</v>
      </c>
      <c r="T34" s="5">
        <f t="shared" si="25"/>
        <v>10</v>
      </c>
    </row>
    <row r="35" spans="1:20" x14ac:dyDescent="0.3">
      <c r="A35" s="5" t="s">
        <v>289</v>
      </c>
      <c r="B35" s="34" t="s">
        <v>1</v>
      </c>
      <c r="C35" s="35" t="s">
        <v>3</v>
      </c>
      <c r="D35" s="5">
        <v>4</v>
      </c>
      <c r="E35" s="5">
        <v>8</v>
      </c>
      <c r="F35" s="5">
        <v>5</v>
      </c>
      <c r="G35" s="5">
        <v>4</v>
      </c>
      <c r="H35" s="5">
        <v>1</v>
      </c>
      <c r="I35" s="5">
        <v>8</v>
      </c>
      <c r="J35" s="5">
        <f t="shared" si="23"/>
        <v>30</v>
      </c>
      <c r="K35" s="5">
        <f t="shared" si="24"/>
        <v>5</v>
      </c>
      <c r="N35" s="149">
        <v>7</v>
      </c>
      <c r="O35" s="5">
        <f t="shared" ref="O35:T35" si="26">COUNTIF(D:D, 7)</f>
        <v>8</v>
      </c>
      <c r="P35" s="5">
        <f t="shared" si="26"/>
        <v>4</v>
      </c>
      <c r="Q35" s="5">
        <f t="shared" si="26"/>
        <v>7</v>
      </c>
      <c r="R35" s="5">
        <f t="shared" si="26"/>
        <v>5</v>
      </c>
      <c r="S35" s="5">
        <f t="shared" si="26"/>
        <v>8</v>
      </c>
      <c r="T35" s="5">
        <f t="shared" si="26"/>
        <v>8</v>
      </c>
    </row>
    <row r="36" spans="1:20" x14ac:dyDescent="0.3">
      <c r="A36" s="5" t="s">
        <v>334</v>
      </c>
      <c r="B36" s="41" t="s">
        <v>344</v>
      </c>
      <c r="C36" s="5"/>
      <c r="D36" s="5">
        <v>5</v>
      </c>
      <c r="E36" s="5">
        <v>5</v>
      </c>
      <c r="F36" s="5">
        <v>5</v>
      </c>
      <c r="G36" s="5">
        <v>5</v>
      </c>
      <c r="H36" s="5">
        <v>5</v>
      </c>
      <c r="I36" s="5">
        <v>5</v>
      </c>
      <c r="J36" s="5">
        <f t="shared" si="23"/>
        <v>30</v>
      </c>
      <c r="K36" s="5">
        <f t="shared" si="24"/>
        <v>5</v>
      </c>
      <c r="N36" s="149">
        <v>8</v>
      </c>
      <c r="O36" s="5">
        <f t="shared" ref="O36:T36" si="27">COUNTIF(D:D, 8)</f>
        <v>4</v>
      </c>
      <c r="P36" s="5">
        <f t="shared" si="27"/>
        <v>3</v>
      </c>
      <c r="Q36" s="5">
        <f t="shared" si="27"/>
        <v>7</v>
      </c>
      <c r="R36" s="5">
        <f t="shared" si="27"/>
        <v>4</v>
      </c>
      <c r="S36" s="5">
        <f t="shared" si="27"/>
        <v>4</v>
      </c>
      <c r="T36" s="5">
        <f t="shared" si="27"/>
        <v>4</v>
      </c>
    </row>
    <row r="37" spans="1:20" x14ac:dyDescent="0.3">
      <c r="A37" s="5" t="s">
        <v>306</v>
      </c>
      <c r="B37" s="38" t="s">
        <v>6</v>
      </c>
      <c r="C37" s="39" t="s">
        <v>7</v>
      </c>
      <c r="D37" s="5">
        <v>6</v>
      </c>
      <c r="E37" s="149">
        <v>3</v>
      </c>
      <c r="F37" s="5">
        <v>5</v>
      </c>
      <c r="G37" s="5">
        <v>7</v>
      </c>
      <c r="H37" s="5">
        <v>4</v>
      </c>
      <c r="I37" s="5">
        <v>5</v>
      </c>
      <c r="J37" s="5">
        <f t="shared" si="23"/>
        <v>30</v>
      </c>
      <c r="K37" s="5">
        <f t="shared" si="24"/>
        <v>5</v>
      </c>
      <c r="N37" s="149">
        <v>9</v>
      </c>
      <c r="O37" s="5">
        <f t="shared" ref="O37:T37" si="28">COUNTIF(D:D, 9)</f>
        <v>3</v>
      </c>
      <c r="P37" s="5">
        <f t="shared" si="28"/>
        <v>1</v>
      </c>
      <c r="Q37" s="5">
        <f t="shared" si="28"/>
        <v>0</v>
      </c>
      <c r="R37" s="5">
        <f t="shared" si="28"/>
        <v>2</v>
      </c>
      <c r="S37" s="5">
        <f t="shared" si="28"/>
        <v>2</v>
      </c>
      <c r="T37" s="5">
        <f t="shared" si="28"/>
        <v>2</v>
      </c>
    </row>
    <row r="38" spans="1:20" x14ac:dyDescent="0.3">
      <c r="A38" s="5" t="s">
        <v>325</v>
      </c>
      <c r="B38" s="36" t="s">
        <v>4</v>
      </c>
      <c r="C38" s="5"/>
      <c r="D38" s="5">
        <v>1</v>
      </c>
      <c r="E38" s="5">
        <v>4</v>
      </c>
      <c r="F38" s="5">
        <v>5</v>
      </c>
      <c r="G38" s="5">
        <v>8</v>
      </c>
      <c r="H38" s="5">
        <v>5</v>
      </c>
      <c r="I38" s="5">
        <v>7</v>
      </c>
      <c r="J38" s="5">
        <f t="shared" si="23"/>
        <v>30</v>
      </c>
      <c r="K38" s="5">
        <f t="shared" si="24"/>
        <v>5</v>
      </c>
      <c r="N38" s="149">
        <v>10</v>
      </c>
      <c r="O38" s="5">
        <f t="shared" ref="O38:T38" si="29">COUNTIF(D:D, 10)</f>
        <v>1</v>
      </c>
      <c r="P38" s="5">
        <f t="shared" si="29"/>
        <v>1</v>
      </c>
      <c r="Q38" s="5">
        <f t="shared" si="29"/>
        <v>2</v>
      </c>
      <c r="R38" s="5">
        <f t="shared" si="29"/>
        <v>1</v>
      </c>
      <c r="S38" s="5">
        <f t="shared" si="29"/>
        <v>1</v>
      </c>
      <c r="T38" s="5">
        <f t="shared" si="29"/>
        <v>1</v>
      </c>
    </row>
    <row r="39" spans="1:20" x14ac:dyDescent="0.3">
      <c r="A39" s="5" t="s">
        <v>293</v>
      </c>
      <c r="B39" s="34" t="s">
        <v>1</v>
      </c>
      <c r="C39" s="39" t="s">
        <v>7</v>
      </c>
      <c r="D39" s="5">
        <v>8</v>
      </c>
      <c r="E39" s="5">
        <v>5</v>
      </c>
      <c r="F39" s="5">
        <v>4</v>
      </c>
      <c r="G39" s="5">
        <v>2</v>
      </c>
      <c r="H39" s="5">
        <v>5</v>
      </c>
      <c r="I39" s="5">
        <v>6</v>
      </c>
      <c r="J39" s="5">
        <f t="shared" si="23"/>
        <v>30</v>
      </c>
      <c r="K39" s="5">
        <f t="shared" si="24"/>
        <v>5</v>
      </c>
    </row>
    <row r="40" spans="1:20" x14ac:dyDescent="0.3">
      <c r="A40" s="5" t="s">
        <v>294</v>
      </c>
      <c r="B40" s="34" t="s">
        <v>1</v>
      </c>
      <c r="C40" s="40" t="s">
        <v>8</v>
      </c>
      <c r="D40" s="5">
        <v>7</v>
      </c>
      <c r="E40" s="5">
        <v>6</v>
      </c>
      <c r="F40" s="5">
        <v>4</v>
      </c>
      <c r="G40" s="5">
        <v>2</v>
      </c>
      <c r="H40" s="5">
        <v>4</v>
      </c>
      <c r="I40" s="5">
        <v>7</v>
      </c>
      <c r="J40" s="5">
        <f t="shared" si="23"/>
        <v>30</v>
      </c>
      <c r="K40" s="5">
        <f t="shared" si="24"/>
        <v>5</v>
      </c>
    </row>
    <row r="41" spans="1:20" x14ac:dyDescent="0.3">
      <c r="A41" s="5" t="s">
        <v>298</v>
      </c>
      <c r="B41" s="35" t="s">
        <v>3</v>
      </c>
      <c r="C41" s="41" t="s">
        <v>344</v>
      </c>
      <c r="D41" s="5">
        <v>5</v>
      </c>
      <c r="E41" s="5">
        <v>9</v>
      </c>
      <c r="F41" s="5">
        <v>4</v>
      </c>
      <c r="G41" s="5">
        <v>2</v>
      </c>
      <c r="H41" s="5">
        <v>3</v>
      </c>
      <c r="I41" s="5">
        <v>7</v>
      </c>
      <c r="J41" s="5">
        <f t="shared" si="23"/>
        <v>30</v>
      </c>
      <c r="K41" s="5">
        <f t="shared" si="24"/>
        <v>5</v>
      </c>
    </row>
    <row r="42" spans="1:20" x14ac:dyDescent="0.3">
      <c r="A42" s="5" t="s">
        <v>298</v>
      </c>
      <c r="B42" s="35" t="s">
        <v>3</v>
      </c>
      <c r="C42" s="5"/>
      <c r="D42" s="5">
        <v>4</v>
      </c>
      <c r="E42" s="5">
        <v>10</v>
      </c>
      <c r="F42" s="5">
        <v>4</v>
      </c>
      <c r="G42" s="5">
        <v>3</v>
      </c>
      <c r="H42" s="5">
        <v>2</v>
      </c>
      <c r="I42" s="5">
        <v>7</v>
      </c>
      <c r="J42" s="5">
        <f t="shared" si="23"/>
        <v>30</v>
      </c>
      <c r="K42" s="5">
        <f t="shared" si="24"/>
        <v>5</v>
      </c>
    </row>
    <row r="43" spans="1:20" x14ac:dyDescent="0.3">
      <c r="A43" s="5" t="s">
        <v>299</v>
      </c>
      <c r="B43" s="5" t="s">
        <v>2</v>
      </c>
      <c r="C43" s="36" t="s">
        <v>4</v>
      </c>
      <c r="D43" s="5">
        <v>3</v>
      </c>
      <c r="E43" s="5">
        <v>3</v>
      </c>
      <c r="F43" s="5">
        <v>4</v>
      </c>
      <c r="G43" s="5">
        <v>6</v>
      </c>
      <c r="H43" s="5">
        <v>7</v>
      </c>
      <c r="I43" s="5">
        <v>7</v>
      </c>
      <c r="J43" s="5">
        <f t="shared" si="23"/>
        <v>30</v>
      </c>
      <c r="K43" s="5">
        <f t="shared" si="24"/>
        <v>5</v>
      </c>
    </row>
    <row r="44" spans="1:20" x14ac:dyDescent="0.3">
      <c r="A44" s="5" t="s">
        <v>330</v>
      </c>
      <c r="B44" s="35" t="s">
        <v>3</v>
      </c>
      <c r="C44" s="38" t="s">
        <v>6</v>
      </c>
      <c r="D44" s="5">
        <v>5</v>
      </c>
      <c r="E44" s="5">
        <v>6</v>
      </c>
      <c r="F44" s="5">
        <v>4</v>
      </c>
      <c r="G44" s="5">
        <v>6</v>
      </c>
      <c r="H44" s="5">
        <v>5</v>
      </c>
      <c r="I44" s="5">
        <v>4</v>
      </c>
      <c r="J44" s="5">
        <f t="shared" si="23"/>
        <v>30</v>
      </c>
      <c r="K44" s="5">
        <f t="shared" si="24"/>
        <v>5</v>
      </c>
    </row>
    <row r="45" spans="1:20" x14ac:dyDescent="0.3">
      <c r="A45" s="5" t="s">
        <v>302</v>
      </c>
      <c r="B45" s="35" t="s">
        <v>3</v>
      </c>
      <c r="C45" s="36" t="s">
        <v>4</v>
      </c>
      <c r="D45" s="5">
        <v>3</v>
      </c>
      <c r="E45" s="5">
        <v>7</v>
      </c>
      <c r="F45" s="5">
        <v>4</v>
      </c>
      <c r="G45" s="5">
        <v>6</v>
      </c>
      <c r="H45" s="5">
        <v>3</v>
      </c>
      <c r="I45" s="5">
        <v>7</v>
      </c>
      <c r="J45" s="5">
        <f t="shared" si="23"/>
        <v>30</v>
      </c>
      <c r="K45" s="5">
        <f t="shared" si="24"/>
        <v>5</v>
      </c>
    </row>
    <row r="46" spans="1:20" x14ac:dyDescent="0.3">
      <c r="A46" s="5" t="s">
        <v>308</v>
      </c>
      <c r="B46" s="5" t="s">
        <v>2</v>
      </c>
      <c r="C46" s="40" t="s">
        <v>8</v>
      </c>
      <c r="D46" s="5">
        <v>7</v>
      </c>
      <c r="E46" s="5">
        <v>6</v>
      </c>
      <c r="F46" s="5">
        <v>3</v>
      </c>
      <c r="G46" s="5">
        <v>2</v>
      </c>
      <c r="H46" s="5">
        <v>8</v>
      </c>
      <c r="I46" s="5">
        <v>4</v>
      </c>
      <c r="J46" s="5">
        <f t="shared" si="23"/>
        <v>30</v>
      </c>
      <c r="K46" s="5">
        <f t="shared" si="24"/>
        <v>5</v>
      </c>
    </row>
    <row r="47" spans="1:20" x14ac:dyDescent="0.3">
      <c r="A47" s="5" t="s">
        <v>291</v>
      </c>
      <c r="B47" s="34" t="s">
        <v>1</v>
      </c>
      <c r="C47" s="36" t="s">
        <v>4</v>
      </c>
      <c r="D47" s="5">
        <v>3</v>
      </c>
      <c r="E47" s="5">
        <v>4</v>
      </c>
      <c r="F47" s="5">
        <v>3</v>
      </c>
      <c r="G47" s="5">
        <v>7</v>
      </c>
      <c r="H47" s="5">
        <v>3</v>
      </c>
      <c r="I47" s="5">
        <v>10</v>
      </c>
      <c r="J47" s="5">
        <f t="shared" si="23"/>
        <v>30</v>
      </c>
      <c r="K47" s="5">
        <f t="shared" si="24"/>
        <v>5</v>
      </c>
    </row>
    <row r="48" spans="1:20" x14ac:dyDescent="0.3">
      <c r="A48" s="5" t="s">
        <v>313</v>
      </c>
      <c r="B48" s="5" t="s">
        <v>2</v>
      </c>
      <c r="C48" s="41" t="s">
        <v>344</v>
      </c>
      <c r="D48" s="5">
        <v>7</v>
      </c>
      <c r="E48" s="5">
        <v>6</v>
      </c>
      <c r="F48" s="5">
        <v>2</v>
      </c>
      <c r="G48" s="5">
        <v>2</v>
      </c>
      <c r="H48" s="5">
        <v>7</v>
      </c>
      <c r="I48" s="5">
        <v>6</v>
      </c>
      <c r="J48" s="5">
        <f t="shared" si="23"/>
        <v>30</v>
      </c>
      <c r="K48" s="5">
        <f t="shared" si="24"/>
        <v>5</v>
      </c>
    </row>
    <row r="49" spans="1:20" x14ac:dyDescent="0.3">
      <c r="A49" s="5" t="s">
        <v>297</v>
      </c>
      <c r="B49" s="35" t="s">
        <v>3</v>
      </c>
      <c r="C49" s="40" t="s">
        <v>8</v>
      </c>
      <c r="D49" s="5">
        <v>7</v>
      </c>
      <c r="E49" s="5">
        <v>8</v>
      </c>
      <c r="F49" s="5">
        <v>2</v>
      </c>
      <c r="G49" s="5">
        <v>5</v>
      </c>
      <c r="H49" s="5">
        <v>3</v>
      </c>
      <c r="I49" s="5">
        <v>5</v>
      </c>
      <c r="J49" s="5">
        <f t="shared" si="23"/>
        <v>30</v>
      </c>
      <c r="K49" s="5">
        <f t="shared" si="24"/>
        <v>5</v>
      </c>
    </row>
    <row r="50" spans="1:20" s="142" customFormat="1" x14ac:dyDescent="0.3">
      <c r="A50" s="5" t="s">
        <v>323</v>
      </c>
      <c r="B50" s="36" t="s">
        <v>4</v>
      </c>
      <c r="C50" s="40" t="s">
        <v>8</v>
      </c>
      <c r="D50" s="5">
        <v>6</v>
      </c>
      <c r="E50" s="5">
        <v>6</v>
      </c>
      <c r="F50" s="5">
        <v>2</v>
      </c>
      <c r="G50" s="5">
        <v>6</v>
      </c>
      <c r="H50" s="5">
        <v>4</v>
      </c>
      <c r="I50" s="5">
        <v>6</v>
      </c>
      <c r="J50" s="5">
        <f t="shared" si="23"/>
        <v>30</v>
      </c>
      <c r="K50" s="5">
        <f t="shared" si="24"/>
        <v>5</v>
      </c>
      <c r="T50" s="144"/>
    </row>
    <row r="51" spans="1:20" x14ac:dyDescent="0.3">
      <c r="A51" s="5" t="s">
        <v>326</v>
      </c>
      <c r="B51" s="36" t="s">
        <v>4</v>
      </c>
      <c r="C51" s="39" t="s">
        <v>7</v>
      </c>
      <c r="D51" s="5">
        <v>7</v>
      </c>
      <c r="E51" s="5">
        <v>6</v>
      </c>
      <c r="F51" s="5">
        <v>2</v>
      </c>
      <c r="G51" s="5">
        <v>6</v>
      </c>
      <c r="H51" s="5">
        <v>3</v>
      </c>
      <c r="I51" s="5">
        <v>6</v>
      </c>
      <c r="J51" s="5">
        <f t="shared" si="23"/>
        <v>30</v>
      </c>
      <c r="K51" s="5">
        <f t="shared" si="24"/>
        <v>5</v>
      </c>
      <c r="M51" s="154"/>
      <c r="N51" s="154"/>
      <c r="O51" s="154"/>
      <c r="P51" s="154"/>
      <c r="Q51" s="154"/>
      <c r="R51" s="154"/>
      <c r="S51" s="154"/>
      <c r="T51" s="154"/>
    </row>
    <row r="52" spans="1:20" x14ac:dyDescent="0.3">
      <c r="A52" s="5" t="s">
        <v>309</v>
      </c>
      <c r="B52" s="38" t="s">
        <v>6</v>
      </c>
      <c r="C52" s="40" t="s">
        <v>8</v>
      </c>
      <c r="D52" s="5">
        <v>6</v>
      </c>
      <c r="E52" s="5">
        <v>6</v>
      </c>
      <c r="F52" s="5">
        <v>2</v>
      </c>
      <c r="G52" s="5">
        <v>8</v>
      </c>
      <c r="H52" s="5">
        <v>4</v>
      </c>
      <c r="I52" s="5">
        <v>4</v>
      </c>
      <c r="J52" s="5">
        <f t="shared" si="23"/>
        <v>30</v>
      </c>
      <c r="K52" s="5">
        <f t="shared" si="24"/>
        <v>5</v>
      </c>
    </row>
    <row r="53" spans="1:20" x14ac:dyDescent="0.3">
      <c r="A53" s="5" t="s">
        <v>327</v>
      </c>
      <c r="B53" s="39" t="s">
        <v>7</v>
      </c>
      <c r="C53" s="41" t="s">
        <v>344</v>
      </c>
      <c r="D53" s="5">
        <v>9</v>
      </c>
      <c r="E53" s="5">
        <v>5</v>
      </c>
      <c r="F53" s="5">
        <v>1</v>
      </c>
      <c r="G53" s="5">
        <v>3</v>
      </c>
      <c r="H53" s="5">
        <v>6</v>
      </c>
      <c r="I53" s="5">
        <v>6</v>
      </c>
      <c r="J53" s="5">
        <f t="shared" si="23"/>
        <v>30</v>
      </c>
      <c r="K53" s="5">
        <f t="shared" si="24"/>
        <v>5</v>
      </c>
    </row>
    <row r="54" spans="1:20" x14ac:dyDescent="0.3">
      <c r="A54" s="5" t="s">
        <v>311</v>
      </c>
      <c r="B54" s="39" t="s">
        <v>7</v>
      </c>
      <c r="C54" s="40" t="s">
        <v>8</v>
      </c>
      <c r="D54" s="5">
        <v>10</v>
      </c>
      <c r="E54" s="5">
        <v>5</v>
      </c>
      <c r="F54" s="5">
        <v>1</v>
      </c>
      <c r="G54" s="5">
        <v>4</v>
      </c>
      <c r="H54" s="5">
        <v>6</v>
      </c>
      <c r="I54" s="5">
        <v>4</v>
      </c>
      <c r="J54" s="5">
        <f t="shared" si="23"/>
        <v>30</v>
      </c>
      <c r="K54" s="5">
        <f t="shared" si="24"/>
        <v>5</v>
      </c>
    </row>
    <row r="55" spans="1:20" x14ac:dyDescent="0.3">
      <c r="A55" s="5" t="s">
        <v>352</v>
      </c>
      <c r="B55" s="40" t="s">
        <v>8</v>
      </c>
      <c r="C55" s="5"/>
      <c r="D55" s="5">
        <v>8</v>
      </c>
      <c r="E55" s="5">
        <v>7</v>
      </c>
      <c r="F55" s="5">
        <v>1</v>
      </c>
      <c r="G55" s="5">
        <v>4</v>
      </c>
      <c r="H55" s="5">
        <v>5</v>
      </c>
      <c r="I55" s="5">
        <v>4</v>
      </c>
      <c r="J55" s="5">
        <f t="shared" si="23"/>
        <v>29</v>
      </c>
      <c r="K55" s="5">
        <f t="shared" si="24"/>
        <v>4.833333333333333</v>
      </c>
      <c r="M55" s="154"/>
      <c r="N55" s="154"/>
      <c r="O55" s="154"/>
      <c r="P55" s="154"/>
      <c r="Q55" s="154"/>
      <c r="R55" s="154"/>
      <c r="S55" s="154"/>
      <c r="T55" s="154"/>
    </row>
    <row r="56" spans="1:20" x14ac:dyDescent="0.3">
      <c r="A56" s="5" t="s">
        <v>353</v>
      </c>
      <c r="B56" s="40" t="s">
        <v>8</v>
      </c>
      <c r="C56" s="5"/>
      <c r="D56" s="5">
        <v>7</v>
      </c>
      <c r="E56" s="5">
        <v>8</v>
      </c>
      <c r="F56" s="5">
        <v>1</v>
      </c>
      <c r="G56" s="5">
        <v>4</v>
      </c>
      <c r="H56" s="5">
        <v>4</v>
      </c>
      <c r="I56" s="5">
        <v>6</v>
      </c>
      <c r="J56" s="5">
        <f t="shared" si="23"/>
        <v>30</v>
      </c>
      <c r="K56" s="5">
        <f t="shared" si="24"/>
        <v>5</v>
      </c>
      <c r="M56" s="154"/>
      <c r="N56" s="154"/>
      <c r="O56" s="154"/>
      <c r="P56" s="154"/>
      <c r="Q56" s="154"/>
      <c r="R56" s="154"/>
      <c r="S56" s="154"/>
      <c r="T56" s="154"/>
    </row>
    <row r="57" spans="1:20" x14ac:dyDescent="0.3">
      <c r="A57" s="5" t="s">
        <v>327</v>
      </c>
      <c r="B57" s="39" t="s">
        <v>7</v>
      </c>
      <c r="C57" s="5"/>
      <c r="D57" s="5">
        <v>9</v>
      </c>
      <c r="E57" s="5">
        <v>4</v>
      </c>
      <c r="F57" s="5">
        <v>1</v>
      </c>
      <c r="G57" s="5">
        <v>5</v>
      </c>
      <c r="H57" s="5">
        <v>6</v>
      </c>
      <c r="I57" s="5">
        <v>5</v>
      </c>
      <c r="J57" s="5">
        <f t="shared" si="23"/>
        <v>30</v>
      </c>
      <c r="K57" s="5">
        <f t="shared" si="24"/>
        <v>5</v>
      </c>
    </row>
    <row r="58" spans="1:20" x14ac:dyDescent="0.3">
      <c r="A58" s="5" t="s">
        <v>324</v>
      </c>
      <c r="B58" s="36" t="s">
        <v>4</v>
      </c>
      <c r="C58" s="41" t="s">
        <v>344</v>
      </c>
      <c r="D58" s="5">
        <v>6</v>
      </c>
      <c r="E58" s="5">
        <v>6</v>
      </c>
      <c r="F58" s="5">
        <v>1</v>
      </c>
      <c r="G58" s="5">
        <v>5</v>
      </c>
      <c r="H58" s="5">
        <v>4</v>
      </c>
      <c r="I58" s="5">
        <v>8</v>
      </c>
      <c r="J58" s="5">
        <f t="shared" si="23"/>
        <v>30</v>
      </c>
      <c r="K58" s="5">
        <f t="shared" si="24"/>
        <v>5</v>
      </c>
      <c r="M58" s="154"/>
      <c r="N58" s="154"/>
      <c r="O58" s="154"/>
      <c r="P58" s="154"/>
      <c r="Q58" s="154"/>
      <c r="R58" s="154"/>
      <c r="S58" s="154"/>
      <c r="T58" s="154"/>
    </row>
  </sheetData>
  <sortState ref="A2:K58">
    <sortCondition descending="1" ref="F2:F58"/>
    <sortCondition ref="G2:G58"/>
  </sortState>
  <mergeCells count="1">
    <mergeCell ref="B1:C1"/>
  </mergeCells>
  <conditionalFormatting sqref="O2:T11 D2:I58">
    <cfRule type="colorScale" priority="6">
      <colorScale>
        <cfvo type="num" val="1"/>
        <cfvo type="num" val="5"/>
        <cfvo type="num" val="10"/>
        <color theme="5" tint="-0.249977111117893"/>
        <color rgb="FFFFEB84"/>
        <color rgb="FF22B14C"/>
      </colorScale>
    </cfRule>
  </conditionalFormatting>
  <conditionalFormatting sqref="U17:X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{34F18355-6B74-438A-A683-A06432D0968A}</x14:id>
        </ext>
      </extLst>
    </cfRule>
  </conditionalFormatting>
  <conditionalFormatting sqref="O17:T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{3DC7BDAB-F084-4903-AC0F-B3172629563D}</x14:id>
        </ext>
      </extLst>
    </cfRule>
  </conditionalFormatting>
  <conditionalFormatting sqref="O12:T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:T3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{C32013B6-BF9A-4B27-9DBD-05530AF6A4F7}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18355-6B74-438A-A683-A06432D09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U17:X22</xm:sqref>
        </x14:conditionalFormatting>
        <x14:conditionalFormatting xmlns:xm="http://schemas.microsoft.com/office/excel/2006/main">
          <x14:cfRule type="dataBar" id="{3DC7BDAB-F084-4903-AC0F-B31726295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O17:T26</xm:sqref>
        </x14:conditionalFormatting>
        <x14:conditionalFormatting xmlns:xm="http://schemas.microsoft.com/office/excel/2006/main">
          <x14:cfRule type="dataBar" id="{C32013B6-BF9A-4B27-9DBD-05530AF6A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O29:T38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workbookViewId="0">
      <selection activeCell="D2" sqref="D2"/>
    </sheetView>
  </sheetViews>
  <sheetFormatPr defaultRowHeight="14.4" x14ac:dyDescent="0.3"/>
  <cols>
    <col min="1" max="1" width="35.44140625" customWidth="1"/>
    <col min="4" max="4" width="8.88671875" style="156"/>
    <col min="5" max="5" width="10.77734375" customWidth="1"/>
    <col min="6" max="6" width="12.44140625" style="156" customWidth="1"/>
    <col min="7" max="7" width="10.88671875" customWidth="1"/>
    <col min="13" max="13" width="11.6640625" customWidth="1"/>
    <col min="16" max="16" width="80.109375" style="161" customWidth="1"/>
  </cols>
  <sheetData>
    <row r="1" spans="1:16" s="26" customFormat="1" ht="30" customHeight="1" x14ac:dyDescent="0.3">
      <c r="A1" s="159"/>
      <c r="B1" s="157" t="s">
        <v>358</v>
      </c>
      <c r="C1" s="157" t="s">
        <v>12</v>
      </c>
      <c r="D1" s="157" t="s">
        <v>368</v>
      </c>
      <c r="E1" s="157" t="s">
        <v>361</v>
      </c>
      <c r="F1" s="157" t="s">
        <v>363</v>
      </c>
      <c r="G1" s="157" t="s">
        <v>362</v>
      </c>
      <c r="H1" s="157" t="s">
        <v>239</v>
      </c>
      <c r="I1" s="166" t="s">
        <v>364</v>
      </c>
      <c r="J1" s="166"/>
      <c r="K1" s="166" t="s">
        <v>365</v>
      </c>
      <c r="L1" s="166"/>
      <c r="M1" s="157" t="s">
        <v>366</v>
      </c>
      <c r="N1" s="159" t="s">
        <v>360</v>
      </c>
      <c r="O1" s="159" t="s">
        <v>369</v>
      </c>
      <c r="P1" s="160" t="s">
        <v>359</v>
      </c>
    </row>
    <row r="2" spans="1:16" x14ac:dyDescent="0.3">
      <c r="A2" s="5" t="s">
        <v>367</v>
      </c>
      <c r="B2" s="33" t="s">
        <v>0</v>
      </c>
      <c r="C2" s="5">
        <v>2</v>
      </c>
      <c r="D2" s="5">
        <v>1</v>
      </c>
      <c r="E2" s="158">
        <v>1</v>
      </c>
      <c r="F2" s="158">
        <v>7</v>
      </c>
      <c r="G2" s="5">
        <v>5</v>
      </c>
      <c r="H2" s="5">
        <v>3</v>
      </c>
      <c r="I2" s="5" t="s">
        <v>12</v>
      </c>
      <c r="J2" s="5" t="s">
        <v>371</v>
      </c>
      <c r="K2" s="5" t="s">
        <v>370</v>
      </c>
      <c r="L2" s="5" t="s">
        <v>370</v>
      </c>
      <c r="M2" s="5" t="s">
        <v>370</v>
      </c>
      <c r="N2" s="5" t="s">
        <v>370</v>
      </c>
      <c r="O2" s="5" t="s">
        <v>370</v>
      </c>
      <c r="P2" s="7"/>
    </row>
    <row r="3" spans="1:16" x14ac:dyDescent="0.3">
      <c r="A3" s="5"/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7"/>
    </row>
    <row r="4" spans="1:16" x14ac:dyDescent="0.3">
      <c r="A4" s="5"/>
      <c r="B4" s="3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/>
    </row>
    <row r="5" spans="1:16" x14ac:dyDescent="0.3">
      <c r="A5" s="5"/>
      <c r="B5" s="34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</row>
    <row r="6" spans="1:16" x14ac:dyDescent="0.3">
      <c r="A6" s="5"/>
      <c r="B6" s="36" t="s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7"/>
    </row>
    <row r="7" spans="1:16" x14ac:dyDescent="0.3">
      <c r="A7" s="5"/>
      <c r="B7" s="39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7"/>
    </row>
    <row r="8" spans="1:16" x14ac:dyDescent="0.3">
      <c r="A8" s="5"/>
      <c r="B8" s="37" t="s">
        <v>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7"/>
    </row>
    <row r="9" spans="1:16" x14ac:dyDescent="0.3">
      <c r="A9" s="5"/>
      <c r="B9" s="40" t="s">
        <v>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7"/>
    </row>
    <row r="10" spans="1:16" x14ac:dyDescent="0.3">
      <c r="A10" s="5"/>
      <c r="B10" s="38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7"/>
    </row>
    <row r="11" spans="1:16" x14ac:dyDescent="0.3">
      <c r="A11" s="5"/>
      <c r="B11" s="41" t="s">
        <v>344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7"/>
    </row>
    <row r="12" spans="1:1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7"/>
    </row>
    <row r="13" spans="1:1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7"/>
    </row>
    <row r="14" spans="1:1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7"/>
    </row>
    <row r="15" spans="1:16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7"/>
    </row>
    <row r="16" spans="1:1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7"/>
    </row>
    <row r="17" spans="1:1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7"/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7"/>
    </row>
    <row r="19" spans="1:1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7"/>
    </row>
    <row r="20" spans="1:1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7"/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7"/>
    </row>
    <row r="22" spans="1:16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7"/>
    </row>
    <row r="23" spans="1:16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7"/>
    </row>
    <row r="24" spans="1:16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7"/>
    </row>
    <row r="25" spans="1:16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7"/>
    </row>
    <row r="26" spans="1:1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7"/>
    </row>
    <row r="27" spans="1:1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7"/>
    </row>
    <row r="28" spans="1:1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7"/>
    </row>
    <row r="29" spans="1:1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7"/>
    </row>
    <row r="30" spans="1:1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7"/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7"/>
    </row>
    <row r="32" spans="1:1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7"/>
    </row>
    <row r="33" spans="1:1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7"/>
    </row>
    <row r="34" spans="1:1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7"/>
    </row>
    <row r="35" spans="1:1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7"/>
    </row>
    <row r="36" spans="1:1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7"/>
    </row>
    <row r="37" spans="1:1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7"/>
    </row>
    <row r="38" spans="1:1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7"/>
    </row>
    <row r="39" spans="1:1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7"/>
    </row>
    <row r="40" spans="1:1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7"/>
    </row>
    <row r="41" spans="1:1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7"/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7"/>
    </row>
    <row r="43" spans="1:1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7"/>
    </row>
    <row r="44" spans="1:1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7"/>
    </row>
    <row r="45" spans="1:1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7"/>
    </row>
    <row r="46" spans="1:1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7"/>
    </row>
    <row r="47" spans="1:1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7"/>
    </row>
    <row r="48" spans="1:1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7"/>
    </row>
    <row r="49" spans="1:1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7"/>
    </row>
    <row r="50" spans="1:1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7"/>
    </row>
    <row r="51" spans="1:1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7"/>
    </row>
    <row r="52" spans="1:1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7"/>
    </row>
    <row r="53" spans="1:1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7"/>
    </row>
    <row r="54" spans="1:1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7"/>
    </row>
    <row r="55" spans="1:1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7"/>
    </row>
    <row r="56" spans="1:1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7"/>
    </row>
    <row r="57" spans="1:1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7"/>
    </row>
    <row r="58" spans="1:1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7"/>
    </row>
    <row r="59" spans="1:1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7"/>
    </row>
    <row r="60" spans="1:1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7"/>
    </row>
    <row r="61" spans="1:1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7"/>
    </row>
    <row r="62" spans="1:1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7"/>
    </row>
    <row r="63" spans="1:1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7"/>
    </row>
    <row r="64" spans="1:1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7"/>
    </row>
    <row r="65" spans="1:1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7"/>
    </row>
    <row r="66" spans="1:1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7"/>
    </row>
    <row r="67" spans="1:1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7"/>
    </row>
    <row r="68" spans="1:1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7"/>
    </row>
    <row r="69" spans="1:1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7"/>
    </row>
    <row r="70" spans="1:1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7"/>
    </row>
    <row r="71" spans="1:1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7"/>
    </row>
    <row r="72" spans="1:1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7"/>
    </row>
    <row r="73" spans="1:1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7"/>
    </row>
    <row r="74" spans="1:1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7"/>
    </row>
    <row r="75" spans="1:1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7"/>
    </row>
    <row r="76" spans="1:1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7"/>
    </row>
    <row r="77" spans="1:1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7"/>
    </row>
    <row r="78" spans="1:1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7"/>
    </row>
    <row r="79" spans="1:1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7"/>
    </row>
    <row r="80" spans="1:1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7"/>
    </row>
    <row r="81" spans="1:1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7"/>
    </row>
    <row r="82" spans="1:1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7"/>
    </row>
    <row r="83" spans="1:1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7"/>
    </row>
    <row r="84" spans="1:1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7"/>
    </row>
    <row r="85" spans="1:1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7"/>
    </row>
    <row r="86" spans="1:1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7"/>
    </row>
    <row r="87" spans="1:1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7"/>
    </row>
    <row r="88" spans="1:1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7"/>
    </row>
    <row r="89" spans="1:1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7"/>
    </row>
    <row r="90" spans="1:1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7"/>
    </row>
    <row r="91" spans="1:1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7"/>
    </row>
    <row r="92" spans="1:1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7"/>
    </row>
    <row r="93" spans="1:1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7"/>
    </row>
    <row r="94" spans="1:1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7"/>
    </row>
    <row r="95" spans="1:1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7"/>
    </row>
    <row r="96" spans="1:1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7"/>
    </row>
    <row r="97" spans="1:1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7"/>
    </row>
    <row r="98" spans="1:1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7"/>
    </row>
    <row r="99" spans="1:1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7"/>
    </row>
    <row r="100" spans="1:1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7"/>
    </row>
  </sheetData>
  <mergeCells count="2">
    <mergeCell ref="I1:J1"/>
    <mergeCell ref="K1:L1"/>
  </mergeCells>
  <conditionalFormatting sqref="C1:H1048576">
    <cfRule type="colorScale" priority="1">
      <colorScale>
        <cfvo type="num" val="1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6"/>
  <sheetViews>
    <sheetView topLeftCell="A20" workbookViewId="0">
      <selection activeCell="E47" sqref="E47"/>
    </sheetView>
  </sheetViews>
  <sheetFormatPr defaultRowHeight="14.4" x14ac:dyDescent="0.3"/>
  <cols>
    <col min="1" max="1" width="17.77734375" customWidth="1"/>
    <col min="4" max="4" width="78.33203125" customWidth="1"/>
    <col min="5" max="5" width="49.21875" customWidth="1"/>
    <col min="6" max="6" width="2.6640625" customWidth="1"/>
  </cols>
  <sheetData>
    <row r="1" spans="1:6" x14ac:dyDescent="0.3">
      <c r="A1" t="s">
        <v>53</v>
      </c>
      <c r="B1" t="s">
        <v>54</v>
      </c>
      <c r="C1" t="s">
        <v>55</v>
      </c>
      <c r="D1" t="s">
        <v>92</v>
      </c>
      <c r="E1" t="s">
        <v>56</v>
      </c>
    </row>
    <row r="2" spans="1:6" x14ac:dyDescent="0.3">
      <c r="A2" t="s">
        <v>63</v>
      </c>
      <c r="B2" t="s">
        <v>58</v>
      </c>
      <c r="D2" t="s">
        <v>93</v>
      </c>
      <c r="E2" t="s">
        <v>61</v>
      </c>
    </row>
    <row r="3" spans="1:6" x14ac:dyDescent="0.3">
      <c r="E3" t="s">
        <v>91</v>
      </c>
    </row>
    <row r="4" spans="1:6" x14ac:dyDescent="0.3">
      <c r="E4" t="s">
        <v>84</v>
      </c>
    </row>
    <row r="5" spans="1:6" x14ac:dyDescent="0.3">
      <c r="A5" t="s">
        <v>83</v>
      </c>
      <c r="B5" t="s">
        <v>82</v>
      </c>
      <c r="D5" t="s">
        <v>105</v>
      </c>
      <c r="E5" t="s">
        <v>81</v>
      </c>
      <c r="F5" t="s">
        <v>169</v>
      </c>
    </row>
    <row r="6" spans="1:6" x14ac:dyDescent="0.3">
      <c r="B6" t="s">
        <v>78</v>
      </c>
      <c r="E6" t="s">
        <v>90</v>
      </c>
    </row>
    <row r="7" spans="1:6" x14ac:dyDescent="0.3">
      <c r="A7" t="s">
        <v>57</v>
      </c>
      <c r="B7" t="s">
        <v>58</v>
      </c>
      <c r="C7" t="s">
        <v>59</v>
      </c>
      <c r="D7" t="s">
        <v>94</v>
      </c>
      <c r="E7" t="s">
        <v>60</v>
      </c>
    </row>
    <row r="8" spans="1:6" x14ac:dyDescent="0.3">
      <c r="E8" t="s">
        <v>139</v>
      </c>
    </row>
    <row r="9" spans="1:6" x14ac:dyDescent="0.3">
      <c r="E9" t="s">
        <v>152</v>
      </c>
    </row>
    <row r="10" spans="1:6" x14ac:dyDescent="0.3">
      <c r="E10" t="s">
        <v>142</v>
      </c>
    </row>
    <row r="11" spans="1:6" x14ac:dyDescent="0.3">
      <c r="A11" t="s">
        <v>65</v>
      </c>
      <c r="B11" t="s">
        <v>62</v>
      </c>
      <c r="D11" t="s">
        <v>98</v>
      </c>
      <c r="E11" t="s">
        <v>64</v>
      </c>
    </row>
    <row r="12" spans="1:6" x14ac:dyDescent="0.3">
      <c r="B12" t="s">
        <v>78</v>
      </c>
      <c r="E12" t="s">
        <v>147</v>
      </c>
      <c r="F12" t="s">
        <v>169</v>
      </c>
    </row>
    <row r="13" spans="1:6" x14ac:dyDescent="0.3">
      <c r="E13" t="s">
        <v>162</v>
      </c>
    </row>
    <row r="14" spans="1:6" x14ac:dyDescent="0.3">
      <c r="A14" t="s">
        <v>66</v>
      </c>
      <c r="B14" t="s">
        <v>59</v>
      </c>
      <c r="C14" t="s">
        <v>67</v>
      </c>
      <c r="D14" t="s">
        <v>99</v>
      </c>
      <c r="E14" t="s">
        <v>68</v>
      </c>
      <c r="F14" t="s">
        <v>169</v>
      </c>
    </row>
    <row r="15" spans="1:6" x14ac:dyDescent="0.3">
      <c r="E15" t="s">
        <v>143</v>
      </c>
    </row>
    <row r="16" spans="1:6" x14ac:dyDescent="0.3">
      <c r="E16" t="s">
        <v>163</v>
      </c>
      <c r="F16" t="s">
        <v>169</v>
      </c>
    </row>
    <row r="17" spans="2:6" x14ac:dyDescent="0.3">
      <c r="E17" t="s">
        <v>85</v>
      </c>
    </row>
    <row r="18" spans="2:6" x14ac:dyDescent="0.3">
      <c r="E18" t="s">
        <v>151</v>
      </c>
    </row>
    <row r="19" spans="2:6" x14ac:dyDescent="0.3">
      <c r="B19" t="s">
        <v>78</v>
      </c>
      <c r="E19" t="s">
        <v>159</v>
      </c>
      <c r="F19" t="s">
        <v>169</v>
      </c>
    </row>
    <row r="20" spans="2:6" x14ac:dyDescent="0.3">
      <c r="E20" t="s">
        <v>157</v>
      </c>
    </row>
    <row r="21" spans="2:6" x14ac:dyDescent="0.3">
      <c r="E21" t="s">
        <v>97</v>
      </c>
    </row>
    <row r="22" spans="2:6" x14ac:dyDescent="0.3">
      <c r="E22" t="s">
        <v>148</v>
      </c>
    </row>
    <row r="23" spans="2:6" x14ac:dyDescent="0.3">
      <c r="E23" t="s">
        <v>155</v>
      </c>
      <c r="F23" t="s">
        <v>169</v>
      </c>
    </row>
    <row r="24" spans="2:6" x14ac:dyDescent="0.3">
      <c r="E24" t="s">
        <v>95</v>
      </c>
    </row>
    <row r="25" spans="2:6" x14ac:dyDescent="0.3">
      <c r="E25" t="s">
        <v>146</v>
      </c>
      <c r="F25" t="s">
        <v>169</v>
      </c>
    </row>
    <row r="26" spans="2:6" x14ac:dyDescent="0.3">
      <c r="E26" t="s">
        <v>88</v>
      </c>
    </row>
    <row r="27" spans="2:6" x14ac:dyDescent="0.3">
      <c r="E27" t="s">
        <v>275</v>
      </c>
    </row>
    <row r="28" spans="2:6" x14ac:dyDescent="0.3">
      <c r="E28" t="s">
        <v>156</v>
      </c>
    </row>
    <row r="29" spans="2:6" x14ac:dyDescent="0.3">
      <c r="E29" t="s">
        <v>140</v>
      </c>
    </row>
    <row r="30" spans="2:6" x14ac:dyDescent="0.3">
      <c r="E30" t="s">
        <v>87</v>
      </c>
      <c r="F30" t="s">
        <v>169</v>
      </c>
    </row>
    <row r="31" spans="2:6" x14ac:dyDescent="0.3">
      <c r="E31" t="s">
        <v>150</v>
      </c>
    </row>
    <row r="32" spans="2:6" x14ac:dyDescent="0.3">
      <c r="E32" t="s">
        <v>89</v>
      </c>
    </row>
    <row r="33" spans="1:6" x14ac:dyDescent="0.3">
      <c r="E33" t="s">
        <v>144</v>
      </c>
      <c r="F33" t="s">
        <v>169</v>
      </c>
    </row>
    <row r="34" spans="1:6" x14ac:dyDescent="0.3">
      <c r="A34" t="s">
        <v>77</v>
      </c>
      <c r="B34" t="s">
        <v>78</v>
      </c>
      <c r="D34" t="s">
        <v>100</v>
      </c>
      <c r="E34" t="s">
        <v>79</v>
      </c>
      <c r="F34" t="s">
        <v>169</v>
      </c>
    </row>
    <row r="35" spans="1:6" x14ac:dyDescent="0.3">
      <c r="E35" t="s">
        <v>154</v>
      </c>
    </row>
    <row r="36" spans="1:6" x14ac:dyDescent="0.3">
      <c r="E36" t="s">
        <v>145</v>
      </c>
    </row>
    <row r="37" spans="1:6" x14ac:dyDescent="0.3">
      <c r="B37" t="s">
        <v>78</v>
      </c>
      <c r="E37" t="s">
        <v>149</v>
      </c>
      <c r="F37" t="s">
        <v>169</v>
      </c>
    </row>
    <row r="38" spans="1:6" x14ac:dyDescent="0.3">
      <c r="E38" t="s">
        <v>80</v>
      </c>
    </row>
    <row r="39" spans="1:6" x14ac:dyDescent="0.3">
      <c r="E39" t="s">
        <v>96</v>
      </c>
    </row>
    <row r="40" spans="1:6" x14ac:dyDescent="0.3">
      <c r="E40" t="s">
        <v>86</v>
      </c>
    </row>
    <row r="41" spans="1:6" x14ac:dyDescent="0.3">
      <c r="E41" t="s">
        <v>138</v>
      </c>
    </row>
    <row r="42" spans="1:6" x14ac:dyDescent="0.3">
      <c r="E42" t="s">
        <v>176</v>
      </c>
    </row>
    <row r="43" spans="1:6" x14ac:dyDescent="0.3">
      <c r="E43" t="s">
        <v>276</v>
      </c>
      <c r="F43" t="s">
        <v>169</v>
      </c>
    </row>
    <row r="44" spans="1:6" x14ac:dyDescent="0.3">
      <c r="E44" t="s">
        <v>279</v>
      </c>
    </row>
    <row r="45" spans="1:6" x14ac:dyDescent="0.3">
      <c r="E45" t="s">
        <v>280</v>
      </c>
    </row>
    <row r="46" spans="1:6" x14ac:dyDescent="0.3">
      <c r="E46" t="s">
        <v>281</v>
      </c>
    </row>
  </sheetData>
  <sortState ref="A2:F41">
    <sortCondition ref="E2:E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B8" sqref="B8"/>
    </sheetView>
  </sheetViews>
  <sheetFormatPr defaultRowHeight="14.4" x14ac:dyDescent="0.3"/>
  <cols>
    <col min="1" max="1" width="18.109375" customWidth="1"/>
    <col min="2" max="2" width="17.5546875" customWidth="1"/>
    <col min="5" max="5" width="4" customWidth="1"/>
  </cols>
  <sheetData>
    <row r="1" spans="1:7" x14ac:dyDescent="0.3">
      <c r="A1" t="s">
        <v>228</v>
      </c>
      <c r="B1">
        <v>100</v>
      </c>
      <c r="E1">
        <v>1</v>
      </c>
      <c r="F1">
        <f>ROUND(SQRT(B$6*E1), -1) - 70</f>
        <v>1420</v>
      </c>
      <c r="G1">
        <f>SUM(F$1:F1)</f>
        <v>1420</v>
      </c>
    </row>
    <row r="2" spans="1:7" x14ac:dyDescent="0.3">
      <c r="A2" t="s">
        <v>229</v>
      </c>
      <c r="B2">
        <v>4</v>
      </c>
      <c r="C2" t="s">
        <v>230</v>
      </c>
      <c r="E2">
        <v>2</v>
      </c>
      <c r="F2" s="27">
        <f t="shared" ref="F2:F10" si="0">ROUND(SQRT(B$6*E2), -1)</f>
        <v>2110</v>
      </c>
      <c r="G2" s="27">
        <f>SUM(F$1:F2)</f>
        <v>3530</v>
      </c>
    </row>
    <row r="3" spans="1:7" x14ac:dyDescent="0.3">
      <c r="A3" t="s">
        <v>231</v>
      </c>
      <c r="B3">
        <v>1000000</v>
      </c>
      <c r="E3" s="27">
        <v>3</v>
      </c>
      <c r="F3" s="27">
        <f t="shared" si="0"/>
        <v>2580</v>
      </c>
      <c r="G3" s="27">
        <f>SUM(F$1:F3)</f>
        <v>6110</v>
      </c>
    </row>
    <row r="4" spans="1:7" x14ac:dyDescent="0.3">
      <c r="A4" t="s">
        <v>232</v>
      </c>
      <c r="B4">
        <v>150</v>
      </c>
      <c r="E4" s="27">
        <v>4</v>
      </c>
      <c r="F4" s="27">
        <f t="shared" si="0"/>
        <v>2980</v>
      </c>
      <c r="G4" s="27">
        <f>SUM(F$1:F4)</f>
        <v>9090</v>
      </c>
    </row>
    <row r="5" spans="1:7" x14ac:dyDescent="0.3">
      <c r="A5" t="s">
        <v>233</v>
      </c>
      <c r="B5" t="s">
        <v>234</v>
      </c>
      <c r="E5" s="27">
        <v>5</v>
      </c>
      <c r="F5" s="27">
        <f t="shared" si="0"/>
        <v>3330</v>
      </c>
      <c r="G5" s="27">
        <f>SUM(F$1:F5)</f>
        <v>12420</v>
      </c>
    </row>
    <row r="6" spans="1:7" x14ac:dyDescent="0.3">
      <c r="A6" t="s">
        <v>236</v>
      </c>
      <c r="B6">
        <v>2220046</v>
      </c>
      <c r="E6" s="27">
        <v>6</v>
      </c>
      <c r="F6" s="27">
        <f t="shared" si="0"/>
        <v>3650</v>
      </c>
      <c r="G6" s="27">
        <f>SUM(F$1:F6)</f>
        <v>16070</v>
      </c>
    </row>
    <row r="7" spans="1:7" x14ac:dyDescent="0.3">
      <c r="A7" t="s">
        <v>235</v>
      </c>
      <c r="B7">
        <f>SUM(F1:F100)</f>
        <v>1000000</v>
      </c>
      <c r="E7" s="27">
        <v>7</v>
      </c>
      <c r="F7" s="27">
        <f t="shared" si="0"/>
        <v>3940</v>
      </c>
      <c r="G7" s="27">
        <f>SUM(F$1:F7)</f>
        <v>20010</v>
      </c>
    </row>
    <row r="8" spans="1:7" x14ac:dyDescent="0.3">
      <c r="E8" s="27">
        <v>8</v>
      </c>
      <c r="F8" s="27">
        <f t="shared" si="0"/>
        <v>4210</v>
      </c>
      <c r="G8" s="27">
        <f>SUM(F$1:F8)</f>
        <v>24220</v>
      </c>
    </row>
    <row r="9" spans="1:7" x14ac:dyDescent="0.3">
      <c r="E9" s="27">
        <v>9</v>
      </c>
      <c r="F9" s="27">
        <f t="shared" si="0"/>
        <v>4470</v>
      </c>
      <c r="G9" s="27">
        <f>SUM(F$1:F9)</f>
        <v>28690</v>
      </c>
    </row>
    <row r="10" spans="1:7" x14ac:dyDescent="0.3">
      <c r="E10" s="27">
        <v>10</v>
      </c>
      <c r="F10" s="27">
        <f t="shared" si="0"/>
        <v>4710</v>
      </c>
      <c r="G10" s="27">
        <f>SUM(F$1:F10)</f>
        <v>33400</v>
      </c>
    </row>
    <row r="11" spans="1:7" x14ac:dyDescent="0.3">
      <c r="E11" s="27">
        <v>11</v>
      </c>
      <c r="F11" s="27">
        <f>ROUND(SQRT(B$6*E11), -2)</f>
        <v>4900</v>
      </c>
      <c r="G11" s="27">
        <f>SUM(F$1:F11)</f>
        <v>38300</v>
      </c>
    </row>
    <row r="12" spans="1:7" x14ac:dyDescent="0.3">
      <c r="E12" s="27">
        <v>12</v>
      </c>
      <c r="F12" s="27">
        <f t="shared" ref="F12:F75" si="1">ROUND(SQRT(B$6*E12), -2)</f>
        <v>5200</v>
      </c>
      <c r="G12" s="27">
        <f>SUM(F$1:F12)</f>
        <v>43500</v>
      </c>
    </row>
    <row r="13" spans="1:7" x14ac:dyDescent="0.3">
      <c r="E13" s="27">
        <v>13</v>
      </c>
      <c r="F13" s="27">
        <f t="shared" si="1"/>
        <v>5400</v>
      </c>
      <c r="G13" s="27">
        <f>SUM(F$1:F13)</f>
        <v>48900</v>
      </c>
    </row>
    <row r="14" spans="1:7" x14ac:dyDescent="0.3">
      <c r="E14" s="27">
        <v>14</v>
      </c>
      <c r="F14" s="27">
        <f t="shared" si="1"/>
        <v>5600</v>
      </c>
      <c r="G14" s="27">
        <f>SUM(F$1:F14)</f>
        <v>54500</v>
      </c>
    </row>
    <row r="15" spans="1:7" x14ac:dyDescent="0.3">
      <c r="E15" s="27">
        <v>15</v>
      </c>
      <c r="F15" s="27">
        <f t="shared" si="1"/>
        <v>5800</v>
      </c>
      <c r="G15" s="27">
        <f>SUM(F$1:F15)</f>
        <v>60300</v>
      </c>
    </row>
    <row r="16" spans="1:7" x14ac:dyDescent="0.3">
      <c r="E16" s="27">
        <v>16</v>
      </c>
      <c r="F16" s="27">
        <f t="shared" si="1"/>
        <v>6000</v>
      </c>
      <c r="G16" s="27">
        <f>SUM(F$1:F16)</f>
        <v>66300</v>
      </c>
    </row>
    <row r="17" spans="5:7" x14ac:dyDescent="0.3">
      <c r="E17" s="27">
        <v>17</v>
      </c>
      <c r="F17" s="27">
        <f t="shared" si="1"/>
        <v>6100</v>
      </c>
      <c r="G17" s="27">
        <f>SUM(F$1:F17)</f>
        <v>72400</v>
      </c>
    </row>
    <row r="18" spans="5:7" x14ac:dyDescent="0.3">
      <c r="E18" s="27">
        <v>18</v>
      </c>
      <c r="F18" s="27">
        <f t="shared" si="1"/>
        <v>6300</v>
      </c>
      <c r="G18" s="27">
        <f>SUM(F$1:F18)</f>
        <v>78700</v>
      </c>
    </row>
    <row r="19" spans="5:7" x14ac:dyDescent="0.3">
      <c r="E19" s="27">
        <v>19</v>
      </c>
      <c r="F19" s="27">
        <f t="shared" si="1"/>
        <v>6500</v>
      </c>
      <c r="G19" s="27">
        <f>SUM(F$1:F19)</f>
        <v>85200</v>
      </c>
    </row>
    <row r="20" spans="5:7" x14ac:dyDescent="0.3">
      <c r="E20" s="27">
        <v>20</v>
      </c>
      <c r="F20" s="27">
        <f t="shared" si="1"/>
        <v>6700</v>
      </c>
      <c r="G20" s="27">
        <f>SUM(F$1:F20)</f>
        <v>91900</v>
      </c>
    </row>
    <row r="21" spans="5:7" x14ac:dyDescent="0.3">
      <c r="E21" s="27">
        <v>21</v>
      </c>
      <c r="F21" s="27">
        <f t="shared" si="1"/>
        <v>6800</v>
      </c>
      <c r="G21" s="27">
        <f>SUM(F$1:F21)</f>
        <v>98700</v>
      </c>
    </row>
    <row r="22" spans="5:7" x14ac:dyDescent="0.3">
      <c r="E22" s="27">
        <v>22</v>
      </c>
      <c r="F22" s="27">
        <f t="shared" si="1"/>
        <v>7000</v>
      </c>
      <c r="G22" s="27">
        <f>SUM(F$1:F22)</f>
        <v>105700</v>
      </c>
    </row>
    <row r="23" spans="5:7" x14ac:dyDescent="0.3">
      <c r="E23" s="27">
        <v>23</v>
      </c>
      <c r="F23" s="27">
        <f t="shared" si="1"/>
        <v>7100</v>
      </c>
      <c r="G23" s="27">
        <f>SUM(F$1:F23)</f>
        <v>112800</v>
      </c>
    </row>
    <row r="24" spans="5:7" x14ac:dyDescent="0.3">
      <c r="E24" s="27">
        <v>24</v>
      </c>
      <c r="F24" s="27">
        <f t="shared" si="1"/>
        <v>7300</v>
      </c>
      <c r="G24" s="27">
        <f>SUM(F$1:F24)</f>
        <v>120100</v>
      </c>
    </row>
    <row r="25" spans="5:7" x14ac:dyDescent="0.3">
      <c r="E25" s="27">
        <v>25</v>
      </c>
      <c r="F25" s="27">
        <f t="shared" si="1"/>
        <v>7400</v>
      </c>
      <c r="G25" s="27">
        <f>SUM(F$1:F25)</f>
        <v>127500</v>
      </c>
    </row>
    <row r="26" spans="5:7" x14ac:dyDescent="0.3">
      <c r="E26" s="27">
        <v>26</v>
      </c>
      <c r="F26" s="27">
        <f t="shared" si="1"/>
        <v>7600</v>
      </c>
      <c r="G26" s="27">
        <f>SUM(F$1:F26)</f>
        <v>135100</v>
      </c>
    </row>
    <row r="27" spans="5:7" x14ac:dyDescent="0.3">
      <c r="E27" s="27">
        <v>27</v>
      </c>
      <c r="F27" s="27">
        <f t="shared" si="1"/>
        <v>7700</v>
      </c>
      <c r="G27" s="27">
        <f>SUM(F$1:F27)</f>
        <v>142800</v>
      </c>
    </row>
    <row r="28" spans="5:7" x14ac:dyDescent="0.3">
      <c r="E28" s="27">
        <v>28</v>
      </c>
      <c r="F28" s="27">
        <f t="shared" si="1"/>
        <v>7900</v>
      </c>
      <c r="G28" s="27">
        <f>SUM(F$1:F28)</f>
        <v>150700</v>
      </c>
    </row>
    <row r="29" spans="5:7" x14ac:dyDescent="0.3">
      <c r="E29" s="27">
        <v>29</v>
      </c>
      <c r="F29" s="27">
        <f t="shared" si="1"/>
        <v>8000</v>
      </c>
      <c r="G29" s="27">
        <f>SUM(F$1:F29)</f>
        <v>158700</v>
      </c>
    </row>
    <row r="30" spans="5:7" x14ac:dyDescent="0.3">
      <c r="E30" s="27">
        <v>30</v>
      </c>
      <c r="F30" s="27">
        <f t="shared" si="1"/>
        <v>8200</v>
      </c>
      <c r="G30" s="27">
        <f>SUM(F$1:F30)</f>
        <v>166900</v>
      </c>
    </row>
    <row r="31" spans="5:7" x14ac:dyDescent="0.3">
      <c r="E31" s="27">
        <v>31</v>
      </c>
      <c r="F31" s="27">
        <f t="shared" si="1"/>
        <v>8300</v>
      </c>
      <c r="G31" s="27">
        <f>SUM(F$1:F31)</f>
        <v>175200</v>
      </c>
    </row>
    <row r="32" spans="5:7" x14ac:dyDescent="0.3">
      <c r="E32" s="27">
        <v>32</v>
      </c>
      <c r="F32" s="27">
        <f t="shared" si="1"/>
        <v>8400</v>
      </c>
      <c r="G32" s="27">
        <f>SUM(F$1:F32)</f>
        <v>183600</v>
      </c>
    </row>
    <row r="33" spans="5:7" x14ac:dyDescent="0.3">
      <c r="E33" s="27">
        <v>33</v>
      </c>
      <c r="F33" s="27">
        <f t="shared" si="1"/>
        <v>8600</v>
      </c>
      <c r="G33" s="27">
        <f>SUM(F$1:F33)</f>
        <v>192200</v>
      </c>
    </row>
    <row r="34" spans="5:7" x14ac:dyDescent="0.3">
      <c r="E34" s="27">
        <v>34</v>
      </c>
      <c r="F34" s="27">
        <f t="shared" si="1"/>
        <v>8700</v>
      </c>
      <c r="G34" s="27">
        <f>SUM(F$1:F34)</f>
        <v>200900</v>
      </c>
    </row>
    <row r="35" spans="5:7" x14ac:dyDescent="0.3">
      <c r="E35" s="27">
        <v>35</v>
      </c>
      <c r="F35" s="27">
        <f t="shared" si="1"/>
        <v>8800</v>
      </c>
      <c r="G35" s="27">
        <f>SUM(F$1:F35)</f>
        <v>209700</v>
      </c>
    </row>
    <row r="36" spans="5:7" x14ac:dyDescent="0.3">
      <c r="E36" s="27">
        <v>36</v>
      </c>
      <c r="F36" s="27">
        <f t="shared" si="1"/>
        <v>8900</v>
      </c>
      <c r="G36" s="27">
        <f>SUM(F$1:F36)</f>
        <v>218600</v>
      </c>
    </row>
    <row r="37" spans="5:7" x14ac:dyDescent="0.3">
      <c r="E37" s="27">
        <v>37</v>
      </c>
      <c r="F37" s="27">
        <f t="shared" si="1"/>
        <v>9100</v>
      </c>
      <c r="G37" s="27">
        <f>SUM(F$1:F37)</f>
        <v>227700</v>
      </c>
    </row>
    <row r="38" spans="5:7" x14ac:dyDescent="0.3">
      <c r="E38" s="27">
        <v>38</v>
      </c>
      <c r="F38" s="27">
        <f t="shared" si="1"/>
        <v>9200</v>
      </c>
      <c r="G38" s="27">
        <f>SUM(F$1:F38)</f>
        <v>236900</v>
      </c>
    </row>
    <row r="39" spans="5:7" x14ac:dyDescent="0.3">
      <c r="E39" s="27">
        <v>39</v>
      </c>
      <c r="F39" s="27">
        <f t="shared" si="1"/>
        <v>9300</v>
      </c>
      <c r="G39" s="27">
        <f>SUM(F$1:F39)</f>
        <v>246200</v>
      </c>
    </row>
    <row r="40" spans="5:7" x14ac:dyDescent="0.3">
      <c r="E40" s="27">
        <v>40</v>
      </c>
      <c r="F40" s="27">
        <f t="shared" si="1"/>
        <v>9400</v>
      </c>
      <c r="G40" s="27">
        <f>SUM(F$1:F40)</f>
        <v>255600</v>
      </c>
    </row>
    <row r="41" spans="5:7" x14ac:dyDescent="0.3">
      <c r="E41" s="27">
        <v>41</v>
      </c>
      <c r="F41" s="27">
        <f t="shared" si="1"/>
        <v>9500</v>
      </c>
      <c r="G41" s="27">
        <f>SUM(F$1:F41)</f>
        <v>265100</v>
      </c>
    </row>
    <row r="42" spans="5:7" x14ac:dyDescent="0.3">
      <c r="E42" s="27">
        <v>42</v>
      </c>
      <c r="F42" s="27">
        <f t="shared" si="1"/>
        <v>9700</v>
      </c>
      <c r="G42" s="27">
        <f>SUM(F$1:F42)</f>
        <v>274800</v>
      </c>
    </row>
    <row r="43" spans="5:7" x14ac:dyDescent="0.3">
      <c r="E43" s="27">
        <v>43</v>
      </c>
      <c r="F43" s="27">
        <f t="shared" si="1"/>
        <v>9800</v>
      </c>
      <c r="G43" s="27">
        <f>SUM(F$1:F43)</f>
        <v>284600</v>
      </c>
    </row>
    <row r="44" spans="5:7" x14ac:dyDescent="0.3">
      <c r="E44" s="27">
        <v>44</v>
      </c>
      <c r="F44" s="27">
        <f t="shared" si="1"/>
        <v>9900</v>
      </c>
      <c r="G44" s="27">
        <f>SUM(F$1:F44)</f>
        <v>294500</v>
      </c>
    </row>
    <row r="45" spans="5:7" x14ac:dyDescent="0.3">
      <c r="E45" s="27">
        <v>45</v>
      </c>
      <c r="F45" s="27">
        <f t="shared" si="1"/>
        <v>10000</v>
      </c>
      <c r="G45" s="27">
        <f>SUM(F$1:F45)</f>
        <v>304500</v>
      </c>
    </row>
    <row r="46" spans="5:7" x14ac:dyDescent="0.3">
      <c r="E46" s="27">
        <v>46</v>
      </c>
      <c r="F46" s="27">
        <f t="shared" si="1"/>
        <v>10100</v>
      </c>
      <c r="G46" s="27">
        <f>SUM(F$1:F46)</f>
        <v>314600</v>
      </c>
    </row>
    <row r="47" spans="5:7" x14ac:dyDescent="0.3">
      <c r="E47" s="27">
        <v>47</v>
      </c>
      <c r="F47" s="27">
        <f t="shared" si="1"/>
        <v>10200</v>
      </c>
      <c r="G47" s="27">
        <f>SUM(F$1:F47)</f>
        <v>324800</v>
      </c>
    </row>
    <row r="48" spans="5:7" x14ac:dyDescent="0.3">
      <c r="E48" s="27">
        <v>48</v>
      </c>
      <c r="F48" s="27">
        <f t="shared" si="1"/>
        <v>10300</v>
      </c>
      <c r="G48" s="27">
        <f>SUM(F$1:F48)</f>
        <v>335100</v>
      </c>
    </row>
    <row r="49" spans="5:7" x14ac:dyDescent="0.3">
      <c r="E49" s="27">
        <v>49</v>
      </c>
      <c r="F49" s="27">
        <f t="shared" si="1"/>
        <v>10400</v>
      </c>
      <c r="G49" s="27">
        <f>SUM(F$1:F49)</f>
        <v>345500</v>
      </c>
    </row>
    <row r="50" spans="5:7" x14ac:dyDescent="0.3">
      <c r="E50" s="27">
        <v>50</v>
      </c>
      <c r="F50" s="27">
        <f t="shared" si="1"/>
        <v>10500</v>
      </c>
      <c r="G50" s="27">
        <f>SUM(F$1:F50)</f>
        <v>356000</v>
      </c>
    </row>
    <row r="51" spans="5:7" x14ac:dyDescent="0.3">
      <c r="E51" s="27">
        <v>51</v>
      </c>
      <c r="F51" s="27">
        <f t="shared" si="1"/>
        <v>10600</v>
      </c>
      <c r="G51" s="27">
        <f>SUM(F$1:F51)</f>
        <v>366600</v>
      </c>
    </row>
    <row r="52" spans="5:7" x14ac:dyDescent="0.3">
      <c r="E52" s="27">
        <v>52</v>
      </c>
      <c r="F52" s="27">
        <f t="shared" si="1"/>
        <v>10700</v>
      </c>
      <c r="G52" s="27">
        <f>SUM(F$1:F52)</f>
        <v>377300</v>
      </c>
    </row>
    <row r="53" spans="5:7" x14ac:dyDescent="0.3">
      <c r="E53" s="27">
        <v>53</v>
      </c>
      <c r="F53" s="27">
        <f t="shared" si="1"/>
        <v>10800</v>
      </c>
      <c r="G53" s="27">
        <f>SUM(F$1:F53)</f>
        <v>388100</v>
      </c>
    </row>
    <row r="54" spans="5:7" x14ac:dyDescent="0.3">
      <c r="E54" s="27">
        <v>54</v>
      </c>
      <c r="F54" s="27">
        <f t="shared" si="1"/>
        <v>10900</v>
      </c>
      <c r="G54" s="27">
        <f>SUM(F$1:F54)</f>
        <v>399000</v>
      </c>
    </row>
    <row r="55" spans="5:7" x14ac:dyDescent="0.3">
      <c r="E55" s="27">
        <v>55</v>
      </c>
      <c r="F55" s="27">
        <f t="shared" si="1"/>
        <v>11100</v>
      </c>
      <c r="G55" s="27">
        <f>SUM(F$1:F55)</f>
        <v>410100</v>
      </c>
    </row>
    <row r="56" spans="5:7" x14ac:dyDescent="0.3">
      <c r="E56" s="27">
        <v>56</v>
      </c>
      <c r="F56" s="27">
        <f t="shared" si="1"/>
        <v>11200</v>
      </c>
      <c r="G56" s="27">
        <f>SUM(F$1:F56)</f>
        <v>421300</v>
      </c>
    </row>
    <row r="57" spans="5:7" x14ac:dyDescent="0.3">
      <c r="E57" s="27">
        <v>57</v>
      </c>
      <c r="F57" s="27">
        <f t="shared" si="1"/>
        <v>11200</v>
      </c>
      <c r="G57" s="27">
        <f>SUM(F$1:F57)</f>
        <v>432500</v>
      </c>
    </row>
    <row r="58" spans="5:7" x14ac:dyDescent="0.3">
      <c r="E58" s="27">
        <v>58</v>
      </c>
      <c r="F58" s="27">
        <f t="shared" si="1"/>
        <v>11300</v>
      </c>
      <c r="G58" s="27">
        <f>SUM(F$1:F58)</f>
        <v>443800</v>
      </c>
    </row>
    <row r="59" spans="5:7" x14ac:dyDescent="0.3">
      <c r="E59" s="27">
        <v>59</v>
      </c>
      <c r="F59" s="27">
        <f t="shared" si="1"/>
        <v>11400</v>
      </c>
      <c r="G59" s="27">
        <f>SUM(F$1:F59)</f>
        <v>455200</v>
      </c>
    </row>
    <row r="60" spans="5:7" x14ac:dyDescent="0.3">
      <c r="E60" s="27">
        <v>60</v>
      </c>
      <c r="F60" s="27">
        <f t="shared" si="1"/>
        <v>11500</v>
      </c>
      <c r="G60" s="27">
        <f>SUM(F$1:F60)</f>
        <v>466700</v>
      </c>
    </row>
    <row r="61" spans="5:7" x14ac:dyDescent="0.3">
      <c r="E61" s="27">
        <v>61</v>
      </c>
      <c r="F61" s="27">
        <f t="shared" si="1"/>
        <v>11600</v>
      </c>
      <c r="G61" s="27">
        <f>SUM(F$1:F61)</f>
        <v>478300</v>
      </c>
    </row>
    <row r="62" spans="5:7" x14ac:dyDescent="0.3">
      <c r="E62" s="27">
        <v>62</v>
      </c>
      <c r="F62" s="27">
        <f t="shared" si="1"/>
        <v>11700</v>
      </c>
      <c r="G62" s="27">
        <f>SUM(F$1:F62)</f>
        <v>490000</v>
      </c>
    </row>
    <row r="63" spans="5:7" x14ac:dyDescent="0.3">
      <c r="E63" s="27">
        <v>63</v>
      </c>
      <c r="F63" s="27">
        <f t="shared" si="1"/>
        <v>11800</v>
      </c>
      <c r="G63" s="27">
        <f>SUM(F$1:F63)</f>
        <v>501800</v>
      </c>
    </row>
    <row r="64" spans="5:7" x14ac:dyDescent="0.3">
      <c r="E64" s="27">
        <v>64</v>
      </c>
      <c r="F64" s="27">
        <f t="shared" si="1"/>
        <v>11900</v>
      </c>
      <c r="G64" s="27">
        <f>SUM(F$1:F64)</f>
        <v>513700</v>
      </c>
    </row>
    <row r="65" spans="5:7" x14ac:dyDescent="0.3">
      <c r="E65" s="27">
        <v>65</v>
      </c>
      <c r="F65" s="27">
        <f t="shared" si="1"/>
        <v>12000</v>
      </c>
      <c r="G65" s="27">
        <f>SUM(F$1:F65)</f>
        <v>525700</v>
      </c>
    </row>
    <row r="66" spans="5:7" x14ac:dyDescent="0.3">
      <c r="E66" s="27">
        <v>66</v>
      </c>
      <c r="F66" s="27">
        <f t="shared" si="1"/>
        <v>12100</v>
      </c>
      <c r="G66" s="27">
        <f>SUM(F$1:F66)</f>
        <v>537800</v>
      </c>
    </row>
    <row r="67" spans="5:7" x14ac:dyDescent="0.3">
      <c r="E67" s="27">
        <v>67</v>
      </c>
      <c r="F67" s="27">
        <f t="shared" si="1"/>
        <v>12200</v>
      </c>
      <c r="G67" s="27">
        <f>SUM(F$1:F67)</f>
        <v>550000</v>
      </c>
    </row>
    <row r="68" spans="5:7" x14ac:dyDescent="0.3">
      <c r="E68" s="27">
        <v>68</v>
      </c>
      <c r="F68" s="27">
        <f t="shared" si="1"/>
        <v>12300</v>
      </c>
      <c r="G68" s="27">
        <f>SUM(F$1:F68)</f>
        <v>562300</v>
      </c>
    </row>
    <row r="69" spans="5:7" x14ac:dyDescent="0.3">
      <c r="E69" s="27">
        <v>69</v>
      </c>
      <c r="F69" s="27">
        <f t="shared" si="1"/>
        <v>12400</v>
      </c>
      <c r="G69" s="27">
        <f>SUM(F$1:F69)</f>
        <v>574700</v>
      </c>
    </row>
    <row r="70" spans="5:7" x14ac:dyDescent="0.3">
      <c r="E70" s="27">
        <v>70</v>
      </c>
      <c r="F70" s="27">
        <f t="shared" si="1"/>
        <v>12500</v>
      </c>
      <c r="G70" s="27">
        <f>SUM(F$1:F70)</f>
        <v>587200</v>
      </c>
    </row>
    <row r="71" spans="5:7" x14ac:dyDescent="0.3">
      <c r="E71" s="27">
        <v>71</v>
      </c>
      <c r="F71" s="27">
        <f t="shared" si="1"/>
        <v>12600</v>
      </c>
      <c r="G71" s="27">
        <f>SUM(F$1:F71)</f>
        <v>599800</v>
      </c>
    </row>
    <row r="72" spans="5:7" x14ac:dyDescent="0.3">
      <c r="E72" s="27">
        <v>72</v>
      </c>
      <c r="F72" s="27">
        <f t="shared" si="1"/>
        <v>12600</v>
      </c>
      <c r="G72" s="27">
        <f>SUM(F$1:F72)</f>
        <v>612400</v>
      </c>
    </row>
    <row r="73" spans="5:7" x14ac:dyDescent="0.3">
      <c r="E73" s="27">
        <v>73</v>
      </c>
      <c r="F73" s="27">
        <f t="shared" si="1"/>
        <v>12700</v>
      </c>
      <c r="G73" s="27">
        <f>SUM(F$1:F73)</f>
        <v>625100</v>
      </c>
    </row>
    <row r="74" spans="5:7" x14ac:dyDescent="0.3">
      <c r="E74" s="27">
        <v>74</v>
      </c>
      <c r="F74" s="27">
        <f t="shared" si="1"/>
        <v>12800</v>
      </c>
      <c r="G74" s="27">
        <f>SUM(F$1:F74)</f>
        <v>637900</v>
      </c>
    </row>
    <row r="75" spans="5:7" x14ac:dyDescent="0.3">
      <c r="E75" s="27">
        <v>75</v>
      </c>
      <c r="F75" s="27">
        <f t="shared" si="1"/>
        <v>12900</v>
      </c>
      <c r="G75" s="27">
        <f>SUM(F$1:F75)</f>
        <v>650800</v>
      </c>
    </row>
    <row r="76" spans="5:7" x14ac:dyDescent="0.3">
      <c r="E76" s="27">
        <v>76</v>
      </c>
      <c r="F76" s="27">
        <f t="shared" ref="F76:F100" si="2">ROUND(SQRT(B$6*E76), -2)</f>
        <v>13000</v>
      </c>
      <c r="G76" s="27">
        <f>SUM(F$1:F76)</f>
        <v>663800</v>
      </c>
    </row>
    <row r="77" spans="5:7" x14ac:dyDescent="0.3">
      <c r="E77" s="27">
        <v>77</v>
      </c>
      <c r="F77" s="27">
        <f t="shared" si="2"/>
        <v>13100</v>
      </c>
      <c r="G77" s="27">
        <f>SUM(F$1:F77)</f>
        <v>676900</v>
      </c>
    </row>
    <row r="78" spans="5:7" x14ac:dyDescent="0.3">
      <c r="E78" s="27">
        <v>78</v>
      </c>
      <c r="F78" s="27">
        <f t="shared" si="2"/>
        <v>13200</v>
      </c>
      <c r="G78" s="27">
        <f>SUM(F$1:F78)</f>
        <v>690100</v>
      </c>
    </row>
    <row r="79" spans="5:7" x14ac:dyDescent="0.3">
      <c r="E79" s="27">
        <v>79</v>
      </c>
      <c r="F79" s="27">
        <f t="shared" si="2"/>
        <v>13200</v>
      </c>
      <c r="G79" s="27">
        <f>SUM(F$1:F79)</f>
        <v>703300</v>
      </c>
    </row>
    <row r="80" spans="5:7" x14ac:dyDescent="0.3">
      <c r="E80" s="27">
        <v>80</v>
      </c>
      <c r="F80" s="27">
        <f t="shared" si="2"/>
        <v>13300</v>
      </c>
      <c r="G80" s="27">
        <f>SUM(F$1:F80)</f>
        <v>716600</v>
      </c>
    </row>
    <row r="81" spans="5:7" x14ac:dyDescent="0.3">
      <c r="E81" s="27">
        <v>81</v>
      </c>
      <c r="F81" s="27">
        <f t="shared" si="2"/>
        <v>13400</v>
      </c>
      <c r="G81" s="27">
        <f>SUM(F$1:F81)</f>
        <v>730000</v>
      </c>
    </row>
    <row r="82" spans="5:7" x14ac:dyDescent="0.3">
      <c r="E82" s="27">
        <v>82</v>
      </c>
      <c r="F82" s="27">
        <f t="shared" si="2"/>
        <v>13500</v>
      </c>
      <c r="G82" s="27">
        <f>SUM(F$1:F82)</f>
        <v>743500</v>
      </c>
    </row>
    <row r="83" spans="5:7" x14ac:dyDescent="0.3">
      <c r="E83" s="27">
        <v>83</v>
      </c>
      <c r="F83" s="27">
        <f t="shared" si="2"/>
        <v>13600</v>
      </c>
      <c r="G83" s="27">
        <f>SUM(F$1:F83)</f>
        <v>757100</v>
      </c>
    </row>
    <row r="84" spans="5:7" x14ac:dyDescent="0.3">
      <c r="E84" s="27">
        <v>84</v>
      </c>
      <c r="F84" s="27">
        <f t="shared" si="2"/>
        <v>13700</v>
      </c>
      <c r="G84" s="27">
        <f>SUM(F$1:F84)</f>
        <v>770800</v>
      </c>
    </row>
    <row r="85" spans="5:7" x14ac:dyDescent="0.3">
      <c r="E85" s="27">
        <v>85</v>
      </c>
      <c r="F85" s="27">
        <f t="shared" si="2"/>
        <v>13700</v>
      </c>
      <c r="G85" s="27">
        <f>SUM(F$1:F85)</f>
        <v>784500</v>
      </c>
    </row>
    <row r="86" spans="5:7" x14ac:dyDescent="0.3">
      <c r="E86" s="27">
        <v>86</v>
      </c>
      <c r="F86" s="27">
        <f t="shared" si="2"/>
        <v>13800</v>
      </c>
      <c r="G86" s="27">
        <f>SUM(F$1:F86)</f>
        <v>798300</v>
      </c>
    </row>
    <row r="87" spans="5:7" x14ac:dyDescent="0.3">
      <c r="E87" s="27">
        <v>87</v>
      </c>
      <c r="F87" s="27">
        <f t="shared" si="2"/>
        <v>13900</v>
      </c>
      <c r="G87" s="27">
        <f>SUM(F$1:F87)</f>
        <v>812200</v>
      </c>
    </row>
    <row r="88" spans="5:7" x14ac:dyDescent="0.3">
      <c r="E88" s="27">
        <v>88</v>
      </c>
      <c r="F88" s="27">
        <f t="shared" si="2"/>
        <v>14000</v>
      </c>
      <c r="G88" s="27">
        <f>SUM(F$1:F88)</f>
        <v>826200</v>
      </c>
    </row>
    <row r="89" spans="5:7" x14ac:dyDescent="0.3">
      <c r="E89" s="27">
        <v>89</v>
      </c>
      <c r="F89" s="27">
        <f t="shared" si="2"/>
        <v>14100</v>
      </c>
      <c r="G89" s="27">
        <f>SUM(F$1:F89)</f>
        <v>840300</v>
      </c>
    </row>
    <row r="90" spans="5:7" x14ac:dyDescent="0.3">
      <c r="E90" s="27">
        <v>90</v>
      </c>
      <c r="F90" s="27">
        <f t="shared" si="2"/>
        <v>14100</v>
      </c>
      <c r="G90" s="27">
        <f>SUM(F$1:F90)</f>
        <v>854400</v>
      </c>
    </row>
    <row r="91" spans="5:7" x14ac:dyDescent="0.3">
      <c r="E91" s="27">
        <v>91</v>
      </c>
      <c r="F91" s="27">
        <f t="shared" si="2"/>
        <v>14200</v>
      </c>
      <c r="G91" s="27">
        <f>SUM(F$1:F91)</f>
        <v>868600</v>
      </c>
    </row>
    <row r="92" spans="5:7" x14ac:dyDescent="0.3">
      <c r="E92" s="27">
        <v>92</v>
      </c>
      <c r="F92" s="27">
        <f t="shared" si="2"/>
        <v>14300</v>
      </c>
      <c r="G92" s="27">
        <f>SUM(F$1:F92)</f>
        <v>882900</v>
      </c>
    </row>
    <row r="93" spans="5:7" x14ac:dyDescent="0.3">
      <c r="E93" s="27">
        <v>93</v>
      </c>
      <c r="F93" s="27">
        <f t="shared" si="2"/>
        <v>14400</v>
      </c>
      <c r="G93" s="27">
        <f>SUM(F$1:F93)</f>
        <v>897300</v>
      </c>
    </row>
    <row r="94" spans="5:7" x14ac:dyDescent="0.3">
      <c r="E94" s="27">
        <v>94</v>
      </c>
      <c r="F94" s="27">
        <f t="shared" si="2"/>
        <v>14400</v>
      </c>
      <c r="G94" s="27">
        <f>SUM(F$1:F94)</f>
        <v>911700</v>
      </c>
    </row>
    <row r="95" spans="5:7" x14ac:dyDescent="0.3">
      <c r="E95" s="27">
        <v>95</v>
      </c>
      <c r="F95" s="27">
        <f t="shared" si="2"/>
        <v>14500</v>
      </c>
      <c r="G95" s="27">
        <f>SUM(F$1:F95)</f>
        <v>926200</v>
      </c>
    </row>
    <row r="96" spans="5:7" x14ac:dyDescent="0.3">
      <c r="E96" s="27">
        <v>96</v>
      </c>
      <c r="F96" s="27">
        <f t="shared" si="2"/>
        <v>14600</v>
      </c>
      <c r="G96" s="27">
        <f>SUM(F$1:F96)</f>
        <v>940800</v>
      </c>
    </row>
    <row r="97" spans="5:7" x14ac:dyDescent="0.3">
      <c r="E97" s="27">
        <v>97</v>
      </c>
      <c r="F97" s="27">
        <f t="shared" si="2"/>
        <v>14700</v>
      </c>
      <c r="G97" s="27">
        <f>SUM(F$1:F97)</f>
        <v>955500</v>
      </c>
    </row>
    <row r="98" spans="5:7" x14ac:dyDescent="0.3">
      <c r="E98" s="27">
        <v>98</v>
      </c>
      <c r="F98" s="27">
        <f t="shared" si="2"/>
        <v>14800</v>
      </c>
      <c r="G98" s="27">
        <f>SUM(F$1:F98)</f>
        <v>970300</v>
      </c>
    </row>
    <row r="99" spans="5:7" x14ac:dyDescent="0.3">
      <c r="E99" s="27">
        <v>99</v>
      </c>
      <c r="F99" s="27">
        <f t="shared" si="2"/>
        <v>14800</v>
      </c>
      <c r="G99" s="27">
        <f>SUM(F$1:F99)</f>
        <v>985100</v>
      </c>
    </row>
    <row r="100" spans="5:7" x14ac:dyDescent="0.3">
      <c r="E100" s="27">
        <v>100</v>
      </c>
      <c r="F100" s="27">
        <f t="shared" si="2"/>
        <v>14900</v>
      </c>
      <c r="G100" s="27">
        <f>SUM(F$1:F100)</f>
        <v>1000000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5"/>
  <sheetViews>
    <sheetView topLeftCell="A4" workbookViewId="0">
      <selection activeCell="C4" sqref="C4"/>
    </sheetView>
  </sheetViews>
  <sheetFormatPr defaultRowHeight="14.4" x14ac:dyDescent="0.3"/>
  <cols>
    <col min="1" max="1" width="21.109375" customWidth="1"/>
    <col min="2" max="2" width="36.109375" customWidth="1"/>
    <col min="3" max="3" width="12.33203125" customWidth="1"/>
    <col min="4" max="4" width="36.109375" style="10" customWidth="1"/>
    <col min="5" max="6" width="10.77734375" customWidth="1"/>
    <col min="7" max="7" width="35.5546875" customWidth="1"/>
    <col min="9" max="9" width="15.33203125" customWidth="1"/>
    <col min="10" max="10" width="27.6640625" customWidth="1"/>
    <col min="11" max="11" width="25.109375" customWidth="1"/>
    <col min="12" max="12" width="25.109375" style="28" customWidth="1"/>
    <col min="13" max="13" width="9.33203125" customWidth="1"/>
    <col min="14" max="14" width="11.21875" customWidth="1"/>
  </cols>
  <sheetData>
    <row r="1" spans="1:14" s="10" customFormat="1" ht="43.2" customHeight="1" x14ac:dyDescent="0.3">
      <c r="A1" s="12" t="s">
        <v>108</v>
      </c>
      <c r="B1" s="11" t="s">
        <v>107</v>
      </c>
      <c r="C1" s="31" t="s">
        <v>260</v>
      </c>
      <c r="D1" s="11" t="s">
        <v>263</v>
      </c>
      <c r="E1" s="11"/>
      <c r="F1" s="32" t="s">
        <v>261</v>
      </c>
      <c r="G1" s="11" t="s">
        <v>262</v>
      </c>
      <c r="L1" s="28"/>
    </row>
    <row r="2" spans="1:14" s="10" customFormat="1" x14ac:dyDescent="0.3">
      <c r="A2" s="12"/>
      <c r="B2" s="11"/>
      <c r="D2" s="11"/>
      <c r="E2" s="11"/>
      <c r="F2" s="11"/>
      <c r="L2" s="28"/>
    </row>
    <row r="3" spans="1:14" s="10" customFormat="1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  <c r="L3" s="28"/>
    </row>
    <row r="4" spans="1:14" ht="43.05" customHeight="1" x14ac:dyDescent="0.3">
      <c r="A4" s="15" t="s">
        <v>119</v>
      </c>
      <c r="B4" s="14" t="s">
        <v>113</v>
      </c>
      <c r="C4" s="3" t="s">
        <v>115</v>
      </c>
      <c r="D4" s="14" t="s">
        <v>116</v>
      </c>
      <c r="E4" s="15" t="s">
        <v>0</v>
      </c>
      <c r="F4" s="15" t="s">
        <v>4</v>
      </c>
      <c r="G4" s="17" t="s">
        <v>118</v>
      </c>
    </row>
    <row r="5" spans="1:14" ht="43.05" customHeight="1" x14ac:dyDescent="0.3">
      <c r="A5" s="15" t="s">
        <v>122</v>
      </c>
      <c r="B5" s="14" t="s">
        <v>120</v>
      </c>
      <c r="C5" s="3" t="s">
        <v>121</v>
      </c>
      <c r="D5" s="14" t="s">
        <v>123</v>
      </c>
      <c r="E5" s="15" t="s">
        <v>0</v>
      </c>
      <c r="F5" s="15"/>
      <c r="G5" s="17" t="s">
        <v>128</v>
      </c>
    </row>
    <row r="6" spans="1:14" ht="43.05" customHeight="1" x14ac:dyDescent="0.3">
      <c r="A6" s="15" t="s">
        <v>66</v>
      </c>
      <c r="B6" s="14" t="s">
        <v>127</v>
      </c>
      <c r="C6" s="3" t="s">
        <v>124</v>
      </c>
      <c r="D6" s="14" t="s">
        <v>125</v>
      </c>
      <c r="E6" s="15" t="s">
        <v>0</v>
      </c>
      <c r="F6" s="15" t="s">
        <v>2</v>
      </c>
      <c r="G6" s="17" t="s">
        <v>126</v>
      </c>
    </row>
    <row r="7" spans="1:14" ht="43.05" customHeight="1" x14ac:dyDescent="0.3">
      <c r="A7" s="15"/>
      <c r="B7" s="14" t="s">
        <v>129</v>
      </c>
      <c r="C7" s="3" t="s">
        <v>130</v>
      </c>
      <c r="D7" s="14" t="s">
        <v>131</v>
      </c>
      <c r="E7" s="18" t="s">
        <v>0</v>
      </c>
      <c r="F7" s="15" t="s">
        <v>8</v>
      </c>
      <c r="G7" s="17" t="s">
        <v>132</v>
      </c>
    </row>
    <row r="8" spans="1:14" ht="43.05" customHeight="1" x14ac:dyDescent="0.3">
      <c r="A8" s="15"/>
      <c r="B8" s="14" t="s">
        <v>133</v>
      </c>
      <c r="C8" s="3" t="s">
        <v>134</v>
      </c>
      <c r="D8" s="14" t="s">
        <v>136</v>
      </c>
      <c r="E8" s="15" t="s">
        <v>9</v>
      </c>
      <c r="F8" s="15" t="s">
        <v>0</v>
      </c>
      <c r="G8" s="17" t="s">
        <v>135</v>
      </c>
    </row>
    <row r="9" spans="1:14" ht="43.05" customHeight="1" x14ac:dyDescent="0.3">
      <c r="A9" s="15"/>
      <c r="B9" s="14" t="s">
        <v>137</v>
      </c>
      <c r="C9" s="3" t="s">
        <v>153</v>
      </c>
      <c r="D9" s="14" t="s">
        <v>170</v>
      </c>
      <c r="E9" s="15" t="s">
        <v>3</v>
      </c>
      <c r="F9" s="15" t="s">
        <v>0</v>
      </c>
      <c r="G9" s="17" t="s">
        <v>167</v>
      </c>
    </row>
    <row r="10" spans="1:14" ht="43.05" customHeight="1" x14ac:dyDescent="0.3">
      <c r="A10" s="15"/>
      <c r="B10" s="14"/>
      <c r="C10" s="3" t="s">
        <v>141</v>
      </c>
      <c r="D10" s="14"/>
      <c r="E10" s="15" t="s">
        <v>0</v>
      </c>
      <c r="F10" s="15" t="s">
        <v>6</v>
      </c>
      <c r="G10" s="17" t="s">
        <v>168</v>
      </c>
    </row>
    <row r="11" spans="1:14" ht="43.05" customHeight="1" x14ac:dyDescent="0.3">
      <c r="A11" s="15"/>
      <c r="B11" s="14" t="s">
        <v>161</v>
      </c>
      <c r="C11" s="3" t="s">
        <v>164</v>
      </c>
      <c r="D11" s="14" t="s">
        <v>165</v>
      </c>
      <c r="E11" s="15" t="s">
        <v>0</v>
      </c>
      <c r="F11" s="15"/>
      <c r="G11" s="17" t="s">
        <v>166</v>
      </c>
    </row>
    <row r="12" spans="1:14" ht="43.05" customHeight="1" x14ac:dyDescent="0.3">
      <c r="A12" s="15"/>
      <c r="B12" s="14" t="s">
        <v>160</v>
      </c>
      <c r="C12" s="3" t="s">
        <v>158</v>
      </c>
      <c r="D12" s="14"/>
      <c r="E12" s="15" t="s">
        <v>0</v>
      </c>
      <c r="F12" s="15" t="s">
        <v>2</v>
      </c>
      <c r="G12" s="17"/>
    </row>
    <row r="13" spans="1:14" ht="14.4" customHeight="1" x14ac:dyDescent="0.3">
      <c r="A13" s="20"/>
      <c r="B13" s="21"/>
      <c r="C13" s="22"/>
      <c r="D13" s="21"/>
      <c r="E13" s="20"/>
      <c r="F13" s="20"/>
      <c r="G13" s="23"/>
    </row>
    <row r="14" spans="1:14" ht="14.4" customHeight="1" x14ac:dyDescent="0.3">
      <c r="I14" s="5" t="s">
        <v>109</v>
      </c>
      <c r="J14" s="5" t="s">
        <v>108</v>
      </c>
      <c r="K14" s="5" t="s">
        <v>240</v>
      </c>
      <c r="L14" s="5" t="s">
        <v>244</v>
      </c>
      <c r="M14" s="5" t="s">
        <v>238</v>
      </c>
      <c r="N14" s="5" t="s">
        <v>239</v>
      </c>
    </row>
    <row r="15" spans="1:14" ht="60" customHeight="1" x14ac:dyDescent="0.3">
      <c r="I15" s="14" t="s">
        <v>242</v>
      </c>
      <c r="J15" s="14" t="s">
        <v>246</v>
      </c>
      <c r="K15" s="14" t="s">
        <v>243</v>
      </c>
      <c r="L15" s="14" t="s">
        <v>245</v>
      </c>
      <c r="M15" s="30">
        <v>3</v>
      </c>
      <c r="N15" s="30">
        <v>3</v>
      </c>
    </row>
    <row r="16" spans="1:14" ht="60" customHeight="1" x14ac:dyDescent="0.3">
      <c r="I16" s="14" t="s">
        <v>247</v>
      </c>
      <c r="J16" s="14" t="s">
        <v>248</v>
      </c>
      <c r="K16" s="14" t="s">
        <v>251</v>
      </c>
      <c r="L16" s="14" t="s">
        <v>249</v>
      </c>
      <c r="M16" s="30">
        <v>2</v>
      </c>
      <c r="N16" s="30">
        <v>3</v>
      </c>
    </row>
    <row r="17" spans="9:14" ht="60" customHeight="1" x14ac:dyDescent="0.3">
      <c r="I17" s="14" t="s">
        <v>250</v>
      </c>
      <c r="J17" s="14" t="s">
        <v>252</v>
      </c>
      <c r="K17" s="14" t="s">
        <v>255</v>
      </c>
      <c r="L17" s="14" t="s">
        <v>253</v>
      </c>
      <c r="M17" s="30">
        <v>3</v>
      </c>
      <c r="N17" s="30">
        <v>4</v>
      </c>
    </row>
    <row r="18" spans="9:14" ht="60" customHeight="1" x14ac:dyDescent="0.3">
      <c r="I18" s="14"/>
      <c r="J18" s="14"/>
      <c r="K18" s="14" t="s">
        <v>254</v>
      </c>
      <c r="L18" s="14"/>
      <c r="M18" s="30"/>
      <c r="N18" s="30"/>
    </row>
    <row r="19" spans="9:14" ht="60" customHeight="1" x14ac:dyDescent="0.3">
      <c r="I19" s="14" t="s">
        <v>257</v>
      </c>
      <c r="J19" s="14" t="s">
        <v>259</v>
      </c>
      <c r="K19" s="14" t="s">
        <v>256</v>
      </c>
      <c r="L19" s="14" t="s">
        <v>258</v>
      </c>
      <c r="M19" s="30"/>
      <c r="N19" s="30"/>
    </row>
    <row r="20" spans="9:14" ht="60" customHeight="1" x14ac:dyDescent="0.3">
      <c r="I20" s="14"/>
      <c r="J20" s="14"/>
      <c r="K20" s="14"/>
      <c r="L20" s="14"/>
      <c r="M20" s="30"/>
      <c r="N20" s="30"/>
    </row>
    <row r="21" spans="9:14" ht="60" customHeight="1" x14ac:dyDescent="0.3">
      <c r="I21" s="14"/>
      <c r="J21" s="14"/>
      <c r="K21" s="14"/>
      <c r="L21" s="14"/>
      <c r="M21" s="30"/>
      <c r="N21" s="30"/>
    </row>
    <row r="22" spans="9:14" ht="60" customHeight="1" x14ac:dyDescent="0.3">
      <c r="I22" s="14"/>
      <c r="J22" s="14"/>
      <c r="K22" s="14"/>
      <c r="L22" s="14"/>
      <c r="M22" s="30"/>
      <c r="N22" s="30"/>
    </row>
    <row r="23" spans="9:14" ht="60" customHeight="1" x14ac:dyDescent="0.3">
      <c r="I23" s="14"/>
      <c r="J23" s="14"/>
      <c r="K23" s="14"/>
      <c r="L23" s="14"/>
      <c r="M23" s="30"/>
      <c r="N23" s="30"/>
    </row>
    <row r="24" spans="9:14" ht="60" customHeight="1" x14ac:dyDescent="0.3">
      <c r="I24" s="14"/>
      <c r="J24" s="14"/>
      <c r="K24" s="14"/>
      <c r="L24" s="14"/>
      <c r="M24" s="30"/>
      <c r="N24" s="30"/>
    </row>
    <row r="25" spans="9:14" x14ac:dyDescent="0.3">
      <c r="M25" s="5">
        <f>AVERAGE(M15:M24)</f>
        <v>2.6666666666666665</v>
      </c>
      <c r="N25" s="5">
        <f>AVERAGE(N15:N24)</f>
        <v>3.3333333333333335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4"/>
  <sheetViews>
    <sheetView topLeftCell="A4" workbookViewId="0">
      <selection activeCell="D4" sqref="D4"/>
    </sheetView>
  </sheetViews>
  <sheetFormatPr defaultRowHeight="14.4" x14ac:dyDescent="0.3"/>
  <cols>
    <col min="1" max="1" width="21.109375" style="19" customWidth="1"/>
    <col min="2" max="2" width="36.109375" style="19" customWidth="1"/>
    <col min="3" max="3" width="12.33203125" style="19" customWidth="1"/>
    <col min="4" max="4" width="36.109375" style="19" customWidth="1"/>
    <col min="5" max="6" width="10.77734375" style="19" customWidth="1"/>
    <col min="7" max="7" width="35.5546875" style="19" customWidth="1"/>
    <col min="8" max="16384" width="8.88671875" style="19"/>
  </cols>
  <sheetData>
    <row r="1" spans="1:12" ht="43.2" customHeight="1" x14ac:dyDescent="0.3">
      <c r="A1" s="12" t="s">
        <v>108</v>
      </c>
      <c r="B1" s="11" t="s">
        <v>171</v>
      </c>
      <c r="C1" s="31" t="s">
        <v>260</v>
      </c>
      <c r="D1" s="11" t="s">
        <v>265</v>
      </c>
      <c r="E1" s="11"/>
      <c r="F1" s="32" t="s">
        <v>261</v>
      </c>
      <c r="G1" s="11" t="s">
        <v>264</v>
      </c>
      <c r="I1" s="24"/>
    </row>
    <row r="2" spans="1:12" x14ac:dyDescent="0.3">
      <c r="A2" s="12"/>
      <c r="B2" s="11"/>
      <c r="D2" s="11"/>
      <c r="E2" s="11"/>
      <c r="F2" s="11"/>
    </row>
    <row r="3" spans="1:12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12" ht="43.05" customHeight="1" x14ac:dyDescent="0.3">
      <c r="A4" s="15"/>
      <c r="B4" s="14" t="s">
        <v>178</v>
      </c>
      <c r="C4" s="3" t="s">
        <v>90</v>
      </c>
      <c r="D4" s="14"/>
      <c r="E4" s="15" t="s">
        <v>1</v>
      </c>
      <c r="F4" s="15" t="s">
        <v>4</v>
      </c>
      <c r="G4" s="17" t="s">
        <v>267</v>
      </c>
    </row>
    <row r="5" spans="1:12" ht="43.05" customHeight="1" x14ac:dyDescent="0.3">
      <c r="A5" s="15"/>
      <c r="B5" s="14" t="s">
        <v>179</v>
      </c>
      <c r="C5" s="3" t="s">
        <v>159</v>
      </c>
      <c r="D5" s="14"/>
      <c r="E5" s="15" t="s">
        <v>3</v>
      </c>
      <c r="F5" s="15" t="s">
        <v>1</v>
      </c>
      <c r="G5" s="17" t="s">
        <v>188</v>
      </c>
    </row>
    <row r="6" spans="1:12" ht="43.05" customHeight="1" x14ac:dyDescent="0.3">
      <c r="A6" s="15"/>
      <c r="B6" s="14" t="s">
        <v>180</v>
      </c>
      <c r="C6" s="3" t="s">
        <v>172</v>
      </c>
      <c r="D6" s="14"/>
      <c r="E6" s="15" t="s">
        <v>1</v>
      </c>
      <c r="F6" s="15" t="s">
        <v>8</v>
      </c>
      <c r="G6" s="17" t="s">
        <v>189</v>
      </c>
    </row>
    <row r="7" spans="1:12" ht="43.05" customHeight="1" x14ac:dyDescent="0.3">
      <c r="A7" s="15"/>
      <c r="B7" s="14" t="s">
        <v>181</v>
      </c>
      <c r="C7" s="3" t="s">
        <v>147</v>
      </c>
      <c r="D7" s="14"/>
      <c r="E7" s="15" t="s">
        <v>1</v>
      </c>
      <c r="F7" s="15" t="s">
        <v>7</v>
      </c>
      <c r="G7" s="17" t="s">
        <v>190</v>
      </c>
      <c r="L7" s="24"/>
    </row>
    <row r="8" spans="1:12" ht="43.05" customHeight="1" x14ac:dyDescent="0.3">
      <c r="A8" s="15"/>
      <c r="B8" s="14" t="s">
        <v>185</v>
      </c>
      <c r="C8" s="3" t="s">
        <v>149</v>
      </c>
      <c r="D8" s="14"/>
      <c r="E8" s="15" t="s">
        <v>1</v>
      </c>
      <c r="F8" s="15"/>
      <c r="G8" s="17" t="s">
        <v>191</v>
      </c>
    </row>
    <row r="9" spans="1:12" ht="43.05" customHeight="1" x14ac:dyDescent="0.3">
      <c r="A9" s="15"/>
      <c r="B9" s="14" t="s">
        <v>182</v>
      </c>
      <c r="C9" s="3" t="s">
        <v>173</v>
      </c>
      <c r="D9" s="14"/>
      <c r="E9" s="15" t="s">
        <v>1</v>
      </c>
      <c r="F9" s="15"/>
      <c r="G9" s="17" t="s">
        <v>192</v>
      </c>
    </row>
    <row r="10" spans="1:12" ht="43.05" customHeight="1" x14ac:dyDescent="0.3">
      <c r="A10" s="15"/>
      <c r="B10" s="14" t="s">
        <v>183</v>
      </c>
      <c r="C10" s="3" t="s">
        <v>174</v>
      </c>
      <c r="D10" s="14"/>
      <c r="E10" s="15" t="s">
        <v>1</v>
      </c>
      <c r="F10" s="15"/>
      <c r="G10" s="17" t="s">
        <v>193</v>
      </c>
    </row>
    <row r="11" spans="1:12" ht="43.05" customHeight="1" x14ac:dyDescent="0.3">
      <c r="A11" s="15"/>
      <c r="B11" s="14" t="s">
        <v>184</v>
      </c>
      <c r="C11" s="3" t="s">
        <v>175</v>
      </c>
      <c r="D11" s="14"/>
      <c r="E11" s="15" t="s">
        <v>1</v>
      </c>
      <c r="F11" s="15" t="s">
        <v>9</v>
      </c>
      <c r="G11" s="17" t="s">
        <v>194</v>
      </c>
    </row>
    <row r="12" spans="1:12" ht="43.05" customHeight="1" x14ac:dyDescent="0.3">
      <c r="A12" s="15"/>
      <c r="B12" s="14" t="s">
        <v>186</v>
      </c>
      <c r="C12" s="3" t="s">
        <v>177</v>
      </c>
      <c r="D12" s="14"/>
      <c r="E12" s="15" t="s">
        <v>1</v>
      </c>
      <c r="F12" s="15" t="s">
        <v>6</v>
      </c>
      <c r="G12" s="17" t="s">
        <v>266</v>
      </c>
    </row>
    <row r="13" spans="1:12" ht="14.4" customHeight="1" x14ac:dyDescent="0.3">
      <c r="A13" s="20"/>
      <c r="B13" s="21"/>
      <c r="C13" s="22"/>
      <c r="D13" s="21"/>
      <c r="E13" s="20"/>
      <c r="F13" s="20"/>
      <c r="G13" s="23"/>
    </row>
    <row r="14" spans="1:12" ht="14.4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4"/>
  <sheetViews>
    <sheetView workbookViewId="0">
      <selection activeCell="J8" sqref="J8"/>
    </sheetView>
  </sheetViews>
  <sheetFormatPr defaultRowHeight="14.4" x14ac:dyDescent="0.3"/>
  <cols>
    <col min="1" max="1" width="21.109375" style="25" customWidth="1"/>
    <col min="2" max="2" width="36.109375" style="25" customWidth="1"/>
    <col min="3" max="3" width="12.33203125" style="25" customWidth="1"/>
    <col min="4" max="4" width="36.109375" style="25" customWidth="1"/>
    <col min="5" max="6" width="10.77734375" style="25" customWidth="1"/>
    <col min="7" max="7" width="35.5546875" style="25" customWidth="1"/>
    <col min="8" max="16384" width="8.88671875" style="25"/>
  </cols>
  <sheetData>
    <row r="1" spans="1:7" ht="43.2" customHeight="1" x14ac:dyDescent="0.3">
      <c r="A1" s="12" t="s">
        <v>108</v>
      </c>
      <c r="B1" s="11"/>
      <c r="C1" s="31" t="s">
        <v>260</v>
      </c>
      <c r="D1" s="11"/>
      <c r="E1" s="11"/>
      <c r="F1" s="32" t="s">
        <v>261</v>
      </c>
    </row>
    <row r="2" spans="1:7" x14ac:dyDescent="0.3">
      <c r="A2" s="12"/>
      <c r="B2" s="11"/>
      <c r="D2" s="11"/>
      <c r="E2" s="11"/>
      <c r="F2" s="11"/>
    </row>
    <row r="3" spans="1:7" ht="14.4" customHeight="1" x14ac:dyDescent="0.3">
      <c r="A3" s="13" t="s">
        <v>109</v>
      </c>
      <c r="B3" s="16" t="s">
        <v>110</v>
      </c>
      <c r="C3" s="13" t="s">
        <v>114</v>
      </c>
      <c r="D3" s="16" t="s">
        <v>108</v>
      </c>
      <c r="E3" s="16" t="s">
        <v>111</v>
      </c>
      <c r="F3" s="16" t="s">
        <v>112</v>
      </c>
      <c r="G3" s="13" t="s">
        <v>117</v>
      </c>
    </row>
    <row r="4" spans="1:7" ht="43.05" customHeight="1" x14ac:dyDescent="0.3">
      <c r="A4" s="15" t="s">
        <v>66</v>
      </c>
      <c r="B4" s="14" t="s">
        <v>127</v>
      </c>
      <c r="C4" s="3" t="s">
        <v>124</v>
      </c>
      <c r="D4" s="14" t="s">
        <v>125</v>
      </c>
      <c r="E4" s="15" t="s">
        <v>0</v>
      </c>
      <c r="F4" s="15" t="s">
        <v>2</v>
      </c>
      <c r="G4" s="17" t="s">
        <v>126</v>
      </c>
    </row>
    <row r="5" spans="1:7" ht="43.05" customHeight="1" x14ac:dyDescent="0.3">
      <c r="A5" s="15"/>
      <c r="B5" s="14" t="s">
        <v>160</v>
      </c>
      <c r="C5" s="3" t="s">
        <v>158</v>
      </c>
      <c r="D5" s="14"/>
      <c r="E5" s="15" t="s">
        <v>0</v>
      </c>
      <c r="F5" s="15" t="s">
        <v>2</v>
      </c>
      <c r="G5" s="17"/>
    </row>
    <row r="6" spans="1:7" ht="43.05" customHeight="1" x14ac:dyDescent="0.3">
      <c r="A6" s="15"/>
      <c r="B6" s="14"/>
      <c r="C6" s="3"/>
      <c r="D6" s="14"/>
      <c r="E6" s="15"/>
      <c r="F6" s="15" t="s">
        <v>2</v>
      </c>
      <c r="G6" s="17"/>
    </row>
    <row r="7" spans="1:7" ht="43.05" customHeight="1" x14ac:dyDescent="0.3">
      <c r="A7" s="15"/>
      <c r="B7" s="14"/>
      <c r="C7" s="26"/>
      <c r="D7" s="14"/>
      <c r="E7" s="15"/>
      <c r="F7" s="15" t="s">
        <v>2</v>
      </c>
      <c r="G7" s="17"/>
    </row>
    <row r="8" spans="1:7" ht="43.05" customHeight="1" x14ac:dyDescent="0.3">
      <c r="A8" s="15"/>
      <c r="B8" s="14"/>
      <c r="C8" s="3"/>
      <c r="D8" s="14"/>
      <c r="E8" s="15"/>
      <c r="F8" s="15" t="s">
        <v>2</v>
      </c>
      <c r="G8" s="17"/>
    </row>
    <row r="9" spans="1:7" ht="43.05" customHeight="1" x14ac:dyDescent="0.3">
      <c r="A9" s="15"/>
      <c r="B9" s="14"/>
      <c r="C9" s="3"/>
      <c r="D9" s="14"/>
      <c r="E9" s="15"/>
      <c r="F9" s="15" t="s">
        <v>2</v>
      </c>
      <c r="G9" s="17"/>
    </row>
    <row r="10" spans="1:7" ht="43.05" customHeight="1" x14ac:dyDescent="0.3">
      <c r="A10" s="15"/>
      <c r="B10" s="14"/>
      <c r="C10" s="3"/>
      <c r="D10" s="14"/>
      <c r="E10" s="15"/>
      <c r="F10" s="15"/>
      <c r="G10" s="17"/>
    </row>
    <row r="11" spans="1:7" ht="43.05" customHeight="1" x14ac:dyDescent="0.3">
      <c r="A11" s="15"/>
      <c r="B11" s="14"/>
      <c r="C11" s="3"/>
      <c r="D11" s="14"/>
      <c r="E11" s="15"/>
      <c r="F11" s="15"/>
      <c r="G11" s="17"/>
    </row>
    <row r="12" spans="1:7" ht="43.05" customHeight="1" x14ac:dyDescent="0.3">
      <c r="A12" s="15"/>
      <c r="B12" s="14"/>
      <c r="C12" s="3"/>
      <c r="D12" s="14"/>
      <c r="E12" s="15"/>
      <c r="F12" s="15"/>
      <c r="G12" s="17"/>
    </row>
    <row r="13" spans="1:7" ht="14.4" customHeight="1" x14ac:dyDescent="0.3">
      <c r="A13" s="20"/>
      <c r="B13" s="21"/>
      <c r="C13" s="22"/>
      <c r="D13" s="21"/>
      <c r="E13" s="20"/>
      <c r="F13" s="20"/>
      <c r="G13" s="23"/>
    </row>
    <row r="14" spans="1:7" ht="14.4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species distribution</vt:lpstr>
      <vt:lpstr>stats distribution</vt:lpstr>
      <vt:lpstr>moves</vt:lpstr>
      <vt:lpstr>Sheet2</vt:lpstr>
      <vt:lpstr>Sheet3</vt:lpstr>
      <vt:lpstr>FIRE</vt:lpstr>
      <vt:lpstr>WATER</vt:lpstr>
      <vt:lpstr>AIR</vt:lpstr>
      <vt:lpstr>EARTH</vt:lpstr>
      <vt:lpstr>ELECTRIC</vt:lpstr>
      <vt:lpstr>NATURE</vt:lpstr>
      <vt:lpstr>SPIRIT</vt:lpstr>
      <vt:lpstr>DARK</vt:lpstr>
      <vt:lpstr>NORMAL</vt:lpstr>
      <vt:lpstr>SYNTHETIC</vt:lpstr>
      <vt:lpstr>'stats distribution'!Criteria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2019-07-10T12:59:43Z</dcterms:created>
  <dcterms:modified xsi:type="dcterms:W3CDTF">2020-02-19T22:58:09Z</dcterms:modified>
</cp:coreProperties>
</file>