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Z:\Windows\2資料\他の太陽系天体\フォボス\HiRISE_DEM\TJSASS\Figures\"/>
    </mc:Choice>
  </mc:AlternateContent>
  <xr:revisionPtr revIDLastSave="0" documentId="13_ncr:1_{24B7B617-562C-496D-98B2-82CDB7E28E9D}" xr6:coauthVersionLast="45" xr6:coauthVersionMax="45" xr10:uidLastSave="{00000000-0000-0000-0000-000000000000}"/>
  <bookViews>
    <workbookView xWindow="-120" yWindow="-120" windowWidth="38640" windowHeight="23640" xr2:uid="{00000000-000D-0000-FFFF-FFFF00000000}"/>
  </bookViews>
  <sheets>
    <sheet name="all" sheetId="4" r:id="rId1"/>
    <sheet name="This study" sheetId="6" r:id="rId2"/>
    <sheet name="Basilevsky_Fig5b" sheetId="1" r:id="rId3"/>
    <sheet name="Karachevtseva_Table2" sheetId="7" r:id="rId4"/>
    <sheet name="Karachevtseva_Fig5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7" l="1"/>
  <c r="G23" i="7"/>
  <c r="G22" i="7"/>
  <c r="G21" i="7"/>
  <c r="F24" i="7"/>
  <c r="F23" i="7"/>
  <c r="F22" i="7"/>
  <c r="F21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2" i="7"/>
  <c r="C42" i="6" l="1"/>
  <c r="D42" i="6"/>
  <c r="B42" i="6"/>
  <c r="C39" i="6"/>
  <c r="F2" i="1" l="1"/>
  <c r="F27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" i="1"/>
  <c r="E27" i="1" s="1"/>
  <c r="C27" i="1"/>
  <c r="A27" i="1"/>
  <c r="D28" i="3"/>
  <c r="A28" i="3"/>
  <c r="B38" i="6"/>
  <c r="C38" i="6"/>
  <c r="D38" i="6"/>
  <c r="F30" i="6"/>
  <c r="F31" i="6"/>
  <c r="F32" i="6"/>
  <c r="F33" i="6"/>
  <c r="F34" i="6"/>
  <c r="F4" i="6"/>
  <c r="F5" i="6"/>
  <c r="F35" i="6"/>
  <c r="F36" i="6"/>
  <c r="F6" i="6"/>
  <c r="F7" i="6"/>
  <c r="F8" i="6"/>
  <c r="F9" i="6"/>
  <c r="F10" i="6"/>
  <c r="F11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" i="6"/>
  <c r="F3" i="6"/>
  <c r="F29" i="6"/>
  <c r="F12" i="6"/>
  <c r="C29" i="1"/>
  <c r="C30" i="1"/>
  <c r="C28" i="1"/>
  <c r="A30" i="1"/>
  <c r="A29" i="1"/>
  <c r="B3" i="1"/>
  <c r="B29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B27" i="1" s="1"/>
  <c r="A28" i="1"/>
  <c r="D31" i="3"/>
  <c r="D30" i="3"/>
  <c r="A29" i="3"/>
  <c r="A31" i="3"/>
  <c r="A30" i="3"/>
  <c r="B40" i="6"/>
  <c r="D41" i="6"/>
  <c r="C41" i="6"/>
  <c r="D40" i="6"/>
  <c r="C40" i="6"/>
  <c r="B41" i="6"/>
  <c r="B39" i="6"/>
  <c r="D29" i="3"/>
  <c r="D39" i="6"/>
  <c r="E28" i="1" l="1"/>
  <c r="E29" i="1"/>
  <c r="E30" i="1"/>
  <c r="F30" i="1"/>
  <c r="B28" i="1"/>
  <c r="F29" i="1"/>
  <c r="F40" i="6"/>
  <c r="F38" i="6"/>
  <c r="F28" i="1"/>
  <c r="B30" i="1"/>
  <c r="F41" i="6"/>
  <c r="F39" i="6"/>
  <c r="H28" i="6"/>
  <c r="H10" i="6"/>
  <c r="H12" i="6"/>
  <c r="H7" i="6"/>
  <c r="H20" i="6"/>
  <c r="H11" i="6"/>
  <c r="H3" i="6"/>
  <c r="H19" i="6"/>
  <c r="H36" i="6"/>
  <c r="H27" i="6"/>
  <c r="H18" i="6"/>
  <c r="H9" i="6"/>
  <c r="H35" i="6"/>
  <c r="H26" i="6"/>
  <c r="H17" i="6"/>
  <c r="H4" i="6"/>
  <c r="H34" i="6"/>
  <c r="H25" i="6"/>
  <c r="H33" i="6"/>
  <c r="H5" i="6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" i="3"/>
  <c r="C2" i="3" l="1"/>
  <c r="B30" i="3"/>
  <c r="B28" i="3"/>
  <c r="B29" i="3"/>
  <c r="B31" i="3"/>
  <c r="H22" i="6"/>
  <c r="H6" i="6"/>
  <c r="H14" i="6"/>
  <c r="H13" i="6"/>
  <c r="H21" i="6"/>
  <c r="H2" i="6"/>
  <c r="H30" i="6"/>
  <c r="H16" i="6"/>
  <c r="H32" i="6"/>
  <c r="H24" i="6"/>
  <c r="H29" i="6"/>
  <c r="H8" i="6"/>
  <c r="H15" i="6"/>
  <c r="H23" i="6"/>
  <c r="H31" i="6"/>
  <c r="C29" i="3" l="1"/>
  <c r="C28" i="3"/>
  <c r="C31" i="3"/>
  <c r="C30" i="3"/>
  <c r="H41" i="6"/>
  <c r="H38" i="6"/>
  <c r="H39" i="6"/>
  <c r="H40" i="6"/>
</calcChain>
</file>

<file path=xl/sharedStrings.xml><?xml version="1.0" encoding="utf-8"?>
<sst xmlns="http://schemas.openxmlformats.org/spreadsheetml/2006/main" count="154" uniqueCount="108">
  <si>
    <t># Digitized by GSYS2.4.7</t>
  </si>
  <si>
    <t># Date =  22.Jan.2019</t>
  </si>
  <si>
    <t xml:space="preserve">  11:16:15</t>
  </si>
  <si>
    <t># Number of data = 24</t>
  </si>
  <si>
    <t># set xrange[0.0</t>
  </si>
  <si>
    <t xml:space="preserve"> 8000.0]</t>
  </si>
  <si>
    <t># set yrange[0.0</t>
  </si>
  <si>
    <t xml:space="preserve"> 0.22] </t>
  </si>
  <si>
    <t># MD5Fig : 3e7a1a4ae98e17880703d652a2c90bf8</t>
  </si>
  <si>
    <t># Axis_X : 3fc0dd83a6632d903fecd7e44552b1453fed5351cf2a8a723fecd7e44552b145</t>
  </si>
  <si>
    <t># Axis_Y : 3fc0dd83a6632d903fecd7e44552b1453fc0dd83a6632d903fb34fb8b2425a1f</t>
  </si>
  <si>
    <t xml:space="preserve">#    x           y    </t>
  </si>
  <si>
    <t># Number of data = 25</t>
  </si>
  <si>
    <t xml:space="preserve"> 0.45] </t>
  </si>
  <si>
    <t># MD5Fig : 11f3d045a41d8f60dae9d611a79a29bb</t>
  </si>
  <si>
    <t>d/D</t>
  </si>
  <si>
    <t>Diameter (m)</t>
    <phoneticPr fontId="18"/>
  </si>
  <si>
    <t>d/D</t>
    <phoneticPr fontId="18"/>
  </si>
  <si>
    <t xml:space="preserve">  11:32:32</t>
  </si>
  <si>
    <t># set xrange[1.0</t>
  </si>
  <si>
    <t xml:space="preserve"> 8.2]</t>
  </si>
  <si>
    <t># set yrange[0.05</t>
  </si>
  <si>
    <t># Axis_X : 3fbdbed037b185db3fec3c977ab2bedd3feddd311519a72e3fec3c977ab2bedd</t>
  </si>
  <si>
    <t># Axis_Y : 3fbdbed037b185db3fec3c977ab2bedd3fbdbed037b185db3f983c977ab2bedd</t>
  </si>
  <si>
    <t>Diameter (km)</t>
    <phoneticPr fontId="18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</si>
  <si>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</si>
  <si>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</si>
  <si>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</si>
  <si>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</si>
  <si>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</si>
  <si>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</si>
  <si>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</si>
  <si>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</si>
  <si>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</si>
  <si>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</si>
  <si>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</si>
  <si>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</si>
  <si>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</si>
  <si>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</si>
  <si>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</si>
  <si>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</si>
  <si>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</si>
  <si>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</si>
  <si>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</si>
  <si>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</si>
  <si>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</si>
  <si>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</si>
  <si>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</si>
  <si>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</si>
  <si>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</si>
  <si>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</si>
  <si>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</si>
  <si>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</si>
  <si>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</si>
  <si>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</si>
  <si>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</si>
  <si>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</si>
  <si>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</si>
  <si>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profile</t>
  </si>
  <si>
    <t>depth</t>
  </si>
  <si>
    <t>Diameter (corrected)</t>
  </si>
  <si>
    <t>00</t>
  </si>
  <si>
    <t>01</t>
  </si>
  <si>
    <t>Average</t>
    <phoneticPr fontId="18"/>
  </si>
  <si>
    <t>average</t>
    <phoneticPr fontId="18"/>
  </si>
  <si>
    <t>fixed depth</t>
    <phoneticPr fontId="18"/>
  </si>
  <si>
    <t>depth difference</t>
    <phoneticPr fontId="18"/>
  </si>
  <si>
    <t>max</t>
    <phoneticPr fontId="18"/>
  </si>
  <si>
    <t>min</t>
    <phoneticPr fontId="18"/>
  </si>
  <si>
    <t>depth (m)</t>
    <phoneticPr fontId="18"/>
  </si>
  <si>
    <t>Median</t>
    <phoneticPr fontId="18"/>
  </si>
  <si>
    <t>median</t>
    <phoneticPr fontId="18"/>
  </si>
  <si>
    <t>Unit</t>
    <phoneticPr fontId="18"/>
  </si>
  <si>
    <t>Redder</t>
    <phoneticPr fontId="18"/>
  </si>
  <si>
    <t>Bluer</t>
    <phoneticPr fontId="18"/>
  </si>
  <si>
    <t>std dev</t>
    <phoneticPr fontId="18"/>
  </si>
  <si>
    <t>Wendell</t>
  </si>
  <si>
    <t>−8.7</t>
  </si>
  <si>
    <t>Todd</t>
  </si>
  <si>
    <t>Stickney</t>
  </si>
  <si>
    <t>Skyresh</t>
  </si>
  <si>
    <t>Shklovsky</t>
  </si>
  <si>
    <t>−26.3</t>
  </si>
  <si>
    <t>Sharpless</t>
  </si>
  <si>
    <t>Roche</t>
  </si>
  <si>
    <t>Reldresal</t>
  </si>
  <si>
    <t>−5.3</t>
  </si>
  <si>
    <t>Öpik</t>
  </si>
  <si>
    <t>−10.2</t>
  </si>
  <si>
    <t>Limtoc</t>
  </si>
  <si>
    <t>−80.0</t>
  </si>
  <si>
    <t>Hall</t>
  </si>
  <si>
    <t>Gulliver</t>
  </si>
  <si>
    <t>Grildrig</t>
  </si>
  <si>
    <t>Flimnap</t>
  </si>
  <si>
    <t>Drunlo</t>
  </si>
  <si>
    <t>−37.9</t>
  </si>
  <si>
    <t>D’Arrest</t>
  </si>
  <si>
    <t>Clustril</t>
  </si>
  <si>
    <r>
      <t>d</t>
    </r>
    <r>
      <rPr>
        <b/>
        <sz val="11"/>
        <color theme="1"/>
        <rFont val="Georgia"/>
        <family val="1"/>
      </rPr>
      <t>/</t>
    </r>
    <r>
      <rPr>
        <b/>
        <i/>
        <sz val="11"/>
        <color theme="1"/>
        <rFont val="Georgia"/>
        <family val="1"/>
      </rPr>
      <t>D</t>
    </r>
  </si>
  <si>
    <r>
      <t>Diameter, </t>
    </r>
    <r>
      <rPr>
        <b/>
        <i/>
        <sz val="11"/>
        <color theme="1"/>
        <rFont val="Georgia"/>
        <family val="1"/>
      </rPr>
      <t>D</t>
    </r>
    <r>
      <rPr>
        <b/>
        <sz val="11"/>
        <color theme="1"/>
        <rFont val="Georgia"/>
        <family val="1"/>
      </rPr>
      <t> (km)</t>
    </r>
  </si>
  <si>
    <t>Center longitude (Deg)</t>
  </si>
  <si>
    <t>Center latitude (Deg)</t>
  </si>
  <si>
    <t>Crater name</t>
  </si>
  <si>
    <t>No.</t>
  </si>
  <si>
    <t>Caution: This data are taken from dynamic heights</t>
    <phoneticPr fontId="18"/>
  </si>
  <si>
    <r>
      <t>Table 2. Coordinates, diameters and ratio depth to diameter of Phobos’ named craters, measured from new global base orthomosaic and</t>
    </r>
    <r>
      <rPr>
        <sz val="11"/>
        <color rgb="FFFF0000"/>
        <rFont val="游ゴシック"/>
        <family val="3"/>
        <charset val="128"/>
        <scheme val="minor"/>
      </rPr>
      <t xml:space="preserve"> geometric heights (DTM).</t>
    </r>
    <phoneticPr fontId="18"/>
  </si>
  <si>
    <t>Diameter, D (m)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</si>
</sst>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0_);[Red]\(0.000\)"/>
    <numFmt numFmtId="178" formatCode="0.000000_);[Red]\(0.000000\)"/>
    <numFmt numFmtId="179" formatCode="0.00000_);[Red]\(0.00000\)"/>
    <numFmt numFmtId="180" formatCode="0.00_ 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Georgia"/>
      <family val="1"/>
    </font>
    <font>
      <b/>
      <i/>
      <sz val="11"/>
      <color theme="1"/>
      <name val="Georgia"/>
      <family val="1"/>
    </font>
    <font>
      <b/>
      <sz val="11"/>
      <color theme="1"/>
      <name val="Georgia"/>
      <family val="1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EBEBEB"/>
      </bottom>
      <diagonal/>
    </border>
    <border>
      <left/>
      <right/>
      <top style="medium">
        <color rgb="FFEBEBEB"/>
      </top>
      <bottom style="medium">
        <color rgb="FFEBEBEB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19" fillId="0" borderId="10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177" fontId="22" fillId="0" borderId="0" xfId="0" applyNumberFormat="1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This study</c:v>
          </c:tx>
          <c:spPr>
            <a:ln w="25400">
              <a:noFill/>
            </a:ln>
          </c:spPr>
          <c:marker>
            <c:symbol val="square"/>
            <c:size val="4"/>
          </c:marker>
          <c:xVal>
            <c:numRef>
              <c:f>'This study'!$C$2:$C$36</c:f>
              <c:numCache>
                <c:formatCode>General</c:formatCode>
                <c:ptCount val="35"/>
                <c:pt idx="0">
                  <c:v>354.70858372766173</c:v>
                </c:pt>
                <c:pt idx="1">
                  <c:v>380.55550690536069</c:v>
                </c:pt>
                <c:pt idx="2">
                  <c:v>480.635592399149</c:v>
                </c:pt>
                <c:pt idx="3">
                  <c:v>581.97997276308502</c:v>
                </c:pt>
                <c:pt idx="4">
                  <c:v>869.3960708575454</c:v>
                </c:pt>
                <c:pt idx="5">
                  <c:v>376.94350849645747</c:v>
                </c:pt>
                <c:pt idx="6">
                  <c:v>682.35603887972559</c:v>
                </c:pt>
                <c:pt idx="7">
                  <c:v>299.17638463069142</c:v>
                </c:pt>
                <c:pt idx="8">
                  <c:v>321.77583103357108</c:v>
                </c:pt>
                <c:pt idx="9">
                  <c:v>230.25246668674026</c:v>
                </c:pt>
                <c:pt idx="10">
                  <c:v>228.04434364977479</c:v>
                </c:pt>
                <c:pt idx="11">
                  <c:v>176.66257766799009</c:v>
                </c:pt>
                <c:pt idx="12">
                  <c:v>284.40950578917887</c:v>
                </c:pt>
                <c:pt idx="13">
                  <c:v>300.95975269244985</c:v>
                </c:pt>
                <c:pt idx="14">
                  <c:v>260.03895808874177</c:v>
                </c:pt>
                <c:pt idx="15">
                  <c:v>441.53861060773818</c:v>
                </c:pt>
                <c:pt idx="16">
                  <c:v>355.31716641804115</c:v>
                </c:pt>
                <c:pt idx="17">
                  <c:v>379.92447870881864</c:v>
                </c:pt>
                <c:pt idx="18">
                  <c:v>680.66764369499526</c:v>
                </c:pt>
                <c:pt idx="19">
                  <c:v>884.33993831522116</c:v>
                </c:pt>
                <c:pt idx="20">
                  <c:v>562.13769208478971</c:v>
                </c:pt>
                <c:pt idx="21">
                  <c:v>873.52334679289208</c:v>
                </c:pt>
                <c:pt idx="22">
                  <c:v>284.07017580479607</c:v>
                </c:pt>
                <c:pt idx="23">
                  <c:v>508.25415279542591</c:v>
                </c:pt>
                <c:pt idx="24">
                  <c:v>485.76340789098106</c:v>
                </c:pt>
                <c:pt idx="25">
                  <c:v>333.9293724502549</c:v>
                </c:pt>
                <c:pt idx="26">
                  <c:v>190.57524444926443</c:v>
                </c:pt>
                <c:pt idx="27">
                  <c:v>545.52152977286084</c:v>
                </c:pt>
                <c:pt idx="28">
                  <c:v>189.91659712746466</c:v>
                </c:pt>
                <c:pt idx="29">
                  <c:v>283.33005141170611</c:v>
                </c:pt>
                <c:pt idx="30">
                  <c:v>219.62007745388135</c:v>
                </c:pt>
                <c:pt idx="31">
                  <c:v>387.3534740606255</c:v>
                </c:pt>
                <c:pt idx="32">
                  <c:v>268.10817544926687</c:v>
                </c:pt>
                <c:pt idx="33">
                  <c:v>1273.5487337107911</c:v>
                </c:pt>
                <c:pt idx="34">
                  <c:v>440.16785871564804</c:v>
                </c:pt>
              </c:numCache>
            </c:numRef>
          </c:xVal>
          <c:yVal>
            <c:numRef>
              <c:f>'This study'!$D$2:$D$36</c:f>
              <c:numCache>
                <c:formatCode>General</c:formatCode>
                <c:ptCount val="35"/>
                <c:pt idx="0">
                  <c:v>9.6933228137477304E-2</c:v>
                </c:pt>
                <c:pt idx="1">
                  <c:v>6.9909157055198443E-2</c:v>
                </c:pt>
                <c:pt idx="2">
                  <c:v>0.11121902599099942</c:v>
                </c:pt>
                <c:pt idx="3">
                  <c:v>0.14796892924910329</c:v>
                </c:pt>
                <c:pt idx="4">
                  <c:v>0.15642010257401323</c:v>
                </c:pt>
                <c:pt idx="5">
                  <c:v>9.732473871388507E-2</c:v>
                </c:pt>
                <c:pt idx="6">
                  <c:v>0.10891566788485835</c:v>
                </c:pt>
                <c:pt idx="7">
                  <c:v>4.8831997414327352E-2</c:v>
                </c:pt>
                <c:pt idx="8">
                  <c:v>8.292815947805568E-2</c:v>
                </c:pt>
                <c:pt idx="9">
                  <c:v>7.4952458911191205E-2</c:v>
                </c:pt>
                <c:pt idx="10">
                  <c:v>4.9924047726299173E-2</c:v>
                </c:pt>
                <c:pt idx="11">
                  <c:v>3.6537702808100037E-2</c:v>
                </c:pt>
                <c:pt idx="12">
                  <c:v>5.4607335860719024E-2</c:v>
                </c:pt>
                <c:pt idx="13">
                  <c:v>9.645973258885869E-2</c:v>
                </c:pt>
                <c:pt idx="14">
                  <c:v>6.1797589716072902E-2</c:v>
                </c:pt>
                <c:pt idx="15">
                  <c:v>6.9780337039690749E-2</c:v>
                </c:pt>
                <c:pt idx="16">
                  <c:v>0.15264816832615669</c:v>
                </c:pt>
                <c:pt idx="17">
                  <c:v>0.10402150724081365</c:v>
                </c:pt>
                <c:pt idx="18">
                  <c:v>0.12318972751769079</c:v>
                </c:pt>
                <c:pt idx="19">
                  <c:v>0.10733814344694163</c:v>
                </c:pt>
                <c:pt idx="20">
                  <c:v>0.11779329947255375</c:v>
                </c:pt>
                <c:pt idx="21">
                  <c:v>0.13137452568742125</c:v>
                </c:pt>
                <c:pt idx="22">
                  <c:v>0.13182858154856672</c:v>
                </c:pt>
                <c:pt idx="23">
                  <c:v>0.13775157469460145</c:v>
                </c:pt>
                <c:pt idx="24">
                  <c:v>6.036947018988971E-2</c:v>
                </c:pt>
                <c:pt idx="25">
                  <c:v>4.0208179392935361E-2</c:v>
                </c:pt>
                <c:pt idx="26">
                  <c:v>3.9652009293298159E-2</c:v>
                </c:pt>
                <c:pt idx="27">
                  <c:v>0.17362418188278261</c:v>
                </c:pt>
                <c:pt idx="28">
                  <c:v>3.6869412654611307E-2</c:v>
                </c:pt>
                <c:pt idx="29">
                  <c:v>5.017180012059725E-2</c:v>
                </c:pt>
                <c:pt idx="30">
                  <c:v>4.0757359876248442E-2</c:v>
                </c:pt>
                <c:pt idx="31">
                  <c:v>5.2513128542860062E-2</c:v>
                </c:pt>
                <c:pt idx="32">
                  <c:v>6.0449725499231312E-2</c:v>
                </c:pt>
                <c:pt idx="33">
                  <c:v>9.2732483431235399E-2</c:v>
                </c:pt>
                <c:pt idx="34">
                  <c:v>9.3459139695257168E-2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E2-4F12-963C-60A34BE9EFF7}"/>
            </c:ext>
          </c:extLst>
        </c:ser>
        <c:ser>
          <c:idx val="2"/>
          <c:order val="1"/>
          <c:tx>
            <c:v>Karachevtseva et al. (2014)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3"/>
          </c:marker>
          <c:xVal>
            <c:numRef>
              <c:f>Karachevtseva_Fig5!$B$2:$B$26</c:f>
              <c:numCache>
                <c:formatCode>General</c:formatCode>
                <c:ptCount val="25"/>
                <c:pt idx="0">
                  <c:v>3533</c:v>
                </c:pt>
                <c:pt idx="1">
                  <c:v>3249</c:v>
                </c:pt>
                <c:pt idx="2">
                  <c:v>2171</c:v>
                </c:pt>
                <c:pt idx="3">
                  <c:v>2095</c:v>
                </c:pt>
                <c:pt idx="4">
                  <c:v>1959</c:v>
                </c:pt>
                <c:pt idx="5">
                  <c:v>2416</c:v>
                </c:pt>
                <c:pt idx="6">
                  <c:v>2536</c:v>
                </c:pt>
                <c:pt idx="7">
                  <c:v>1953</c:v>
                </c:pt>
                <c:pt idx="8">
                  <c:v>1953</c:v>
                </c:pt>
                <c:pt idx="9">
                  <c:v>2182</c:v>
                </c:pt>
                <c:pt idx="10">
                  <c:v>2421</c:v>
                </c:pt>
                <c:pt idx="11">
                  <c:v>2928</c:v>
                </c:pt>
                <c:pt idx="12">
                  <c:v>2677</c:v>
                </c:pt>
                <c:pt idx="13">
                  <c:v>2923</c:v>
                </c:pt>
                <c:pt idx="14">
                  <c:v>3070</c:v>
                </c:pt>
                <c:pt idx="15">
                  <c:v>2895</c:v>
                </c:pt>
                <c:pt idx="16">
                  <c:v>3320</c:v>
                </c:pt>
                <c:pt idx="17">
                  <c:v>3838</c:v>
                </c:pt>
                <c:pt idx="18">
                  <c:v>4219</c:v>
                </c:pt>
                <c:pt idx="19">
                  <c:v>5482</c:v>
                </c:pt>
                <c:pt idx="20">
                  <c:v>5068</c:v>
                </c:pt>
                <c:pt idx="21">
                  <c:v>5602</c:v>
                </c:pt>
                <c:pt idx="22">
                  <c:v>6060</c:v>
                </c:pt>
                <c:pt idx="23">
                  <c:v>6659</c:v>
                </c:pt>
                <c:pt idx="24">
                  <c:v>8069.0000000000009</c:v>
                </c:pt>
              </c:numCache>
            </c:numRef>
          </c:xVal>
          <c:yVal>
            <c:numRef>
              <c:f>Karachevtseva_Fig5!$D$2:$D$26</c:f>
              <c:numCache>
                <c:formatCode>0.000000_);[Red]\(0.000000\)</c:formatCode>
                <c:ptCount val="25"/>
                <c:pt idx="0">
                  <c:v>0.39040000000000002</c:v>
                </c:pt>
                <c:pt idx="1">
                  <c:v>0.31494</c:v>
                </c:pt>
                <c:pt idx="2">
                  <c:v>0.28497</c:v>
                </c:pt>
                <c:pt idx="3">
                  <c:v>0.29841000000000001</c:v>
                </c:pt>
                <c:pt idx="4">
                  <c:v>0.2581</c:v>
                </c:pt>
                <c:pt idx="5">
                  <c:v>0.26291999999999999</c:v>
                </c:pt>
                <c:pt idx="6">
                  <c:v>0.255</c:v>
                </c:pt>
                <c:pt idx="7">
                  <c:v>0.22606000000000001</c:v>
                </c:pt>
                <c:pt idx="8">
                  <c:v>0.13234000000000001</c:v>
                </c:pt>
                <c:pt idx="9">
                  <c:v>7.6184000000000002E-2</c:v>
                </c:pt>
                <c:pt idx="10">
                  <c:v>7.4462E-2</c:v>
                </c:pt>
                <c:pt idx="11">
                  <c:v>0.13372000000000001</c:v>
                </c:pt>
                <c:pt idx="12">
                  <c:v>0.18092</c:v>
                </c:pt>
                <c:pt idx="13">
                  <c:v>0.19918</c:v>
                </c:pt>
                <c:pt idx="14">
                  <c:v>0.21021000000000001</c:v>
                </c:pt>
                <c:pt idx="15">
                  <c:v>0.23397999999999999</c:v>
                </c:pt>
                <c:pt idx="16">
                  <c:v>0.20952000000000001</c:v>
                </c:pt>
                <c:pt idx="17">
                  <c:v>0.1978</c:v>
                </c:pt>
                <c:pt idx="18">
                  <c:v>0.17402999999999999</c:v>
                </c:pt>
                <c:pt idx="19">
                  <c:v>0.15129000000000001</c:v>
                </c:pt>
                <c:pt idx="20">
                  <c:v>0.26291999999999999</c:v>
                </c:pt>
                <c:pt idx="21">
                  <c:v>0.42553999999999997</c:v>
                </c:pt>
                <c:pt idx="22">
                  <c:v>0.21468999999999999</c:v>
                </c:pt>
                <c:pt idx="23">
                  <c:v>0.22089</c:v>
                </c:pt>
                <c:pt idx="24">
                  <c:v>0.20607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E2-4F12-963C-60A34BE9EFF7}"/>
            </c:ext>
          </c:extLst>
        </c:ser>
        <c:ser>
          <c:idx val="0"/>
          <c:order val="2"/>
          <c:tx>
            <c:v>Basilevsky et al. (2014)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Basilevsky_Fig5b!$A$2:$A$25</c:f>
              <c:numCache>
                <c:formatCode>0_);[Red]\(0\)</c:formatCode>
                <c:ptCount val="24"/>
                <c:pt idx="0">
                  <c:v>1213</c:v>
                </c:pt>
                <c:pt idx="1">
                  <c:v>1263</c:v>
                </c:pt>
                <c:pt idx="2">
                  <c:v>1203</c:v>
                </c:pt>
                <c:pt idx="3">
                  <c:v>2406</c:v>
                </c:pt>
                <c:pt idx="4">
                  <c:v>3198</c:v>
                </c:pt>
                <c:pt idx="5">
                  <c:v>4201</c:v>
                </c:pt>
                <c:pt idx="6">
                  <c:v>1965</c:v>
                </c:pt>
                <c:pt idx="7">
                  <c:v>1103</c:v>
                </c:pt>
                <c:pt idx="8">
                  <c:v>2356</c:v>
                </c:pt>
                <c:pt idx="9">
                  <c:v>2436</c:v>
                </c:pt>
                <c:pt idx="10">
                  <c:v>2226</c:v>
                </c:pt>
                <c:pt idx="11">
                  <c:v>2185</c:v>
                </c:pt>
                <c:pt idx="12">
                  <c:v>1073</c:v>
                </c:pt>
                <c:pt idx="13">
                  <c:v>1073</c:v>
                </c:pt>
                <c:pt idx="14">
                  <c:v>771.9</c:v>
                </c:pt>
                <c:pt idx="15">
                  <c:v>1323</c:v>
                </c:pt>
                <c:pt idx="16">
                  <c:v>1494</c:v>
                </c:pt>
                <c:pt idx="17">
                  <c:v>1313</c:v>
                </c:pt>
                <c:pt idx="18">
                  <c:v>1614</c:v>
                </c:pt>
                <c:pt idx="19">
                  <c:v>2997</c:v>
                </c:pt>
                <c:pt idx="20">
                  <c:v>3709</c:v>
                </c:pt>
                <c:pt idx="21">
                  <c:v>3569</c:v>
                </c:pt>
                <c:pt idx="22">
                  <c:v>6125</c:v>
                </c:pt>
                <c:pt idx="23">
                  <c:v>7689</c:v>
                </c:pt>
              </c:numCache>
            </c:numRef>
          </c:xVal>
          <c:yVal>
            <c:numRef>
              <c:f>Basilevsky_Fig5b!$C$2:$C$25</c:f>
              <c:numCache>
                <c:formatCode>0.000000_);[Red]\(0.000000\)</c:formatCode>
                <c:ptCount val="24"/>
                <c:pt idx="0">
                  <c:v>0.20068</c:v>
                </c:pt>
                <c:pt idx="1">
                  <c:v>0.14452000000000001</c:v>
                </c:pt>
                <c:pt idx="2">
                  <c:v>0.14863999999999999</c:v>
                </c:pt>
                <c:pt idx="3">
                  <c:v>0.18162</c:v>
                </c:pt>
                <c:pt idx="4">
                  <c:v>0.15662999999999999</c:v>
                </c:pt>
                <c:pt idx="5">
                  <c:v>0.20480000000000001</c:v>
                </c:pt>
                <c:pt idx="6">
                  <c:v>0.11849999999999999</c:v>
                </c:pt>
                <c:pt idx="7">
                  <c:v>8.8103000000000001E-2</c:v>
                </c:pt>
                <c:pt idx="8">
                  <c:v>8.9133000000000004E-2</c:v>
                </c:pt>
                <c:pt idx="9">
                  <c:v>6.9040000000000004E-2</c:v>
                </c:pt>
                <c:pt idx="10">
                  <c:v>6.3115000000000004E-2</c:v>
                </c:pt>
                <c:pt idx="11">
                  <c:v>6.0023E-2</c:v>
                </c:pt>
                <c:pt idx="12">
                  <c:v>6.3115000000000004E-2</c:v>
                </c:pt>
                <c:pt idx="13">
                  <c:v>4.7142999999999997E-2</c:v>
                </c:pt>
                <c:pt idx="14">
                  <c:v>3.8899000000000003E-2</c:v>
                </c:pt>
                <c:pt idx="15">
                  <c:v>3.2974000000000003E-2</c:v>
                </c:pt>
                <c:pt idx="16">
                  <c:v>2.1897E-2</c:v>
                </c:pt>
                <c:pt idx="17">
                  <c:v>1.8033E-2</c:v>
                </c:pt>
                <c:pt idx="18">
                  <c:v>3.7869E-2</c:v>
                </c:pt>
                <c:pt idx="19">
                  <c:v>4.3020999999999997E-2</c:v>
                </c:pt>
                <c:pt idx="20">
                  <c:v>1.4940999999999999E-2</c:v>
                </c:pt>
                <c:pt idx="21">
                  <c:v>6.3115000000000004E-2</c:v>
                </c:pt>
                <c:pt idx="22">
                  <c:v>0.11155</c:v>
                </c:pt>
                <c:pt idx="23">
                  <c:v>0.12648999999999999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E2-4F12-963C-60A34BE9E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29984"/>
        <c:axId val="485732448"/>
      </c:scatterChart>
      <c:valAx>
        <c:axId val="6848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ja-JP" b="0">
                    <a:latin typeface="Arial" panose="020B0604020202020204" pitchFamily="34" charset="0"/>
                    <a:cs typeface="Arial" panose="020B0604020202020204" pitchFamily="34" charset="0"/>
                  </a:rPr>
                  <a:t>Crater</a:t>
                </a:r>
                <a:r>
                  <a:rPr lang="en-US" altLang="ja-JP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diameter </a:t>
                </a:r>
                <a:r>
                  <a:rPr lang="en-US" altLang="ja-JP" b="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r>
                  <a:rPr lang="en-US" altLang="ja-JP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ja-JP" altLang="en-US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85732448"/>
        <c:crosses val="autoZero"/>
        <c:crossBetween val="midCat"/>
      </c:valAx>
      <c:valAx>
        <c:axId val="4857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ja-JP" b="0" i="1"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r>
                  <a:rPr lang="en-US" altLang="ja-JP" b="0">
                    <a:latin typeface="Arial" panose="020B0604020202020204" pitchFamily="34" charset="0"/>
                    <a:cs typeface="Arial" panose="020B0604020202020204" pitchFamily="34" charset="0"/>
                  </a:rPr>
                  <a:t>/</a:t>
                </a:r>
                <a:r>
                  <a:rPr lang="en-US" altLang="ja-JP" b="0" i="1"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endParaRPr lang="ja-JP" altLang="en-US" b="0" i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684829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00852572865829"/>
          <c:y val="8.4985030879578871E-2"/>
          <c:w val="0.17890395126409392"/>
          <c:h val="9.5995658770501785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55744359498249"/>
          <c:y val="3.8805555555555558E-2"/>
          <c:w val="0.7776899833029205"/>
          <c:h val="0.81186136093921279"/>
        </c:manualLayout>
      </c:layout>
      <c:scatterChart>
        <c:scatterStyle val="lineMarker"/>
        <c:varyColors val="0"/>
        <c:ser>
          <c:idx val="2"/>
          <c:order val="0"/>
          <c:tx>
            <c:v>Karachevtseva et al. (2014)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Karachevtseva_Fig5!$B$2:$B$26</c:f>
              <c:numCache>
                <c:formatCode>General</c:formatCode>
                <c:ptCount val="25"/>
                <c:pt idx="0">
                  <c:v>3533</c:v>
                </c:pt>
                <c:pt idx="1">
                  <c:v>3249</c:v>
                </c:pt>
                <c:pt idx="2">
                  <c:v>2171</c:v>
                </c:pt>
                <c:pt idx="3">
                  <c:v>2095</c:v>
                </c:pt>
                <c:pt idx="4">
                  <c:v>1959</c:v>
                </c:pt>
                <c:pt idx="5">
                  <c:v>2416</c:v>
                </c:pt>
                <c:pt idx="6">
                  <c:v>2536</c:v>
                </c:pt>
                <c:pt idx="7">
                  <c:v>1953</c:v>
                </c:pt>
                <c:pt idx="8">
                  <c:v>1953</c:v>
                </c:pt>
                <c:pt idx="9">
                  <c:v>2182</c:v>
                </c:pt>
                <c:pt idx="10">
                  <c:v>2421</c:v>
                </c:pt>
                <c:pt idx="11">
                  <c:v>2928</c:v>
                </c:pt>
                <c:pt idx="12">
                  <c:v>2677</c:v>
                </c:pt>
                <c:pt idx="13">
                  <c:v>2923</c:v>
                </c:pt>
                <c:pt idx="14">
                  <c:v>3070</c:v>
                </c:pt>
                <c:pt idx="15">
                  <c:v>2895</c:v>
                </c:pt>
                <c:pt idx="16">
                  <c:v>3320</c:v>
                </c:pt>
                <c:pt idx="17">
                  <c:v>3838</c:v>
                </c:pt>
                <c:pt idx="18">
                  <c:v>4219</c:v>
                </c:pt>
                <c:pt idx="19">
                  <c:v>5482</c:v>
                </c:pt>
                <c:pt idx="20">
                  <c:v>5068</c:v>
                </c:pt>
                <c:pt idx="21">
                  <c:v>5602</c:v>
                </c:pt>
                <c:pt idx="22">
                  <c:v>6060</c:v>
                </c:pt>
                <c:pt idx="23">
                  <c:v>6659</c:v>
                </c:pt>
                <c:pt idx="24">
                  <c:v>8069.0000000000009</c:v>
                </c:pt>
              </c:numCache>
            </c:numRef>
          </c:xVal>
          <c:yVal>
            <c:numRef>
              <c:f>Karachevtseva_Fig5!$D$2:$D$26</c:f>
              <c:numCache>
                <c:formatCode>0.000000_);[Red]\(0.000000\)</c:formatCode>
                <c:ptCount val="25"/>
                <c:pt idx="0">
                  <c:v>0.39040000000000002</c:v>
                </c:pt>
                <c:pt idx="1">
                  <c:v>0.31494</c:v>
                </c:pt>
                <c:pt idx="2">
                  <c:v>0.28497</c:v>
                </c:pt>
                <c:pt idx="3">
                  <c:v>0.29841000000000001</c:v>
                </c:pt>
                <c:pt idx="4">
                  <c:v>0.2581</c:v>
                </c:pt>
                <c:pt idx="5">
                  <c:v>0.26291999999999999</c:v>
                </c:pt>
                <c:pt idx="6">
                  <c:v>0.255</c:v>
                </c:pt>
                <c:pt idx="7">
                  <c:v>0.22606000000000001</c:v>
                </c:pt>
                <c:pt idx="8">
                  <c:v>0.13234000000000001</c:v>
                </c:pt>
                <c:pt idx="9">
                  <c:v>7.6184000000000002E-2</c:v>
                </c:pt>
                <c:pt idx="10">
                  <c:v>7.4462E-2</c:v>
                </c:pt>
                <c:pt idx="11">
                  <c:v>0.13372000000000001</c:v>
                </c:pt>
                <c:pt idx="12">
                  <c:v>0.18092</c:v>
                </c:pt>
                <c:pt idx="13">
                  <c:v>0.19918</c:v>
                </c:pt>
                <c:pt idx="14">
                  <c:v>0.21021000000000001</c:v>
                </c:pt>
                <c:pt idx="15">
                  <c:v>0.23397999999999999</c:v>
                </c:pt>
                <c:pt idx="16">
                  <c:v>0.20952000000000001</c:v>
                </c:pt>
                <c:pt idx="17">
                  <c:v>0.1978</c:v>
                </c:pt>
                <c:pt idx="18">
                  <c:v>0.17402999999999999</c:v>
                </c:pt>
                <c:pt idx="19">
                  <c:v>0.15129000000000001</c:v>
                </c:pt>
                <c:pt idx="20">
                  <c:v>0.26291999999999999</c:v>
                </c:pt>
                <c:pt idx="21">
                  <c:v>0.42553999999999997</c:v>
                </c:pt>
                <c:pt idx="22">
                  <c:v>0.21468999999999999</c:v>
                </c:pt>
                <c:pt idx="23">
                  <c:v>0.22089</c:v>
                </c:pt>
                <c:pt idx="24">
                  <c:v>0.20607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7-4D64-9D05-BB6253C96032}"/>
            </c:ext>
          </c:extLst>
        </c:ser>
        <c:ser>
          <c:idx val="0"/>
          <c:order val="1"/>
          <c:tx>
            <c:v>Basilevsky et al. (2014)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Basilevsky_Fig5b!$A$2:$A$25</c:f>
              <c:numCache>
                <c:formatCode>0_);[Red]\(0\)</c:formatCode>
                <c:ptCount val="24"/>
                <c:pt idx="0">
                  <c:v>1213</c:v>
                </c:pt>
                <c:pt idx="1">
                  <c:v>1263</c:v>
                </c:pt>
                <c:pt idx="2">
                  <c:v>1203</c:v>
                </c:pt>
                <c:pt idx="3">
                  <c:v>2406</c:v>
                </c:pt>
                <c:pt idx="4">
                  <c:v>3198</c:v>
                </c:pt>
                <c:pt idx="5">
                  <c:v>4201</c:v>
                </c:pt>
                <c:pt idx="6">
                  <c:v>1965</c:v>
                </c:pt>
                <c:pt idx="7">
                  <c:v>1103</c:v>
                </c:pt>
                <c:pt idx="8">
                  <c:v>2356</c:v>
                </c:pt>
                <c:pt idx="9">
                  <c:v>2436</c:v>
                </c:pt>
                <c:pt idx="10">
                  <c:v>2226</c:v>
                </c:pt>
                <c:pt idx="11">
                  <c:v>2185</c:v>
                </c:pt>
                <c:pt idx="12">
                  <c:v>1073</c:v>
                </c:pt>
                <c:pt idx="13">
                  <c:v>1073</c:v>
                </c:pt>
                <c:pt idx="14">
                  <c:v>771.9</c:v>
                </c:pt>
                <c:pt idx="15">
                  <c:v>1323</c:v>
                </c:pt>
                <c:pt idx="16">
                  <c:v>1494</c:v>
                </c:pt>
                <c:pt idx="17">
                  <c:v>1313</c:v>
                </c:pt>
                <c:pt idx="18">
                  <c:v>1614</c:v>
                </c:pt>
                <c:pt idx="19">
                  <c:v>2997</c:v>
                </c:pt>
                <c:pt idx="20">
                  <c:v>3709</c:v>
                </c:pt>
                <c:pt idx="21">
                  <c:v>3569</c:v>
                </c:pt>
                <c:pt idx="22">
                  <c:v>6125</c:v>
                </c:pt>
                <c:pt idx="23">
                  <c:v>7689</c:v>
                </c:pt>
              </c:numCache>
            </c:numRef>
          </c:xVal>
          <c:yVal>
            <c:numRef>
              <c:f>Basilevsky_Fig5b!$C$2:$C$25</c:f>
              <c:numCache>
                <c:formatCode>0.000000_);[Red]\(0.000000\)</c:formatCode>
                <c:ptCount val="24"/>
                <c:pt idx="0">
                  <c:v>0.20068</c:v>
                </c:pt>
                <c:pt idx="1">
                  <c:v>0.14452000000000001</c:v>
                </c:pt>
                <c:pt idx="2">
                  <c:v>0.14863999999999999</c:v>
                </c:pt>
                <c:pt idx="3">
                  <c:v>0.18162</c:v>
                </c:pt>
                <c:pt idx="4">
                  <c:v>0.15662999999999999</c:v>
                </c:pt>
                <c:pt idx="5">
                  <c:v>0.20480000000000001</c:v>
                </c:pt>
                <c:pt idx="6">
                  <c:v>0.11849999999999999</c:v>
                </c:pt>
                <c:pt idx="7">
                  <c:v>8.8103000000000001E-2</c:v>
                </c:pt>
                <c:pt idx="8">
                  <c:v>8.9133000000000004E-2</c:v>
                </c:pt>
                <c:pt idx="9">
                  <c:v>6.9040000000000004E-2</c:v>
                </c:pt>
                <c:pt idx="10">
                  <c:v>6.3115000000000004E-2</c:v>
                </c:pt>
                <c:pt idx="11">
                  <c:v>6.0023E-2</c:v>
                </c:pt>
                <c:pt idx="12">
                  <c:v>6.3115000000000004E-2</c:v>
                </c:pt>
                <c:pt idx="13">
                  <c:v>4.7142999999999997E-2</c:v>
                </c:pt>
                <c:pt idx="14">
                  <c:v>3.8899000000000003E-2</c:v>
                </c:pt>
                <c:pt idx="15">
                  <c:v>3.2974000000000003E-2</c:v>
                </c:pt>
                <c:pt idx="16">
                  <c:v>2.1897E-2</c:v>
                </c:pt>
                <c:pt idx="17">
                  <c:v>1.8033E-2</c:v>
                </c:pt>
                <c:pt idx="18">
                  <c:v>3.7869E-2</c:v>
                </c:pt>
                <c:pt idx="19">
                  <c:v>4.3020999999999997E-2</c:v>
                </c:pt>
                <c:pt idx="20">
                  <c:v>1.4940999999999999E-2</c:v>
                </c:pt>
                <c:pt idx="21">
                  <c:v>6.3115000000000004E-2</c:v>
                </c:pt>
                <c:pt idx="22">
                  <c:v>0.11155</c:v>
                </c:pt>
                <c:pt idx="23">
                  <c:v>0.12648999999999999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77-4D64-9D05-BB6253C96032}"/>
            </c:ext>
          </c:extLst>
        </c:ser>
        <c:ser>
          <c:idx val="1"/>
          <c:order val="2"/>
          <c:tx>
            <c:v>This study</c:v>
          </c:tx>
          <c:spPr>
            <a:ln w="25400">
              <a:noFill/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'This study'!$C$2:$C$36</c:f>
              <c:numCache>
                <c:formatCode>General</c:formatCode>
                <c:ptCount val="35"/>
                <c:pt idx="0">
                  <c:v>354.70858372766173</c:v>
                </c:pt>
                <c:pt idx="1">
                  <c:v>380.55550690536069</c:v>
                </c:pt>
                <c:pt idx="2">
                  <c:v>480.635592399149</c:v>
                </c:pt>
                <c:pt idx="3">
                  <c:v>581.97997276308502</c:v>
                </c:pt>
                <c:pt idx="4">
                  <c:v>869.3960708575454</c:v>
                </c:pt>
                <c:pt idx="5">
                  <c:v>376.94350849645747</c:v>
                </c:pt>
                <c:pt idx="6">
                  <c:v>682.35603887972559</c:v>
                </c:pt>
                <c:pt idx="7">
                  <c:v>299.17638463069142</c:v>
                </c:pt>
                <c:pt idx="8">
                  <c:v>321.77583103357108</c:v>
                </c:pt>
                <c:pt idx="9">
                  <c:v>230.25246668674026</c:v>
                </c:pt>
                <c:pt idx="10">
                  <c:v>228.04434364977479</c:v>
                </c:pt>
                <c:pt idx="11">
                  <c:v>176.66257766799009</c:v>
                </c:pt>
                <c:pt idx="12">
                  <c:v>284.40950578917887</c:v>
                </c:pt>
                <c:pt idx="13">
                  <c:v>300.95975269244985</c:v>
                </c:pt>
                <c:pt idx="14">
                  <c:v>260.03895808874177</c:v>
                </c:pt>
                <c:pt idx="15">
                  <c:v>441.53861060773818</c:v>
                </c:pt>
                <c:pt idx="16">
                  <c:v>355.31716641804115</c:v>
                </c:pt>
                <c:pt idx="17">
                  <c:v>379.92447870881864</c:v>
                </c:pt>
                <c:pt idx="18">
                  <c:v>680.66764369499526</c:v>
                </c:pt>
                <c:pt idx="19">
                  <c:v>884.33993831522116</c:v>
                </c:pt>
                <c:pt idx="20">
                  <c:v>562.13769208478971</c:v>
                </c:pt>
                <c:pt idx="21">
                  <c:v>873.52334679289208</c:v>
                </c:pt>
                <c:pt idx="22">
                  <c:v>284.07017580479607</c:v>
                </c:pt>
                <c:pt idx="23">
                  <c:v>508.25415279542591</c:v>
                </c:pt>
                <c:pt idx="24">
                  <c:v>485.76340789098106</c:v>
                </c:pt>
                <c:pt idx="25">
                  <c:v>333.9293724502549</c:v>
                </c:pt>
                <c:pt idx="26">
                  <c:v>190.57524444926443</c:v>
                </c:pt>
                <c:pt idx="27">
                  <c:v>545.52152977286084</c:v>
                </c:pt>
                <c:pt idx="28">
                  <c:v>189.91659712746466</c:v>
                </c:pt>
                <c:pt idx="29">
                  <c:v>283.33005141170611</c:v>
                </c:pt>
                <c:pt idx="30">
                  <c:v>219.62007745388135</c:v>
                </c:pt>
                <c:pt idx="31">
                  <c:v>387.3534740606255</c:v>
                </c:pt>
                <c:pt idx="32">
                  <c:v>268.10817544926687</c:v>
                </c:pt>
                <c:pt idx="33">
                  <c:v>1273.5487337107911</c:v>
                </c:pt>
                <c:pt idx="34">
                  <c:v>440.16785871564804</c:v>
                </c:pt>
              </c:numCache>
            </c:numRef>
          </c:xVal>
          <c:yVal>
            <c:numRef>
              <c:f>'This study'!$D$2:$D$36</c:f>
              <c:numCache>
                <c:formatCode>General</c:formatCode>
                <c:ptCount val="35"/>
                <c:pt idx="0">
                  <c:v>9.6933228137477304E-2</c:v>
                </c:pt>
                <c:pt idx="1">
                  <c:v>6.9909157055198443E-2</c:v>
                </c:pt>
                <c:pt idx="2">
                  <c:v>0.11121902599099942</c:v>
                </c:pt>
                <c:pt idx="3">
                  <c:v>0.14796892924910329</c:v>
                </c:pt>
                <c:pt idx="4">
                  <c:v>0.15642010257401323</c:v>
                </c:pt>
                <c:pt idx="5">
                  <c:v>9.732473871388507E-2</c:v>
                </c:pt>
                <c:pt idx="6">
                  <c:v>0.10891566788485835</c:v>
                </c:pt>
                <c:pt idx="7">
                  <c:v>4.8831997414327352E-2</c:v>
                </c:pt>
                <c:pt idx="8">
                  <c:v>8.292815947805568E-2</c:v>
                </c:pt>
                <c:pt idx="9">
                  <c:v>7.4952458911191205E-2</c:v>
                </c:pt>
                <c:pt idx="10">
                  <c:v>4.9924047726299173E-2</c:v>
                </c:pt>
                <c:pt idx="11">
                  <c:v>3.6537702808100037E-2</c:v>
                </c:pt>
                <c:pt idx="12">
                  <c:v>5.4607335860719024E-2</c:v>
                </c:pt>
                <c:pt idx="13">
                  <c:v>9.645973258885869E-2</c:v>
                </c:pt>
                <c:pt idx="14">
                  <c:v>6.1797589716072902E-2</c:v>
                </c:pt>
                <c:pt idx="15">
                  <c:v>6.9780337039690749E-2</c:v>
                </c:pt>
                <c:pt idx="16">
                  <c:v>0.15264816832615669</c:v>
                </c:pt>
                <c:pt idx="17">
                  <c:v>0.10402150724081365</c:v>
                </c:pt>
                <c:pt idx="18">
                  <c:v>0.12318972751769079</c:v>
                </c:pt>
                <c:pt idx="19">
                  <c:v>0.10733814344694163</c:v>
                </c:pt>
                <c:pt idx="20">
                  <c:v>0.11779329947255375</c:v>
                </c:pt>
                <c:pt idx="21">
                  <c:v>0.13137452568742125</c:v>
                </c:pt>
                <c:pt idx="22">
                  <c:v>0.13182858154856672</c:v>
                </c:pt>
                <c:pt idx="23">
                  <c:v>0.13775157469460145</c:v>
                </c:pt>
                <c:pt idx="24">
                  <c:v>6.036947018988971E-2</c:v>
                </c:pt>
                <c:pt idx="25">
                  <c:v>4.0208179392935361E-2</c:v>
                </c:pt>
                <c:pt idx="26">
                  <c:v>3.9652009293298159E-2</c:v>
                </c:pt>
                <c:pt idx="27">
                  <c:v>0.17362418188278261</c:v>
                </c:pt>
                <c:pt idx="28">
                  <c:v>3.6869412654611307E-2</c:v>
                </c:pt>
                <c:pt idx="29">
                  <c:v>5.017180012059725E-2</c:v>
                </c:pt>
                <c:pt idx="30">
                  <c:v>4.0757359876248442E-2</c:v>
                </c:pt>
                <c:pt idx="31">
                  <c:v>5.2513128542860062E-2</c:v>
                </c:pt>
                <c:pt idx="32">
                  <c:v>6.0449725499231312E-2</c:v>
                </c:pt>
                <c:pt idx="33">
                  <c:v>9.2732483431235399E-2</c:v>
                </c:pt>
                <c:pt idx="34">
                  <c:v>9.3459139695257168E-2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D64-9D05-BB6253C9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29984"/>
        <c:axId val="485732448"/>
      </c:scatterChart>
      <c:valAx>
        <c:axId val="6848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ja-JP" sz="800" b="0">
                    <a:latin typeface="Arial" panose="020B0604020202020204" pitchFamily="34" charset="0"/>
                    <a:cs typeface="Arial" panose="020B0604020202020204" pitchFamily="34" charset="0"/>
                  </a:rPr>
                  <a:t>Crater</a:t>
                </a:r>
                <a:r>
                  <a:rPr lang="en-US" altLang="ja-JP" sz="8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diameter </a:t>
                </a:r>
                <a:r>
                  <a:rPr lang="en-US" altLang="ja-JP" sz="800" b="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r>
                  <a:rPr lang="en-US" altLang="ja-JP" sz="8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ja-JP" altLang="en-US" sz="8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909529608200937"/>
              <c:y val="0.92491504679042069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85732448"/>
        <c:crosses val="autoZero"/>
        <c:crossBetween val="midCat"/>
        <c:majorUnit val="2000"/>
        <c:minorUnit val="500"/>
      </c:valAx>
      <c:valAx>
        <c:axId val="4857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ja-JP" sz="800" b="0" i="1"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r>
                  <a:rPr lang="en-US" altLang="ja-JP" sz="800" b="0">
                    <a:latin typeface="Arial" panose="020B0604020202020204" pitchFamily="34" charset="0"/>
                    <a:cs typeface="Arial" panose="020B0604020202020204" pitchFamily="34" charset="0"/>
                  </a:rPr>
                  <a:t>/</a:t>
                </a:r>
                <a:r>
                  <a:rPr lang="en-US" altLang="ja-JP" sz="800" b="0" i="1"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endParaRPr lang="ja-JP" altLang="en-US" sz="800" b="0" i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#,##0.00_);[Red]\(#,##0.00\)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684829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639854453989666"/>
          <c:y val="0.18000449142267005"/>
          <c:w val="0.36304287365282678"/>
          <c:h val="0.1527646327642131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600">
              <a:latin typeface="Arial" panose="020B0604020202020204" pitchFamily="34" charset="0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55744359498249"/>
          <c:y val="3.8805555555555558E-2"/>
          <c:w val="0.77768983035772365"/>
          <c:h val="0.81186136093921279"/>
        </c:manualLayout>
      </c:layout>
      <c:scatterChart>
        <c:scatterStyle val="lineMarker"/>
        <c:varyColors val="0"/>
        <c:ser>
          <c:idx val="2"/>
          <c:order val="0"/>
          <c:tx>
            <c:v>Karachevtseva et al. (2014)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Karachevtseva_Fig5!$B$2:$B$26</c:f>
              <c:numCache>
                <c:formatCode>General</c:formatCode>
                <c:ptCount val="25"/>
                <c:pt idx="0">
                  <c:v>3533</c:v>
                </c:pt>
                <c:pt idx="1">
                  <c:v>3249</c:v>
                </c:pt>
                <c:pt idx="2">
                  <c:v>2171</c:v>
                </c:pt>
                <c:pt idx="3">
                  <c:v>2095</c:v>
                </c:pt>
                <c:pt idx="4">
                  <c:v>1959</c:v>
                </c:pt>
                <c:pt idx="5">
                  <c:v>2416</c:v>
                </c:pt>
                <c:pt idx="6">
                  <c:v>2536</c:v>
                </c:pt>
                <c:pt idx="7">
                  <c:v>1953</c:v>
                </c:pt>
                <c:pt idx="8">
                  <c:v>1953</c:v>
                </c:pt>
                <c:pt idx="9">
                  <c:v>2182</c:v>
                </c:pt>
                <c:pt idx="10">
                  <c:v>2421</c:v>
                </c:pt>
                <c:pt idx="11">
                  <c:v>2928</c:v>
                </c:pt>
                <c:pt idx="12">
                  <c:v>2677</c:v>
                </c:pt>
                <c:pt idx="13">
                  <c:v>2923</c:v>
                </c:pt>
                <c:pt idx="14">
                  <c:v>3070</c:v>
                </c:pt>
                <c:pt idx="15">
                  <c:v>2895</c:v>
                </c:pt>
                <c:pt idx="16">
                  <c:v>3320</c:v>
                </c:pt>
                <c:pt idx="17">
                  <c:v>3838</c:v>
                </c:pt>
                <c:pt idx="18">
                  <c:v>4219</c:v>
                </c:pt>
                <c:pt idx="19">
                  <c:v>5482</c:v>
                </c:pt>
                <c:pt idx="20">
                  <c:v>5068</c:v>
                </c:pt>
                <c:pt idx="21">
                  <c:v>5602</c:v>
                </c:pt>
                <c:pt idx="22">
                  <c:v>6060</c:v>
                </c:pt>
                <c:pt idx="23">
                  <c:v>6659</c:v>
                </c:pt>
                <c:pt idx="24">
                  <c:v>8069.0000000000009</c:v>
                </c:pt>
              </c:numCache>
            </c:numRef>
          </c:xVal>
          <c:yVal>
            <c:numRef>
              <c:f>Karachevtseva_Fig5!$D$2:$D$26</c:f>
              <c:numCache>
                <c:formatCode>0.000000_);[Red]\(0.000000\)</c:formatCode>
                <c:ptCount val="25"/>
                <c:pt idx="0">
                  <c:v>0.39040000000000002</c:v>
                </c:pt>
                <c:pt idx="1">
                  <c:v>0.31494</c:v>
                </c:pt>
                <c:pt idx="2">
                  <c:v>0.28497</c:v>
                </c:pt>
                <c:pt idx="3">
                  <c:v>0.29841000000000001</c:v>
                </c:pt>
                <c:pt idx="4">
                  <c:v>0.2581</c:v>
                </c:pt>
                <c:pt idx="5">
                  <c:v>0.26291999999999999</c:v>
                </c:pt>
                <c:pt idx="6">
                  <c:v>0.255</c:v>
                </c:pt>
                <c:pt idx="7">
                  <c:v>0.22606000000000001</c:v>
                </c:pt>
                <c:pt idx="8">
                  <c:v>0.13234000000000001</c:v>
                </c:pt>
                <c:pt idx="9">
                  <c:v>7.6184000000000002E-2</c:v>
                </c:pt>
                <c:pt idx="10">
                  <c:v>7.4462E-2</c:v>
                </c:pt>
                <c:pt idx="11">
                  <c:v>0.13372000000000001</c:v>
                </c:pt>
                <c:pt idx="12">
                  <c:v>0.18092</c:v>
                </c:pt>
                <c:pt idx="13">
                  <c:v>0.19918</c:v>
                </c:pt>
                <c:pt idx="14">
                  <c:v>0.21021000000000001</c:v>
                </c:pt>
                <c:pt idx="15">
                  <c:v>0.23397999999999999</c:v>
                </c:pt>
                <c:pt idx="16">
                  <c:v>0.20952000000000001</c:v>
                </c:pt>
                <c:pt idx="17">
                  <c:v>0.1978</c:v>
                </c:pt>
                <c:pt idx="18">
                  <c:v>0.17402999999999999</c:v>
                </c:pt>
                <c:pt idx="19">
                  <c:v>0.15129000000000001</c:v>
                </c:pt>
                <c:pt idx="20">
                  <c:v>0.26291999999999999</c:v>
                </c:pt>
                <c:pt idx="21">
                  <c:v>0.42553999999999997</c:v>
                </c:pt>
                <c:pt idx="22">
                  <c:v>0.21468999999999999</c:v>
                </c:pt>
                <c:pt idx="23">
                  <c:v>0.22089</c:v>
                </c:pt>
                <c:pt idx="24">
                  <c:v>0.20607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D-45F7-9EA5-A2F104DCB0B4}"/>
            </c:ext>
          </c:extLst>
        </c:ser>
        <c:ser>
          <c:idx val="0"/>
          <c:order val="1"/>
          <c:tx>
            <c:v>Basilevsky et al. (2014)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Basilevsky_Fig5b!$A$2:$A$25</c:f>
              <c:numCache>
                <c:formatCode>0_);[Red]\(0\)</c:formatCode>
                <c:ptCount val="24"/>
                <c:pt idx="0">
                  <c:v>1213</c:v>
                </c:pt>
                <c:pt idx="1">
                  <c:v>1263</c:v>
                </c:pt>
                <c:pt idx="2">
                  <c:v>1203</c:v>
                </c:pt>
                <c:pt idx="3">
                  <c:v>2406</c:v>
                </c:pt>
                <c:pt idx="4">
                  <c:v>3198</c:v>
                </c:pt>
                <c:pt idx="5">
                  <c:v>4201</c:v>
                </c:pt>
                <c:pt idx="6">
                  <c:v>1965</c:v>
                </c:pt>
                <c:pt idx="7">
                  <c:v>1103</c:v>
                </c:pt>
                <c:pt idx="8">
                  <c:v>2356</c:v>
                </c:pt>
                <c:pt idx="9">
                  <c:v>2436</c:v>
                </c:pt>
                <c:pt idx="10">
                  <c:v>2226</c:v>
                </c:pt>
                <c:pt idx="11">
                  <c:v>2185</c:v>
                </c:pt>
                <c:pt idx="12">
                  <c:v>1073</c:v>
                </c:pt>
                <c:pt idx="13">
                  <c:v>1073</c:v>
                </c:pt>
                <c:pt idx="14">
                  <c:v>771.9</c:v>
                </c:pt>
                <c:pt idx="15">
                  <c:v>1323</c:v>
                </c:pt>
                <c:pt idx="16">
                  <c:v>1494</c:v>
                </c:pt>
                <c:pt idx="17">
                  <c:v>1313</c:v>
                </c:pt>
                <c:pt idx="18">
                  <c:v>1614</c:v>
                </c:pt>
                <c:pt idx="19">
                  <c:v>2997</c:v>
                </c:pt>
                <c:pt idx="20">
                  <c:v>3709</c:v>
                </c:pt>
                <c:pt idx="21">
                  <c:v>3569</c:v>
                </c:pt>
                <c:pt idx="22">
                  <c:v>6125</c:v>
                </c:pt>
                <c:pt idx="23">
                  <c:v>7689</c:v>
                </c:pt>
              </c:numCache>
            </c:numRef>
          </c:xVal>
          <c:yVal>
            <c:numRef>
              <c:f>Basilevsky_Fig5b!$C$2:$C$25</c:f>
              <c:numCache>
                <c:formatCode>0.000000_);[Red]\(0.000000\)</c:formatCode>
                <c:ptCount val="24"/>
                <c:pt idx="0">
                  <c:v>0.20068</c:v>
                </c:pt>
                <c:pt idx="1">
                  <c:v>0.14452000000000001</c:v>
                </c:pt>
                <c:pt idx="2">
                  <c:v>0.14863999999999999</c:v>
                </c:pt>
                <c:pt idx="3">
                  <c:v>0.18162</c:v>
                </c:pt>
                <c:pt idx="4">
                  <c:v>0.15662999999999999</c:v>
                </c:pt>
                <c:pt idx="5">
                  <c:v>0.20480000000000001</c:v>
                </c:pt>
                <c:pt idx="6">
                  <c:v>0.11849999999999999</c:v>
                </c:pt>
                <c:pt idx="7">
                  <c:v>8.8103000000000001E-2</c:v>
                </c:pt>
                <c:pt idx="8">
                  <c:v>8.9133000000000004E-2</c:v>
                </c:pt>
                <c:pt idx="9">
                  <c:v>6.9040000000000004E-2</c:v>
                </c:pt>
                <c:pt idx="10">
                  <c:v>6.3115000000000004E-2</c:v>
                </c:pt>
                <c:pt idx="11">
                  <c:v>6.0023E-2</c:v>
                </c:pt>
                <c:pt idx="12">
                  <c:v>6.3115000000000004E-2</c:v>
                </c:pt>
                <c:pt idx="13">
                  <c:v>4.7142999999999997E-2</c:v>
                </c:pt>
                <c:pt idx="14">
                  <c:v>3.8899000000000003E-2</c:v>
                </c:pt>
                <c:pt idx="15">
                  <c:v>3.2974000000000003E-2</c:v>
                </c:pt>
                <c:pt idx="16">
                  <c:v>2.1897E-2</c:v>
                </c:pt>
                <c:pt idx="17">
                  <c:v>1.8033E-2</c:v>
                </c:pt>
                <c:pt idx="18">
                  <c:v>3.7869E-2</c:v>
                </c:pt>
                <c:pt idx="19">
                  <c:v>4.3020999999999997E-2</c:v>
                </c:pt>
                <c:pt idx="20">
                  <c:v>1.4940999999999999E-2</c:v>
                </c:pt>
                <c:pt idx="21">
                  <c:v>6.3115000000000004E-2</c:v>
                </c:pt>
                <c:pt idx="22">
                  <c:v>0.11155</c:v>
                </c:pt>
                <c:pt idx="23">
                  <c:v>0.12648999999999999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D-45F7-9EA5-A2F104DCB0B4}"/>
            </c:ext>
          </c:extLst>
        </c:ser>
        <c:ser>
          <c:idx val="1"/>
          <c:order val="2"/>
          <c:tx>
            <c:v>This study (Bluer unit)</c:v>
          </c:tx>
          <c:spPr>
            <a:ln w="25400">
              <a:noFill/>
            </a:ln>
          </c:spPr>
          <c:marker>
            <c:symbol val="square"/>
            <c:size val="2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'This study'!$C$2:$C$11</c:f>
              <c:numCache>
                <c:formatCode>General</c:formatCode>
                <c:ptCount val="10"/>
                <c:pt idx="0">
                  <c:v>354.70858372766173</c:v>
                </c:pt>
                <c:pt idx="1">
                  <c:v>380.55550690536069</c:v>
                </c:pt>
                <c:pt idx="2">
                  <c:v>480.635592399149</c:v>
                </c:pt>
                <c:pt idx="3">
                  <c:v>581.97997276308502</c:v>
                </c:pt>
                <c:pt idx="4">
                  <c:v>869.3960708575454</c:v>
                </c:pt>
                <c:pt idx="5">
                  <c:v>376.94350849645747</c:v>
                </c:pt>
                <c:pt idx="6">
                  <c:v>682.35603887972559</c:v>
                </c:pt>
                <c:pt idx="7">
                  <c:v>299.17638463069142</c:v>
                </c:pt>
                <c:pt idx="8">
                  <c:v>321.77583103357108</c:v>
                </c:pt>
                <c:pt idx="9">
                  <c:v>230.25246668674026</c:v>
                </c:pt>
              </c:numCache>
            </c:numRef>
          </c:xVal>
          <c:yVal>
            <c:numRef>
              <c:f>'This study'!$D$2:$D$11</c:f>
              <c:numCache>
                <c:formatCode>General</c:formatCode>
                <c:ptCount val="10"/>
                <c:pt idx="0">
                  <c:v>9.6933228137477304E-2</c:v>
                </c:pt>
                <c:pt idx="1">
                  <c:v>6.9909157055198443E-2</c:v>
                </c:pt>
                <c:pt idx="2">
                  <c:v>0.11121902599099942</c:v>
                </c:pt>
                <c:pt idx="3">
                  <c:v>0.14796892924910329</c:v>
                </c:pt>
                <c:pt idx="4">
                  <c:v>0.15642010257401323</c:v>
                </c:pt>
                <c:pt idx="5">
                  <c:v>9.732473871388507E-2</c:v>
                </c:pt>
                <c:pt idx="6">
                  <c:v>0.10891566788485835</c:v>
                </c:pt>
                <c:pt idx="7">
                  <c:v>4.8831997414327352E-2</c:v>
                </c:pt>
                <c:pt idx="8">
                  <c:v>8.292815947805568E-2</c:v>
                </c:pt>
                <c:pt idx="9">
                  <c:v>7.4952458911191205E-2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D-45F7-9EA5-A2F104DCB0B4}"/>
            </c:ext>
          </c:extLst>
        </c:ser>
        <c:ser>
          <c:idx val="3"/>
          <c:order val="3"/>
          <c:tx>
            <c:v>This study (Redder unit)</c:v>
          </c:tx>
          <c:spPr>
            <a:ln w="19050">
              <a:noFill/>
            </a:ln>
          </c:spPr>
          <c:marker>
            <c:symbol val="square"/>
            <c:size val="2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'This study'!$C$12:$C$36</c:f>
              <c:numCache>
                <c:formatCode>General</c:formatCode>
                <c:ptCount val="25"/>
                <c:pt idx="0">
                  <c:v>228.04434364977479</c:v>
                </c:pt>
                <c:pt idx="1">
                  <c:v>176.66257766799009</c:v>
                </c:pt>
                <c:pt idx="2">
                  <c:v>284.40950578917887</c:v>
                </c:pt>
                <c:pt idx="3">
                  <c:v>300.95975269244985</c:v>
                </c:pt>
                <c:pt idx="4">
                  <c:v>260.03895808874177</c:v>
                </c:pt>
                <c:pt idx="5">
                  <c:v>441.53861060773818</c:v>
                </c:pt>
                <c:pt idx="6">
                  <c:v>355.31716641804115</c:v>
                </c:pt>
                <c:pt idx="7">
                  <c:v>379.92447870881864</c:v>
                </c:pt>
                <c:pt idx="8">
                  <c:v>680.66764369499526</c:v>
                </c:pt>
                <c:pt idx="9">
                  <c:v>884.33993831522116</c:v>
                </c:pt>
                <c:pt idx="10">
                  <c:v>562.13769208478971</c:v>
                </c:pt>
                <c:pt idx="11">
                  <c:v>873.52334679289208</c:v>
                </c:pt>
                <c:pt idx="12">
                  <c:v>284.07017580479607</c:v>
                </c:pt>
                <c:pt idx="13">
                  <c:v>508.25415279542591</c:v>
                </c:pt>
                <c:pt idx="14">
                  <c:v>485.76340789098106</c:v>
                </c:pt>
                <c:pt idx="15">
                  <c:v>333.9293724502549</c:v>
                </c:pt>
                <c:pt idx="16">
                  <c:v>190.57524444926443</c:v>
                </c:pt>
                <c:pt idx="17">
                  <c:v>545.52152977286084</c:v>
                </c:pt>
                <c:pt idx="18">
                  <c:v>189.91659712746466</c:v>
                </c:pt>
                <c:pt idx="19">
                  <c:v>283.33005141170611</c:v>
                </c:pt>
                <c:pt idx="20">
                  <c:v>219.62007745388135</c:v>
                </c:pt>
                <c:pt idx="21">
                  <c:v>387.3534740606255</c:v>
                </c:pt>
                <c:pt idx="22">
                  <c:v>268.10817544926687</c:v>
                </c:pt>
                <c:pt idx="23">
                  <c:v>1273.5487337107911</c:v>
                </c:pt>
                <c:pt idx="24">
                  <c:v>440.16785871564804</c:v>
                </c:pt>
              </c:numCache>
            </c:numRef>
          </c:xVal>
          <c:yVal>
            <c:numRef>
              <c:f>'This study'!$D$12:$D$36</c:f>
              <c:numCache>
                <c:formatCode>General</c:formatCode>
                <c:ptCount val="25"/>
                <c:pt idx="0">
                  <c:v>4.9924047726299173E-2</c:v>
                </c:pt>
                <c:pt idx="1">
                  <c:v>3.6537702808100037E-2</c:v>
                </c:pt>
                <c:pt idx="2">
                  <c:v>5.4607335860719024E-2</c:v>
                </c:pt>
                <c:pt idx="3">
                  <c:v>9.645973258885869E-2</c:v>
                </c:pt>
                <c:pt idx="4">
                  <c:v>6.1797589716072902E-2</c:v>
                </c:pt>
                <c:pt idx="5">
                  <c:v>6.9780337039690749E-2</c:v>
                </c:pt>
                <c:pt idx="6">
                  <c:v>0.15264816832615669</c:v>
                </c:pt>
                <c:pt idx="7">
                  <c:v>0.10402150724081365</c:v>
                </c:pt>
                <c:pt idx="8">
                  <c:v>0.12318972751769079</c:v>
                </c:pt>
                <c:pt idx="9">
                  <c:v>0.10733814344694163</c:v>
                </c:pt>
                <c:pt idx="10">
                  <c:v>0.11779329947255375</c:v>
                </c:pt>
                <c:pt idx="11">
                  <c:v>0.13137452568742125</c:v>
                </c:pt>
                <c:pt idx="12">
                  <c:v>0.13182858154856672</c:v>
                </c:pt>
                <c:pt idx="13">
                  <c:v>0.13775157469460145</c:v>
                </c:pt>
                <c:pt idx="14">
                  <c:v>6.036947018988971E-2</c:v>
                </c:pt>
                <c:pt idx="15">
                  <c:v>4.0208179392935361E-2</c:v>
                </c:pt>
                <c:pt idx="16">
                  <c:v>3.9652009293298159E-2</c:v>
                </c:pt>
                <c:pt idx="17">
                  <c:v>0.17362418188278261</c:v>
                </c:pt>
                <c:pt idx="18">
                  <c:v>3.6869412654611307E-2</c:v>
                </c:pt>
                <c:pt idx="19">
                  <c:v>5.017180012059725E-2</c:v>
                </c:pt>
                <c:pt idx="20">
                  <c:v>4.0757359876248442E-2</c:v>
                </c:pt>
                <c:pt idx="21">
                  <c:v>5.2513128542860062E-2</c:v>
                </c:pt>
                <c:pt idx="22">
                  <c:v>6.0449725499231312E-2</c:v>
                </c:pt>
                <c:pt idx="23">
                  <c:v>9.2732483431235399E-2</c:v>
                </c:pt>
                <c:pt idx="24">
                  <c:v>9.3459139695257168E-2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2D-45F7-9EA5-A2F104DCB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29984"/>
        <c:axId val="485732448"/>
      </c:scatterChart>
      <c:valAx>
        <c:axId val="684829984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ja-JP" sz="800" b="0"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r>
                  <a:rPr lang="en-US" altLang="ja-JP" sz="8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iameter </a:t>
                </a:r>
                <a:r>
                  <a:rPr lang="en-US" altLang="ja-JP" sz="800" b="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r>
                  <a:rPr lang="en-US" altLang="ja-JP" sz="8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ja-JP" altLang="en-US" sz="8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909529608200937"/>
              <c:y val="0.92491504679042069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85732448"/>
        <c:crosses val="autoZero"/>
        <c:crossBetween val="midCat"/>
        <c:majorUnit val="2000"/>
        <c:minorUnit val="500"/>
      </c:valAx>
      <c:valAx>
        <c:axId val="4857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ja-JP" sz="800" b="0" i="1"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r>
                  <a:rPr lang="en-US" altLang="ja-JP" sz="800" b="0">
                    <a:latin typeface="Arial" panose="020B0604020202020204" pitchFamily="34" charset="0"/>
                    <a:cs typeface="Arial" panose="020B0604020202020204" pitchFamily="34" charset="0"/>
                  </a:rPr>
                  <a:t>/</a:t>
                </a:r>
                <a:r>
                  <a:rPr lang="en-US" altLang="ja-JP" sz="800" b="0" i="1"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endParaRPr lang="ja-JP" altLang="en-US" sz="800" b="0" i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#,##0.00_);[Red]\(#,##0.00\)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684829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954958905771043"/>
          <c:y val="0.14403053713609223"/>
          <c:w val="0.39215157223436892"/>
          <c:h val="0.1907940981365563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55744359498249"/>
          <c:y val="3.8805555555555558E-2"/>
          <c:w val="0.77768983035772365"/>
          <c:h val="0.81186136093921279"/>
        </c:manualLayout>
      </c:layout>
      <c:scatterChart>
        <c:scatterStyle val="lineMarker"/>
        <c:varyColors val="0"/>
        <c:ser>
          <c:idx val="2"/>
          <c:order val="0"/>
          <c:tx>
            <c:v>Karachevtseva et al. (2014)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Karachevtseva_Table2!$F$2:$F$18</c:f>
              <c:numCache>
                <c:formatCode>General</c:formatCode>
                <c:ptCount val="17"/>
                <c:pt idx="0">
                  <c:v>3900</c:v>
                </c:pt>
                <c:pt idx="1">
                  <c:v>1700</c:v>
                </c:pt>
                <c:pt idx="2">
                  <c:v>5100</c:v>
                </c:pt>
                <c:pt idx="3">
                  <c:v>1900</c:v>
                </c:pt>
                <c:pt idx="4">
                  <c:v>2900</c:v>
                </c:pt>
                <c:pt idx="5">
                  <c:v>6700</c:v>
                </c:pt>
                <c:pt idx="6">
                  <c:v>5600</c:v>
                </c:pt>
                <c:pt idx="7">
                  <c:v>1900</c:v>
                </c:pt>
                <c:pt idx="8">
                  <c:v>2000</c:v>
                </c:pt>
                <c:pt idx="9">
                  <c:v>3300</c:v>
                </c:pt>
                <c:pt idx="10">
                  <c:v>2900</c:v>
                </c:pt>
                <c:pt idx="11">
                  <c:v>1900</c:v>
                </c:pt>
                <c:pt idx="12">
                  <c:v>2400</c:v>
                </c:pt>
                <c:pt idx="13">
                  <c:v>1700</c:v>
                </c:pt>
                <c:pt idx="14">
                  <c:v>8100</c:v>
                </c:pt>
                <c:pt idx="15">
                  <c:v>2100</c:v>
                </c:pt>
                <c:pt idx="16">
                  <c:v>1500</c:v>
                </c:pt>
              </c:numCache>
            </c:numRef>
          </c:xVal>
          <c:yVal>
            <c:numRef>
              <c:f>Karachevtseva_Table2!$G$2:$G$18</c:f>
              <c:numCache>
                <c:formatCode>General</c:formatCode>
                <c:ptCount val="17"/>
                <c:pt idx="0">
                  <c:v>0.1</c:v>
                </c:pt>
                <c:pt idx="1">
                  <c:v>0.06</c:v>
                </c:pt>
                <c:pt idx="2">
                  <c:v>0.15</c:v>
                </c:pt>
                <c:pt idx="3">
                  <c:v>0.11</c:v>
                </c:pt>
                <c:pt idx="4">
                  <c:v>0.11</c:v>
                </c:pt>
                <c:pt idx="5">
                  <c:v>0.13</c:v>
                </c:pt>
                <c:pt idx="6">
                  <c:v>0.08</c:v>
                </c:pt>
                <c:pt idx="7">
                  <c:v>0.14000000000000001</c:v>
                </c:pt>
                <c:pt idx="8">
                  <c:v>0.06</c:v>
                </c:pt>
                <c:pt idx="9">
                  <c:v>0.09</c:v>
                </c:pt>
                <c:pt idx="10">
                  <c:v>0.12</c:v>
                </c:pt>
                <c:pt idx="11">
                  <c:v>0.05</c:v>
                </c:pt>
                <c:pt idx="12">
                  <c:v>0.05</c:v>
                </c:pt>
                <c:pt idx="13">
                  <c:v>0.09</c:v>
                </c:pt>
                <c:pt idx="14">
                  <c:v>0.14000000000000001</c:v>
                </c:pt>
                <c:pt idx="15">
                  <c:v>0.21</c:v>
                </c:pt>
                <c:pt idx="16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2-4CC0-AF6D-38FA2D65AF9A}"/>
            </c:ext>
          </c:extLst>
        </c:ser>
        <c:ser>
          <c:idx val="0"/>
          <c:order val="1"/>
          <c:tx>
            <c:v>Basilevsky et al. (2014)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Basilevsky_Fig5b!$A$2:$A$25</c:f>
              <c:numCache>
                <c:formatCode>0_);[Red]\(0\)</c:formatCode>
                <c:ptCount val="24"/>
                <c:pt idx="0">
                  <c:v>1213</c:v>
                </c:pt>
                <c:pt idx="1">
                  <c:v>1263</c:v>
                </c:pt>
                <c:pt idx="2">
                  <c:v>1203</c:v>
                </c:pt>
                <c:pt idx="3">
                  <c:v>2406</c:v>
                </c:pt>
                <c:pt idx="4">
                  <c:v>3198</c:v>
                </c:pt>
                <c:pt idx="5">
                  <c:v>4201</c:v>
                </c:pt>
                <c:pt idx="6">
                  <c:v>1965</c:v>
                </c:pt>
                <c:pt idx="7">
                  <c:v>1103</c:v>
                </c:pt>
                <c:pt idx="8">
                  <c:v>2356</c:v>
                </c:pt>
                <c:pt idx="9">
                  <c:v>2436</c:v>
                </c:pt>
                <c:pt idx="10">
                  <c:v>2226</c:v>
                </c:pt>
                <c:pt idx="11">
                  <c:v>2185</c:v>
                </c:pt>
                <c:pt idx="12">
                  <c:v>1073</c:v>
                </c:pt>
                <c:pt idx="13">
                  <c:v>1073</c:v>
                </c:pt>
                <c:pt idx="14">
                  <c:v>771.9</c:v>
                </c:pt>
                <c:pt idx="15">
                  <c:v>1323</c:v>
                </c:pt>
                <c:pt idx="16">
                  <c:v>1494</c:v>
                </c:pt>
                <c:pt idx="17">
                  <c:v>1313</c:v>
                </c:pt>
                <c:pt idx="18">
                  <c:v>1614</c:v>
                </c:pt>
                <c:pt idx="19">
                  <c:v>2997</c:v>
                </c:pt>
                <c:pt idx="20">
                  <c:v>3709</c:v>
                </c:pt>
                <c:pt idx="21">
                  <c:v>3569</c:v>
                </c:pt>
                <c:pt idx="22">
                  <c:v>6125</c:v>
                </c:pt>
                <c:pt idx="23">
                  <c:v>7689</c:v>
                </c:pt>
              </c:numCache>
            </c:numRef>
          </c:xVal>
          <c:yVal>
            <c:numRef>
              <c:f>Basilevsky_Fig5b!$C$2:$C$25</c:f>
              <c:numCache>
                <c:formatCode>0.000000_);[Red]\(0.000000\)</c:formatCode>
                <c:ptCount val="24"/>
                <c:pt idx="0">
                  <c:v>0.20068</c:v>
                </c:pt>
                <c:pt idx="1">
                  <c:v>0.14452000000000001</c:v>
                </c:pt>
                <c:pt idx="2">
                  <c:v>0.14863999999999999</c:v>
                </c:pt>
                <c:pt idx="3">
                  <c:v>0.18162</c:v>
                </c:pt>
                <c:pt idx="4">
                  <c:v>0.15662999999999999</c:v>
                </c:pt>
                <c:pt idx="5">
                  <c:v>0.20480000000000001</c:v>
                </c:pt>
                <c:pt idx="6">
                  <c:v>0.11849999999999999</c:v>
                </c:pt>
                <c:pt idx="7">
                  <c:v>8.8103000000000001E-2</c:v>
                </c:pt>
                <c:pt idx="8">
                  <c:v>8.9133000000000004E-2</c:v>
                </c:pt>
                <c:pt idx="9">
                  <c:v>6.9040000000000004E-2</c:v>
                </c:pt>
                <c:pt idx="10">
                  <c:v>6.3115000000000004E-2</c:v>
                </c:pt>
                <c:pt idx="11">
                  <c:v>6.0023E-2</c:v>
                </c:pt>
                <c:pt idx="12">
                  <c:v>6.3115000000000004E-2</c:v>
                </c:pt>
                <c:pt idx="13">
                  <c:v>4.7142999999999997E-2</c:v>
                </c:pt>
                <c:pt idx="14">
                  <c:v>3.8899000000000003E-2</c:v>
                </c:pt>
                <c:pt idx="15">
                  <c:v>3.2974000000000003E-2</c:v>
                </c:pt>
                <c:pt idx="16">
                  <c:v>2.1897E-2</c:v>
                </c:pt>
                <c:pt idx="17">
                  <c:v>1.8033E-2</c:v>
                </c:pt>
                <c:pt idx="18">
                  <c:v>3.7869E-2</c:v>
                </c:pt>
                <c:pt idx="19">
                  <c:v>4.3020999999999997E-2</c:v>
                </c:pt>
                <c:pt idx="20">
                  <c:v>1.4940999999999999E-2</c:v>
                </c:pt>
                <c:pt idx="21">
                  <c:v>6.3115000000000004E-2</c:v>
                </c:pt>
                <c:pt idx="22">
                  <c:v>0.11155</c:v>
                </c:pt>
                <c:pt idx="23">
                  <c:v>0.12648999999999999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2-4CC0-AF6D-38FA2D65AF9A}"/>
            </c:ext>
          </c:extLst>
        </c:ser>
        <c:ser>
          <c:idx val="1"/>
          <c:order val="2"/>
          <c:tx>
            <c:v>This study (Blue unit)</c:v>
          </c:tx>
          <c:spPr>
            <a:ln w="25400">
              <a:noFill/>
            </a:ln>
          </c:spPr>
          <c:marker>
            <c:symbol val="square"/>
            <c:size val="2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'This study'!$C$2:$C$11</c:f>
              <c:numCache>
                <c:formatCode>General</c:formatCode>
                <c:ptCount val="10"/>
                <c:pt idx="0">
                  <c:v>354.70858372766173</c:v>
                </c:pt>
                <c:pt idx="1">
                  <c:v>380.55550690536069</c:v>
                </c:pt>
                <c:pt idx="2">
                  <c:v>480.635592399149</c:v>
                </c:pt>
                <c:pt idx="3">
                  <c:v>581.97997276308502</c:v>
                </c:pt>
                <c:pt idx="4">
                  <c:v>869.3960708575454</c:v>
                </c:pt>
                <c:pt idx="5">
                  <c:v>376.94350849645747</c:v>
                </c:pt>
                <c:pt idx="6">
                  <c:v>682.35603887972559</c:v>
                </c:pt>
                <c:pt idx="7">
                  <c:v>299.17638463069142</c:v>
                </c:pt>
                <c:pt idx="8">
                  <c:v>321.77583103357108</c:v>
                </c:pt>
                <c:pt idx="9">
                  <c:v>230.25246668674026</c:v>
                </c:pt>
              </c:numCache>
            </c:numRef>
          </c:xVal>
          <c:yVal>
            <c:numRef>
              <c:f>'This study'!$D$2:$D$11</c:f>
              <c:numCache>
                <c:formatCode>General</c:formatCode>
                <c:ptCount val="10"/>
                <c:pt idx="0">
                  <c:v>9.6933228137477304E-2</c:v>
                </c:pt>
                <c:pt idx="1">
                  <c:v>6.9909157055198443E-2</c:v>
                </c:pt>
                <c:pt idx="2">
                  <c:v>0.11121902599099942</c:v>
                </c:pt>
                <c:pt idx="3">
                  <c:v>0.14796892924910329</c:v>
                </c:pt>
                <c:pt idx="4">
                  <c:v>0.15642010257401323</c:v>
                </c:pt>
                <c:pt idx="5">
                  <c:v>9.732473871388507E-2</c:v>
                </c:pt>
                <c:pt idx="6">
                  <c:v>0.10891566788485835</c:v>
                </c:pt>
                <c:pt idx="7">
                  <c:v>4.8831997414327352E-2</c:v>
                </c:pt>
                <c:pt idx="8">
                  <c:v>8.292815947805568E-2</c:v>
                </c:pt>
                <c:pt idx="9">
                  <c:v>7.4952458911191205E-2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32-4CC0-AF6D-38FA2D65AF9A}"/>
            </c:ext>
          </c:extLst>
        </c:ser>
        <c:ser>
          <c:idx val="3"/>
          <c:order val="3"/>
          <c:tx>
            <c:v>This study (Red unit)</c:v>
          </c:tx>
          <c:spPr>
            <a:ln w="19050">
              <a:noFill/>
            </a:ln>
          </c:spPr>
          <c:marker>
            <c:symbol val="square"/>
            <c:size val="2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'This study'!$C$12:$C$36</c:f>
              <c:numCache>
                <c:formatCode>General</c:formatCode>
                <c:ptCount val="25"/>
                <c:pt idx="0">
                  <c:v>228.04434364977479</c:v>
                </c:pt>
                <c:pt idx="1">
                  <c:v>176.66257766799009</c:v>
                </c:pt>
                <c:pt idx="2">
                  <c:v>284.40950578917887</c:v>
                </c:pt>
                <c:pt idx="3">
                  <c:v>300.95975269244985</c:v>
                </c:pt>
                <c:pt idx="4">
                  <c:v>260.03895808874177</c:v>
                </c:pt>
                <c:pt idx="5">
                  <c:v>441.53861060773818</c:v>
                </c:pt>
                <c:pt idx="6">
                  <c:v>355.31716641804115</c:v>
                </c:pt>
                <c:pt idx="7">
                  <c:v>379.92447870881864</c:v>
                </c:pt>
                <c:pt idx="8">
                  <c:v>680.66764369499526</c:v>
                </c:pt>
                <c:pt idx="9">
                  <c:v>884.33993831522116</c:v>
                </c:pt>
                <c:pt idx="10">
                  <c:v>562.13769208478971</c:v>
                </c:pt>
                <c:pt idx="11">
                  <c:v>873.52334679289208</c:v>
                </c:pt>
                <c:pt idx="12">
                  <c:v>284.07017580479607</c:v>
                </c:pt>
                <c:pt idx="13">
                  <c:v>508.25415279542591</c:v>
                </c:pt>
                <c:pt idx="14">
                  <c:v>485.76340789098106</c:v>
                </c:pt>
                <c:pt idx="15">
                  <c:v>333.9293724502549</c:v>
                </c:pt>
                <c:pt idx="16">
                  <c:v>190.57524444926443</c:v>
                </c:pt>
                <c:pt idx="17">
                  <c:v>545.52152977286084</c:v>
                </c:pt>
                <c:pt idx="18">
                  <c:v>189.91659712746466</c:v>
                </c:pt>
                <c:pt idx="19">
                  <c:v>283.33005141170611</c:v>
                </c:pt>
                <c:pt idx="20">
                  <c:v>219.62007745388135</c:v>
                </c:pt>
                <c:pt idx="21">
                  <c:v>387.3534740606255</c:v>
                </c:pt>
                <c:pt idx="22">
                  <c:v>268.10817544926687</c:v>
                </c:pt>
                <c:pt idx="23">
                  <c:v>1273.5487337107911</c:v>
                </c:pt>
                <c:pt idx="24">
                  <c:v>440.16785871564804</c:v>
                </c:pt>
              </c:numCache>
            </c:numRef>
          </c:xVal>
          <c:yVal>
            <c:numRef>
              <c:f>'This study'!$D$12:$D$36</c:f>
              <c:numCache>
                <c:formatCode>General</c:formatCode>
                <c:ptCount val="25"/>
                <c:pt idx="0">
                  <c:v>4.9924047726299173E-2</c:v>
                </c:pt>
                <c:pt idx="1">
                  <c:v>3.6537702808100037E-2</c:v>
                </c:pt>
                <c:pt idx="2">
                  <c:v>5.4607335860719024E-2</c:v>
                </c:pt>
                <c:pt idx="3">
                  <c:v>9.645973258885869E-2</c:v>
                </c:pt>
                <c:pt idx="4">
                  <c:v>6.1797589716072902E-2</c:v>
                </c:pt>
                <c:pt idx="5">
                  <c:v>6.9780337039690749E-2</c:v>
                </c:pt>
                <c:pt idx="6">
                  <c:v>0.15264816832615669</c:v>
                </c:pt>
                <c:pt idx="7">
                  <c:v>0.10402150724081365</c:v>
                </c:pt>
                <c:pt idx="8">
                  <c:v>0.12318972751769079</c:v>
                </c:pt>
                <c:pt idx="9">
                  <c:v>0.10733814344694163</c:v>
                </c:pt>
                <c:pt idx="10">
                  <c:v>0.11779329947255375</c:v>
                </c:pt>
                <c:pt idx="11">
                  <c:v>0.13137452568742125</c:v>
                </c:pt>
                <c:pt idx="12">
                  <c:v>0.13182858154856672</c:v>
                </c:pt>
                <c:pt idx="13">
                  <c:v>0.13775157469460145</c:v>
                </c:pt>
                <c:pt idx="14">
                  <c:v>6.036947018988971E-2</c:v>
                </c:pt>
                <c:pt idx="15">
                  <c:v>4.0208179392935361E-2</c:v>
                </c:pt>
                <c:pt idx="16">
                  <c:v>3.9652009293298159E-2</c:v>
                </c:pt>
                <c:pt idx="17">
                  <c:v>0.17362418188278261</c:v>
                </c:pt>
                <c:pt idx="18">
                  <c:v>3.6869412654611307E-2</c:v>
                </c:pt>
                <c:pt idx="19">
                  <c:v>5.017180012059725E-2</c:v>
                </c:pt>
                <c:pt idx="20">
                  <c:v>4.0757359876248442E-2</c:v>
                </c:pt>
                <c:pt idx="21">
                  <c:v>5.2513128542860062E-2</c:v>
                </c:pt>
                <c:pt idx="22">
                  <c:v>6.0449725499231312E-2</c:v>
                </c:pt>
                <c:pt idx="23">
                  <c:v>9.2732483431235399E-2</c:v>
                </c:pt>
                <c:pt idx="24">
                  <c:v>9.3459139695257168E-2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32-4CC0-AF6D-38FA2D65A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29984"/>
        <c:axId val="485732448"/>
      </c:scatterChart>
      <c:valAx>
        <c:axId val="684829984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ja-JP" sz="800" b="0"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r>
                  <a:rPr lang="en-US" altLang="ja-JP" sz="8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iameter </a:t>
                </a:r>
                <a:r>
                  <a:rPr lang="en-US" altLang="ja-JP" sz="800" b="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r>
                  <a:rPr lang="en-US" altLang="ja-JP" sz="8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ja-JP" altLang="en-US" sz="8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909529608200937"/>
              <c:y val="0.92491504679042069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85732448"/>
        <c:crosses val="autoZero"/>
        <c:crossBetween val="midCat"/>
        <c:majorUnit val="2000"/>
        <c:minorUnit val="500"/>
      </c:valAx>
      <c:valAx>
        <c:axId val="4857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ja-JP" sz="800" b="0" i="1"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r>
                  <a:rPr lang="en-US" altLang="ja-JP" sz="800" b="0">
                    <a:latin typeface="Arial" panose="020B0604020202020204" pitchFamily="34" charset="0"/>
                    <a:cs typeface="Arial" panose="020B0604020202020204" pitchFamily="34" charset="0"/>
                  </a:rPr>
                  <a:t>/</a:t>
                </a:r>
                <a:r>
                  <a:rPr lang="en-US" altLang="ja-JP" sz="800" b="0" i="1"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endParaRPr lang="ja-JP" altLang="en-US" sz="800" b="0" i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#,##0.00_);[Red]\(#,##0.00\)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684829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954958905771043"/>
          <c:y val="0.14403053713609223"/>
          <c:w val="0.39215157223436892"/>
          <c:h val="0.1907940981365563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800">
              <a:latin typeface="Arial" panose="020B0604020202020204" pitchFamily="34" charset="0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55744359498249"/>
          <c:y val="3.8805555555555558E-2"/>
          <c:w val="0.77768983035772365"/>
          <c:h val="0.81186136093921279"/>
        </c:manualLayout>
      </c:layout>
      <c:scatterChart>
        <c:scatterStyle val="lineMarker"/>
        <c:varyColors val="0"/>
        <c:ser>
          <c:idx val="2"/>
          <c:order val="0"/>
          <c:tx>
            <c:v>Karachevtseva et al. (2014)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Karachevtseva_Table2!$F$2:$F$18</c:f>
              <c:numCache>
                <c:formatCode>General</c:formatCode>
                <c:ptCount val="17"/>
                <c:pt idx="0">
                  <c:v>3900</c:v>
                </c:pt>
                <c:pt idx="1">
                  <c:v>1700</c:v>
                </c:pt>
                <c:pt idx="2">
                  <c:v>5100</c:v>
                </c:pt>
                <c:pt idx="3">
                  <c:v>1900</c:v>
                </c:pt>
                <c:pt idx="4">
                  <c:v>2900</c:v>
                </c:pt>
                <c:pt idx="5">
                  <c:v>6700</c:v>
                </c:pt>
                <c:pt idx="6">
                  <c:v>5600</c:v>
                </c:pt>
                <c:pt idx="7">
                  <c:v>1900</c:v>
                </c:pt>
                <c:pt idx="8">
                  <c:v>2000</c:v>
                </c:pt>
                <c:pt idx="9">
                  <c:v>3300</c:v>
                </c:pt>
                <c:pt idx="10">
                  <c:v>2900</c:v>
                </c:pt>
                <c:pt idx="11">
                  <c:v>1900</c:v>
                </c:pt>
                <c:pt idx="12">
                  <c:v>2400</c:v>
                </c:pt>
                <c:pt idx="13">
                  <c:v>1700</c:v>
                </c:pt>
                <c:pt idx="14">
                  <c:v>8100</c:v>
                </c:pt>
                <c:pt idx="15">
                  <c:v>2100</c:v>
                </c:pt>
                <c:pt idx="16">
                  <c:v>1500</c:v>
                </c:pt>
              </c:numCache>
            </c:numRef>
          </c:xVal>
          <c:yVal>
            <c:numRef>
              <c:f>Karachevtseva_Table2!$G$2:$G$18</c:f>
              <c:numCache>
                <c:formatCode>General</c:formatCode>
                <c:ptCount val="17"/>
                <c:pt idx="0">
                  <c:v>0.1</c:v>
                </c:pt>
                <c:pt idx="1">
                  <c:v>0.06</c:v>
                </c:pt>
                <c:pt idx="2">
                  <c:v>0.15</c:v>
                </c:pt>
                <c:pt idx="3">
                  <c:v>0.11</c:v>
                </c:pt>
                <c:pt idx="4">
                  <c:v>0.11</c:v>
                </c:pt>
                <c:pt idx="5">
                  <c:v>0.13</c:v>
                </c:pt>
                <c:pt idx="6">
                  <c:v>0.08</c:v>
                </c:pt>
                <c:pt idx="7">
                  <c:v>0.14000000000000001</c:v>
                </c:pt>
                <c:pt idx="8">
                  <c:v>0.06</c:v>
                </c:pt>
                <c:pt idx="9">
                  <c:v>0.09</c:v>
                </c:pt>
                <c:pt idx="10">
                  <c:v>0.12</c:v>
                </c:pt>
                <c:pt idx="11">
                  <c:v>0.05</c:v>
                </c:pt>
                <c:pt idx="12">
                  <c:v>0.05</c:v>
                </c:pt>
                <c:pt idx="13">
                  <c:v>0.09</c:v>
                </c:pt>
                <c:pt idx="14">
                  <c:v>0.14000000000000001</c:v>
                </c:pt>
                <c:pt idx="15">
                  <c:v>0.21</c:v>
                </c:pt>
                <c:pt idx="16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8-461E-8C4D-1442FA8434CA}"/>
            </c:ext>
          </c:extLst>
        </c:ser>
        <c:ser>
          <c:idx val="0"/>
          <c:order val="1"/>
          <c:tx>
            <c:v>Basilevsky et al. (2014)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Basilevsky_Fig5b!$A$2:$A$25</c:f>
              <c:numCache>
                <c:formatCode>0_);[Red]\(0\)</c:formatCode>
                <c:ptCount val="24"/>
                <c:pt idx="0">
                  <c:v>1213</c:v>
                </c:pt>
                <c:pt idx="1">
                  <c:v>1263</c:v>
                </c:pt>
                <c:pt idx="2">
                  <c:v>1203</c:v>
                </c:pt>
                <c:pt idx="3">
                  <c:v>2406</c:v>
                </c:pt>
                <c:pt idx="4">
                  <c:v>3198</c:v>
                </c:pt>
                <c:pt idx="5">
                  <c:v>4201</c:v>
                </c:pt>
                <c:pt idx="6">
                  <c:v>1965</c:v>
                </c:pt>
                <c:pt idx="7">
                  <c:v>1103</c:v>
                </c:pt>
                <c:pt idx="8">
                  <c:v>2356</c:v>
                </c:pt>
                <c:pt idx="9">
                  <c:v>2436</c:v>
                </c:pt>
                <c:pt idx="10">
                  <c:v>2226</c:v>
                </c:pt>
                <c:pt idx="11">
                  <c:v>2185</c:v>
                </c:pt>
                <c:pt idx="12">
                  <c:v>1073</c:v>
                </c:pt>
                <c:pt idx="13">
                  <c:v>1073</c:v>
                </c:pt>
                <c:pt idx="14">
                  <c:v>771.9</c:v>
                </c:pt>
                <c:pt idx="15">
                  <c:v>1323</c:v>
                </c:pt>
                <c:pt idx="16">
                  <c:v>1494</c:v>
                </c:pt>
                <c:pt idx="17">
                  <c:v>1313</c:v>
                </c:pt>
                <c:pt idx="18">
                  <c:v>1614</c:v>
                </c:pt>
                <c:pt idx="19">
                  <c:v>2997</c:v>
                </c:pt>
                <c:pt idx="20">
                  <c:v>3709</c:v>
                </c:pt>
                <c:pt idx="21">
                  <c:v>3569</c:v>
                </c:pt>
                <c:pt idx="22">
                  <c:v>6125</c:v>
                </c:pt>
                <c:pt idx="23">
                  <c:v>7689</c:v>
                </c:pt>
              </c:numCache>
            </c:numRef>
          </c:xVal>
          <c:yVal>
            <c:numRef>
              <c:f>Basilevsky_Fig5b!$C$2:$C$25</c:f>
              <c:numCache>
                <c:formatCode>0.000000_);[Red]\(0.000000\)</c:formatCode>
                <c:ptCount val="24"/>
                <c:pt idx="0">
                  <c:v>0.20068</c:v>
                </c:pt>
                <c:pt idx="1">
                  <c:v>0.14452000000000001</c:v>
                </c:pt>
                <c:pt idx="2">
                  <c:v>0.14863999999999999</c:v>
                </c:pt>
                <c:pt idx="3">
                  <c:v>0.18162</c:v>
                </c:pt>
                <c:pt idx="4">
                  <c:v>0.15662999999999999</c:v>
                </c:pt>
                <c:pt idx="5">
                  <c:v>0.20480000000000001</c:v>
                </c:pt>
                <c:pt idx="6">
                  <c:v>0.11849999999999999</c:v>
                </c:pt>
                <c:pt idx="7">
                  <c:v>8.8103000000000001E-2</c:v>
                </c:pt>
                <c:pt idx="8">
                  <c:v>8.9133000000000004E-2</c:v>
                </c:pt>
                <c:pt idx="9">
                  <c:v>6.9040000000000004E-2</c:v>
                </c:pt>
                <c:pt idx="10">
                  <c:v>6.3115000000000004E-2</c:v>
                </c:pt>
                <c:pt idx="11">
                  <c:v>6.0023E-2</c:v>
                </c:pt>
                <c:pt idx="12">
                  <c:v>6.3115000000000004E-2</c:v>
                </c:pt>
                <c:pt idx="13">
                  <c:v>4.7142999999999997E-2</c:v>
                </c:pt>
                <c:pt idx="14">
                  <c:v>3.8899000000000003E-2</c:v>
                </c:pt>
                <c:pt idx="15">
                  <c:v>3.2974000000000003E-2</c:v>
                </c:pt>
                <c:pt idx="16">
                  <c:v>2.1897E-2</c:v>
                </c:pt>
                <c:pt idx="17">
                  <c:v>1.8033E-2</c:v>
                </c:pt>
                <c:pt idx="18">
                  <c:v>3.7869E-2</c:v>
                </c:pt>
                <c:pt idx="19">
                  <c:v>4.3020999999999997E-2</c:v>
                </c:pt>
                <c:pt idx="20">
                  <c:v>1.4940999999999999E-2</c:v>
                </c:pt>
                <c:pt idx="21">
                  <c:v>6.3115000000000004E-2</c:v>
                </c:pt>
                <c:pt idx="22">
                  <c:v>0.11155</c:v>
                </c:pt>
                <c:pt idx="23">
                  <c:v>0.12648999999999999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8-461E-8C4D-1442FA8434CA}"/>
            </c:ext>
          </c:extLst>
        </c:ser>
        <c:ser>
          <c:idx val="1"/>
          <c:order val="2"/>
          <c:tx>
            <c:v>This study (Blue unit)</c:v>
          </c:tx>
          <c:spPr>
            <a:ln w="25400">
              <a:noFill/>
            </a:ln>
          </c:spPr>
          <c:marker>
            <c:symbol val="square"/>
            <c:size val="2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'This study'!$C$2:$C$11</c:f>
              <c:numCache>
                <c:formatCode>General</c:formatCode>
                <c:ptCount val="10"/>
                <c:pt idx="0">
                  <c:v>354.70858372766173</c:v>
                </c:pt>
                <c:pt idx="1">
                  <c:v>380.55550690536069</c:v>
                </c:pt>
                <c:pt idx="2">
                  <c:v>480.635592399149</c:v>
                </c:pt>
                <c:pt idx="3">
                  <c:v>581.97997276308502</c:v>
                </c:pt>
                <c:pt idx="4">
                  <c:v>869.3960708575454</c:v>
                </c:pt>
                <c:pt idx="5">
                  <c:v>376.94350849645747</c:v>
                </c:pt>
                <c:pt idx="6">
                  <c:v>682.35603887972559</c:v>
                </c:pt>
                <c:pt idx="7">
                  <c:v>299.17638463069142</c:v>
                </c:pt>
                <c:pt idx="8">
                  <c:v>321.77583103357108</c:v>
                </c:pt>
                <c:pt idx="9">
                  <c:v>230.25246668674026</c:v>
                </c:pt>
              </c:numCache>
            </c:numRef>
          </c:xVal>
          <c:yVal>
            <c:numRef>
              <c:f>'This study'!$D$2:$D$11</c:f>
              <c:numCache>
                <c:formatCode>General</c:formatCode>
                <c:ptCount val="10"/>
                <c:pt idx="0">
                  <c:v>9.6933228137477304E-2</c:v>
                </c:pt>
                <c:pt idx="1">
                  <c:v>6.9909157055198443E-2</c:v>
                </c:pt>
                <c:pt idx="2">
                  <c:v>0.11121902599099942</c:v>
                </c:pt>
                <c:pt idx="3">
                  <c:v>0.14796892924910329</c:v>
                </c:pt>
                <c:pt idx="4">
                  <c:v>0.15642010257401323</c:v>
                </c:pt>
                <c:pt idx="5">
                  <c:v>9.732473871388507E-2</c:v>
                </c:pt>
                <c:pt idx="6">
                  <c:v>0.10891566788485835</c:v>
                </c:pt>
                <c:pt idx="7">
                  <c:v>4.8831997414327352E-2</c:v>
                </c:pt>
                <c:pt idx="8">
                  <c:v>8.292815947805568E-2</c:v>
                </c:pt>
                <c:pt idx="9">
                  <c:v>7.4952458911191205E-2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8-461E-8C4D-1442FA8434CA}"/>
            </c:ext>
          </c:extLst>
        </c:ser>
        <c:ser>
          <c:idx val="3"/>
          <c:order val="3"/>
          <c:tx>
            <c:v>This study (Red unit)</c:v>
          </c:tx>
          <c:spPr>
            <a:ln w="19050">
              <a:noFill/>
            </a:ln>
          </c:spPr>
          <c:marker>
            <c:symbol val="square"/>
            <c:size val="2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'This study'!$C$12:$C$36</c:f>
              <c:numCache>
                <c:formatCode>General</c:formatCode>
                <c:ptCount val="25"/>
                <c:pt idx="0">
                  <c:v>228.04434364977479</c:v>
                </c:pt>
                <c:pt idx="1">
                  <c:v>176.66257766799009</c:v>
                </c:pt>
                <c:pt idx="2">
                  <c:v>284.40950578917887</c:v>
                </c:pt>
                <c:pt idx="3">
                  <c:v>300.95975269244985</c:v>
                </c:pt>
                <c:pt idx="4">
                  <c:v>260.03895808874177</c:v>
                </c:pt>
                <c:pt idx="5">
                  <c:v>441.53861060773818</c:v>
                </c:pt>
                <c:pt idx="6">
                  <c:v>355.31716641804115</c:v>
                </c:pt>
                <c:pt idx="7">
                  <c:v>379.92447870881864</c:v>
                </c:pt>
                <c:pt idx="8">
                  <c:v>680.66764369499526</c:v>
                </c:pt>
                <c:pt idx="9">
                  <c:v>884.33993831522116</c:v>
                </c:pt>
                <c:pt idx="10">
                  <c:v>562.13769208478971</c:v>
                </c:pt>
                <c:pt idx="11">
                  <c:v>873.52334679289208</c:v>
                </c:pt>
                <c:pt idx="12">
                  <c:v>284.07017580479607</c:v>
                </c:pt>
                <c:pt idx="13">
                  <c:v>508.25415279542591</c:v>
                </c:pt>
                <c:pt idx="14">
                  <c:v>485.76340789098106</c:v>
                </c:pt>
                <c:pt idx="15">
                  <c:v>333.9293724502549</c:v>
                </c:pt>
                <c:pt idx="16">
                  <c:v>190.57524444926443</c:v>
                </c:pt>
                <c:pt idx="17">
                  <c:v>545.52152977286084</c:v>
                </c:pt>
                <c:pt idx="18">
                  <c:v>189.91659712746466</c:v>
                </c:pt>
                <c:pt idx="19">
                  <c:v>283.33005141170611</c:v>
                </c:pt>
                <c:pt idx="20">
                  <c:v>219.62007745388135</c:v>
                </c:pt>
                <c:pt idx="21">
                  <c:v>387.3534740606255</c:v>
                </c:pt>
                <c:pt idx="22">
                  <c:v>268.10817544926687</c:v>
                </c:pt>
                <c:pt idx="23">
                  <c:v>1273.5487337107911</c:v>
                </c:pt>
                <c:pt idx="24">
                  <c:v>440.16785871564804</c:v>
                </c:pt>
              </c:numCache>
            </c:numRef>
          </c:xVal>
          <c:yVal>
            <c:numRef>
              <c:f>'This study'!$D$12:$D$36</c:f>
              <c:numCache>
                <c:formatCode>General</c:formatCode>
                <c:ptCount val="25"/>
                <c:pt idx="0">
                  <c:v>4.9924047726299173E-2</c:v>
                </c:pt>
                <c:pt idx="1">
                  <c:v>3.6537702808100037E-2</c:v>
                </c:pt>
                <c:pt idx="2">
                  <c:v>5.4607335860719024E-2</c:v>
                </c:pt>
                <c:pt idx="3">
                  <c:v>9.645973258885869E-2</c:v>
                </c:pt>
                <c:pt idx="4">
                  <c:v>6.1797589716072902E-2</c:v>
                </c:pt>
                <c:pt idx="5">
                  <c:v>6.9780337039690749E-2</c:v>
                </c:pt>
                <c:pt idx="6">
                  <c:v>0.15264816832615669</c:v>
                </c:pt>
                <c:pt idx="7">
                  <c:v>0.10402150724081365</c:v>
                </c:pt>
                <c:pt idx="8">
                  <c:v>0.12318972751769079</c:v>
                </c:pt>
                <c:pt idx="9">
                  <c:v>0.10733814344694163</c:v>
                </c:pt>
                <c:pt idx="10">
                  <c:v>0.11779329947255375</c:v>
                </c:pt>
                <c:pt idx="11">
                  <c:v>0.13137452568742125</c:v>
                </c:pt>
                <c:pt idx="12">
                  <c:v>0.13182858154856672</c:v>
                </c:pt>
                <c:pt idx="13">
                  <c:v>0.13775157469460145</c:v>
                </c:pt>
                <c:pt idx="14">
                  <c:v>6.036947018988971E-2</c:v>
                </c:pt>
                <c:pt idx="15">
                  <c:v>4.0208179392935361E-2</c:v>
                </c:pt>
                <c:pt idx="16">
                  <c:v>3.9652009293298159E-2</c:v>
                </c:pt>
                <c:pt idx="17">
                  <c:v>0.17362418188278261</c:v>
                </c:pt>
                <c:pt idx="18">
                  <c:v>3.6869412654611307E-2</c:v>
                </c:pt>
                <c:pt idx="19">
                  <c:v>5.017180012059725E-2</c:v>
                </c:pt>
                <c:pt idx="20">
                  <c:v>4.0757359876248442E-2</c:v>
                </c:pt>
                <c:pt idx="21">
                  <c:v>5.2513128542860062E-2</c:v>
                </c:pt>
                <c:pt idx="22">
                  <c:v>6.0449725499231312E-2</c:v>
                </c:pt>
                <c:pt idx="23">
                  <c:v>9.2732483431235399E-2</c:v>
                </c:pt>
                <c:pt idx="24">
                  <c:v>9.3459139695257168E-2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8-461E-8C4D-1442FA843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29984"/>
        <c:axId val="485732448"/>
      </c:scatterChart>
      <c:valAx>
        <c:axId val="684829984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ja-JP" sz="800" b="0"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r>
                  <a:rPr lang="en-US" altLang="ja-JP" sz="8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iameter </a:t>
                </a:r>
                <a:r>
                  <a:rPr lang="en-US" altLang="ja-JP" sz="800" b="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r>
                  <a:rPr lang="en-US" altLang="ja-JP" sz="8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(m)</a:t>
                </a:r>
                <a:endParaRPr lang="ja-JP" altLang="en-US" sz="8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7909529608200937"/>
              <c:y val="0.92491504679042069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485732448"/>
        <c:crosses val="autoZero"/>
        <c:crossBetween val="midCat"/>
        <c:majorUnit val="10"/>
      </c:valAx>
      <c:valAx>
        <c:axId val="4857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8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ja-JP" sz="800" b="0" i="1"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r>
                  <a:rPr lang="en-US" altLang="ja-JP" sz="800" b="0">
                    <a:latin typeface="Arial" panose="020B0604020202020204" pitchFamily="34" charset="0"/>
                    <a:cs typeface="Arial" panose="020B0604020202020204" pitchFamily="34" charset="0"/>
                  </a:rPr>
                  <a:t>/</a:t>
                </a:r>
                <a:r>
                  <a:rPr lang="en-US" altLang="ja-JP" sz="800" b="0" i="1">
                    <a:latin typeface="Arial" panose="020B0604020202020204" pitchFamily="34" charset="0"/>
                    <a:cs typeface="Arial" panose="020B0604020202020204" pitchFamily="34" charset="0"/>
                  </a:rPr>
                  <a:t>D</a:t>
                </a:r>
                <a:endParaRPr lang="ja-JP" altLang="en-US" sz="800" b="0" i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#,##0.00_);[Red]\(#,##0.00\)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684829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655520833333334"/>
          <c:y val="5.809953703703704E-2"/>
          <c:w val="0.37451284722222222"/>
          <c:h val="0.1907940981365563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600">
              <a:latin typeface="Arial" panose="020B0604020202020204" pitchFamily="34" charset="0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Basilevsky_Fig5b!$A$2:$A$25</c:f>
              <c:numCache>
                <c:formatCode>0_);[Red]\(0\)</c:formatCode>
                <c:ptCount val="24"/>
                <c:pt idx="0">
                  <c:v>1213</c:v>
                </c:pt>
                <c:pt idx="1">
                  <c:v>1263</c:v>
                </c:pt>
                <c:pt idx="2">
                  <c:v>1203</c:v>
                </c:pt>
                <c:pt idx="3">
                  <c:v>2406</c:v>
                </c:pt>
                <c:pt idx="4">
                  <c:v>3198</c:v>
                </c:pt>
                <c:pt idx="5">
                  <c:v>4201</c:v>
                </c:pt>
                <c:pt idx="6">
                  <c:v>1965</c:v>
                </c:pt>
                <c:pt idx="7">
                  <c:v>1103</c:v>
                </c:pt>
                <c:pt idx="8">
                  <c:v>2356</c:v>
                </c:pt>
                <c:pt idx="9">
                  <c:v>2436</c:v>
                </c:pt>
                <c:pt idx="10">
                  <c:v>2226</c:v>
                </c:pt>
                <c:pt idx="11">
                  <c:v>2185</c:v>
                </c:pt>
                <c:pt idx="12">
                  <c:v>1073</c:v>
                </c:pt>
                <c:pt idx="13">
                  <c:v>1073</c:v>
                </c:pt>
                <c:pt idx="14">
                  <c:v>771.9</c:v>
                </c:pt>
                <c:pt idx="15">
                  <c:v>1323</c:v>
                </c:pt>
                <c:pt idx="16">
                  <c:v>1494</c:v>
                </c:pt>
                <c:pt idx="17">
                  <c:v>1313</c:v>
                </c:pt>
                <c:pt idx="18">
                  <c:v>1614</c:v>
                </c:pt>
                <c:pt idx="19">
                  <c:v>2997</c:v>
                </c:pt>
                <c:pt idx="20">
                  <c:v>3709</c:v>
                </c:pt>
                <c:pt idx="21">
                  <c:v>3569</c:v>
                </c:pt>
                <c:pt idx="22">
                  <c:v>6125</c:v>
                </c:pt>
                <c:pt idx="23">
                  <c:v>7689</c:v>
                </c:pt>
              </c:numCache>
            </c:numRef>
          </c:xVal>
          <c:yVal>
            <c:numRef>
              <c:f>Basilevsky_Fig5b!$C$2:$C$25</c:f>
              <c:numCache>
                <c:formatCode>0.000000_);[Red]\(0.000000\)</c:formatCode>
                <c:ptCount val="24"/>
                <c:pt idx="0">
                  <c:v>0.20068</c:v>
                </c:pt>
                <c:pt idx="1">
                  <c:v>0.14452000000000001</c:v>
                </c:pt>
                <c:pt idx="2">
                  <c:v>0.14863999999999999</c:v>
                </c:pt>
                <c:pt idx="3">
                  <c:v>0.18162</c:v>
                </c:pt>
                <c:pt idx="4">
                  <c:v>0.15662999999999999</c:v>
                </c:pt>
                <c:pt idx="5">
                  <c:v>0.20480000000000001</c:v>
                </c:pt>
                <c:pt idx="6">
                  <c:v>0.11849999999999999</c:v>
                </c:pt>
                <c:pt idx="7">
                  <c:v>8.8103000000000001E-2</c:v>
                </c:pt>
                <c:pt idx="8">
                  <c:v>8.9133000000000004E-2</c:v>
                </c:pt>
                <c:pt idx="9">
                  <c:v>6.9040000000000004E-2</c:v>
                </c:pt>
                <c:pt idx="10">
                  <c:v>6.3115000000000004E-2</c:v>
                </c:pt>
                <c:pt idx="11">
                  <c:v>6.0023E-2</c:v>
                </c:pt>
                <c:pt idx="12">
                  <c:v>6.3115000000000004E-2</c:v>
                </c:pt>
                <c:pt idx="13">
                  <c:v>4.7142999999999997E-2</c:v>
                </c:pt>
                <c:pt idx="14">
                  <c:v>3.8899000000000003E-2</c:v>
                </c:pt>
                <c:pt idx="15">
                  <c:v>3.2974000000000003E-2</c:v>
                </c:pt>
                <c:pt idx="16">
                  <c:v>2.1897E-2</c:v>
                </c:pt>
                <c:pt idx="17">
                  <c:v>1.8033E-2</c:v>
                </c:pt>
                <c:pt idx="18">
                  <c:v>3.7869E-2</c:v>
                </c:pt>
                <c:pt idx="19">
                  <c:v>4.3020999999999997E-2</c:v>
                </c:pt>
                <c:pt idx="20">
                  <c:v>1.4940999999999999E-2</c:v>
                </c:pt>
                <c:pt idx="21">
                  <c:v>6.3115000000000004E-2</c:v>
                </c:pt>
                <c:pt idx="22">
                  <c:v>0.11155</c:v>
                </c:pt>
                <c:pt idx="23">
                  <c:v>0.12648999999999999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A-44A8-A99E-0B41F14A8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29984"/>
        <c:axId val="485732448"/>
      </c:scatterChart>
      <c:valAx>
        <c:axId val="6848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732448"/>
        <c:crosses val="autoZero"/>
        <c:crossBetween val="midCat"/>
      </c:valAx>
      <c:valAx>
        <c:axId val="4857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8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Karachevtseva_Fig5!$B$2:$B$26</c:f>
              <c:numCache>
                <c:formatCode>General</c:formatCode>
                <c:ptCount val="25"/>
                <c:pt idx="0">
                  <c:v>3533</c:v>
                </c:pt>
                <c:pt idx="1">
                  <c:v>3249</c:v>
                </c:pt>
                <c:pt idx="2">
                  <c:v>2171</c:v>
                </c:pt>
                <c:pt idx="3">
                  <c:v>2095</c:v>
                </c:pt>
                <c:pt idx="4">
                  <c:v>1959</c:v>
                </c:pt>
                <c:pt idx="5">
                  <c:v>2416</c:v>
                </c:pt>
                <c:pt idx="6">
                  <c:v>2536</c:v>
                </c:pt>
                <c:pt idx="7">
                  <c:v>1953</c:v>
                </c:pt>
                <c:pt idx="8">
                  <c:v>1953</c:v>
                </c:pt>
                <c:pt idx="9">
                  <c:v>2182</c:v>
                </c:pt>
                <c:pt idx="10">
                  <c:v>2421</c:v>
                </c:pt>
                <c:pt idx="11">
                  <c:v>2928</c:v>
                </c:pt>
                <c:pt idx="12">
                  <c:v>2677</c:v>
                </c:pt>
                <c:pt idx="13">
                  <c:v>2923</c:v>
                </c:pt>
                <c:pt idx="14">
                  <c:v>3070</c:v>
                </c:pt>
                <c:pt idx="15">
                  <c:v>2895</c:v>
                </c:pt>
                <c:pt idx="16">
                  <c:v>3320</c:v>
                </c:pt>
                <c:pt idx="17">
                  <c:v>3838</c:v>
                </c:pt>
                <c:pt idx="18">
                  <c:v>4219</c:v>
                </c:pt>
                <c:pt idx="19">
                  <c:v>5482</c:v>
                </c:pt>
                <c:pt idx="20">
                  <c:v>5068</c:v>
                </c:pt>
                <c:pt idx="21">
                  <c:v>5602</c:v>
                </c:pt>
                <c:pt idx="22">
                  <c:v>6060</c:v>
                </c:pt>
                <c:pt idx="23">
                  <c:v>6659</c:v>
                </c:pt>
                <c:pt idx="24">
                  <c:v>8069.0000000000009</c:v>
                </c:pt>
              </c:numCache>
            </c:numRef>
          </c:xVal>
          <c:yVal>
            <c:numRef>
              <c:f>Karachevtseva_Fig5!$D$2:$D$26</c:f>
              <c:numCache>
                <c:formatCode>0.000000_);[Red]\(0.000000\)</c:formatCode>
                <c:ptCount val="25"/>
                <c:pt idx="0">
                  <c:v>0.39040000000000002</c:v>
                </c:pt>
                <c:pt idx="1">
                  <c:v>0.31494</c:v>
                </c:pt>
                <c:pt idx="2">
                  <c:v>0.28497</c:v>
                </c:pt>
                <c:pt idx="3">
                  <c:v>0.29841000000000001</c:v>
                </c:pt>
                <c:pt idx="4">
                  <c:v>0.2581</c:v>
                </c:pt>
                <c:pt idx="5">
                  <c:v>0.26291999999999999</c:v>
                </c:pt>
                <c:pt idx="6">
                  <c:v>0.255</c:v>
                </c:pt>
                <c:pt idx="7">
                  <c:v>0.22606000000000001</c:v>
                </c:pt>
                <c:pt idx="8">
                  <c:v>0.13234000000000001</c:v>
                </c:pt>
                <c:pt idx="9">
                  <c:v>7.6184000000000002E-2</c:v>
                </c:pt>
                <c:pt idx="10">
                  <c:v>7.4462E-2</c:v>
                </c:pt>
                <c:pt idx="11">
                  <c:v>0.13372000000000001</c:v>
                </c:pt>
                <c:pt idx="12">
                  <c:v>0.18092</c:v>
                </c:pt>
                <c:pt idx="13">
                  <c:v>0.19918</c:v>
                </c:pt>
                <c:pt idx="14">
                  <c:v>0.21021000000000001</c:v>
                </c:pt>
                <c:pt idx="15">
                  <c:v>0.23397999999999999</c:v>
                </c:pt>
                <c:pt idx="16">
                  <c:v>0.20952000000000001</c:v>
                </c:pt>
                <c:pt idx="17">
                  <c:v>0.1978</c:v>
                </c:pt>
                <c:pt idx="18">
                  <c:v>0.17402999999999999</c:v>
                </c:pt>
                <c:pt idx="19">
                  <c:v>0.15129000000000001</c:v>
                </c:pt>
                <c:pt idx="20">
                  <c:v>0.26291999999999999</c:v>
                </c:pt>
                <c:pt idx="21">
                  <c:v>0.42553999999999997</c:v>
                </c:pt>
                <c:pt idx="22">
                  <c:v>0.21468999999999999</c:v>
                </c:pt>
                <c:pt idx="23">
                  <c:v>0.22089</c:v>
                </c:pt>
                <c:pt idx="24">
                  <c:v>0.20607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1-456F-B884-86313AD91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51968"/>
        <c:axId val="283944336"/>
      </c:scatterChart>
      <c:valAx>
        <c:axId val="59275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3944336"/>
        <c:crosses val="autoZero"/>
        <c:crossBetween val="midCat"/>
      </c:valAx>
      <c:valAx>
        <c:axId val="2839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275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640513</xdr:colOff>
      <xdr:row>5</xdr:row>
      <xdr:rowOff>90237</xdr:rowOff>
    </xdr:from>
    <xdr:to>
      <xdr:col>16</xdr:col>
      <xdr:colOff>173789</xdr:colOff>
      <xdr:row>33</xdr:row>
      <xdr:rowOff>190835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4422BB-61DE-43A6-9D3C-6E10013AE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342096</xdr:colOff>
      <xdr:row>10</xdr:row>
      <xdr:rowOff>92684</xdr:rowOff>
    </xdr:from>
    <xdr:to>
      <xdr:col>20</xdr:col>
      <xdr:colOff>618499</xdr:colOff>
      <xdr:row>19</xdr:row>
      <xdr:rowOff>37559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5C6C7F0-40FA-40CE-90A9-8E93378E0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261602</xdr:colOff>
      <xdr:row>20</xdr:row>
      <xdr:rowOff>221356</xdr:rowOff>
    </xdr:from>
    <xdr:to>
      <xdr:col>21</xdr:col>
      <xdr:colOff>402465</xdr:colOff>
      <xdr:row>32</xdr:row>
      <xdr:rowOff>53662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6AEF0C7-32AE-49C4-A53D-63F47BBE2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684190</xdr:colOff>
      <xdr:row>1</xdr:row>
      <xdr:rowOff>0</xdr:rowOff>
    </xdr:from>
    <xdr:to>
      <xdr:col>15</xdr:col>
      <xdr:colOff>140863</xdr:colOff>
      <xdr:row>12</xdr:row>
      <xdr:rowOff>73786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D8EB759-41A3-44E2-A80C-3AE96BE8C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147570</xdr:colOff>
      <xdr:row>0</xdr:row>
      <xdr:rowOff>201233</xdr:rowOff>
    </xdr:from>
    <xdr:to>
      <xdr:col>8</xdr:col>
      <xdr:colOff>290810</xdr:colOff>
      <xdr:row>9</xdr:row>
      <xdr:rowOff>187923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703334C-0EE1-4C92-8916-6F0E4FDDC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404812</xdr:colOff>
      <xdr:row>19</xdr:row>
      <xdr:rowOff>161924</xdr:rowOff>
    </xdr:from>
    <xdr:to>
      <xdr:col>23</xdr:col>
      <xdr:colOff>133350</xdr:colOff>
      <xdr:row>42</xdr:row>
      <xdr:rowOff>200024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4AA4DDF-E5A2-4C43-B73C-C0B7E6F36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328611</xdr:colOff>
      <xdr:row>15</xdr:row>
      <xdr:rowOff>38099</xdr:rowOff>
    </xdr:from>
    <xdr:to>
      <xdr:col>16</xdr:col>
      <xdr:colOff>504824</xdr:colOff>
      <xdr:row>35</xdr:row>
      <xdr:rowOff>219074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5C4208-B093-4C26-AAB3-54C65FDD1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BB7E-C29A-413F-878A-7EF1EF840A36}">
  <dimension ref="A1"/>
  <sheetViews>
    <sheetView tabSelected="1" zoomScale="142" zoomScaleNormal="142" workbookViewId="0">
      <selection activeCell="F4" sqref="F4"/>
    </sheetView>
  </sheetViews>
  <sheetFormatPr defaultRowHeight="18.75" x14ac:dyDescent="0.4"/>
  <sheetData/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995D-63F3-4DA0-89D7-98A4FE2976DE}">
  <dimension ref="A1:H42"/>
  <sheetViews>
    <sheetView workbookViewId="0">
      <selection activeCell="E42" sqref="E42"/>
    </sheetView>
  </sheetViews>
  <sheetFormatPr defaultRowHeight="18.75" x14ac:dyDescent="0.4"/>
  <cols>
    <col min="6" max="6" width="12.125" customWidth="1"/>
  </cols>
  <sheetData>
    <row r="1" spans="1:8" x14ac:dyDescent="0.4">
      <c r="A1" t="s">
        <v>58</v>
      </c>
      <c r="B1" t="s">
        <v>59</v>
      </c>
      <c r="C1" t="s">
        <v>60</v>
      </c>
      <c r="D1" t="s">
        <v>15</v>
      </c>
      <c r="E1" t="s">
        <v>72</v>
      </c>
      <c r="F1" t="s">
        <v>65</v>
      </c>
      <c r="H1" t="s">
        <v>66</v>
      </c>
    </row>
    <row r="2" spans="1:8" x14ac:dyDescent="0.4">
      <c r="A2" t="s">
        <v>40</v>
      </c>
      <c r="B2">
        <v>34.383048068794906</v>
      </c>
      <c r="C2">
        <v>354.70858372766173</v>
      </c>
      <c r="D2">
        <v>9.6933228137477304E-2</v>
      </c>
      <c r="E2" t="s">
        <v>74</v>
      </c>
      <c r="F2">
        <f t="shared" ref="F2:F36" si="0">0.2*C2</f>
        <v>70.941716745532347</v>
      </c>
      <c r="H2">
        <f>F2-B2</f>
        <v>36.55866867673744</v>
      </c>
    </row>
    <row r="3" spans="1:8" x14ac:dyDescent="0.4">
      <c r="A3" t="s">
        <v>41</v>
      </c>
      <c r="B3">
        <v>26.604314700467516</v>
      </c>
      <c r="C3">
        <v>380.55550690536069</v>
      </c>
      <c r="D3">
        <v>6.9909157055198443E-2</v>
      </c>
      <c r="E3" t="s">
        <v>74</v>
      </c>
      <c r="F3">
        <f t="shared" si="0"/>
        <v>76.111101381072146</v>
      </c>
      <c r="H3">
        <f t="shared" ref="H3:H36" si="1">F3-B3</f>
        <v>49.506786680604634</v>
      </c>
    </row>
    <row r="4" spans="1:8" x14ac:dyDescent="0.4">
      <c r="A4" t="s">
        <v>48</v>
      </c>
      <c r="B4">
        <v>53.455822443240358</v>
      </c>
      <c r="C4">
        <v>480.635592399149</v>
      </c>
      <c r="D4">
        <v>0.11121902599099942</v>
      </c>
      <c r="E4" t="s">
        <v>74</v>
      </c>
      <c r="F4">
        <f t="shared" si="0"/>
        <v>96.127118479829804</v>
      </c>
      <c r="H4">
        <f t="shared" si="1"/>
        <v>42.671296036589446</v>
      </c>
    </row>
    <row r="5" spans="1:8" x14ac:dyDescent="0.4">
      <c r="A5" t="s">
        <v>49</v>
      </c>
      <c r="B5">
        <v>86.114953414175986</v>
      </c>
      <c r="C5">
        <v>581.97997276308502</v>
      </c>
      <c r="D5">
        <v>0.14796892924910329</v>
      </c>
      <c r="E5" t="s">
        <v>74</v>
      </c>
      <c r="F5">
        <f t="shared" si="0"/>
        <v>116.39599455261701</v>
      </c>
      <c r="H5">
        <f t="shared" si="1"/>
        <v>30.281041138441026</v>
      </c>
    </row>
    <row r="6" spans="1:8" x14ac:dyDescent="0.4">
      <c r="A6" t="s">
        <v>52</v>
      </c>
      <c r="B6">
        <v>135.99102258098134</v>
      </c>
      <c r="C6">
        <v>869.3960708575454</v>
      </c>
      <c r="D6">
        <v>0.15642010257401323</v>
      </c>
      <c r="E6" t="s">
        <v>74</v>
      </c>
      <c r="F6">
        <f t="shared" si="0"/>
        <v>173.87921417150909</v>
      </c>
      <c r="H6">
        <f t="shared" si="1"/>
        <v>37.888191590527754</v>
      </c>
    </row>
    <row r="7" spans="1:8" x14ac:dyDescent="0.4">
      <c r="A7" t="s">
        <v>53</v>
      </c>
      <c r="B7">
        <v>36.685928474312838</v>
      </c>
      <c r="C7">
        <v>376.94350849645747</v>
      </c>
      <c r="D7">
        <v>9.732473871388507E-2</v>
      </c>
      <c r="E7" t="s">
        <v>74</v>
      </c>
      <c r="F7">
        <f t="shared" si="0"/>
        <v>75.388701699291502</v>
      </c>
      <c r="H7">
        <f t="shared" si="1"/>
        <v>38.702773224978664</v>
      </c>
    </row>
    <row r="8" spans="1:8" x14ac:dyDescent="0.4">
      <c r="A8" t="s">
        <v>54</v>
      </c>
      <c r="B8">
        <v>74.319263709851683</v>
      </c>
      <c r="C8">
        <v>682.35603887972559</v>
      </c>
      <c r="D8">
        <v>0.10891566788485835</v>
      </c>
      <c r="E8" t="s">
        <v>74</v>
      </c>
      <c r="F8">
        <f t="shared" si="0"/>
        <v>136.47120777594512</v>
      </c>
      <c r="H8">
        <f t="shared" si="1"/>
        <v>62.151944066093435</v>
      </c>
    </row>
    <row r="9" spans="1:8" x14ac:dyDescent="0.4">
      <c r="A9" t="s">
        <v>55</v>
      </c>
      <c r="B9">
        <v>14.609380440713728</v>
      </c>
      <c r="C9">
        <v>299.17638463069142</v>
      </c>
      <c r="D9">
        <v>4.8831997414327352E-2</v>
      </c>
      <c r="E9" t="s">
        <v>74</v>
      </c>
      <c r="F9">
        <f t="shared" si="0"/>
        <v>59.835276926138285</v>
      </c>
      <c r="H9">
        <f t="shared" si="1"/>
        <v>45.225896485424556</v>
      </c>
    </row>
    <row r="10" spans="1:8" x14ac:dyDescent="0.4">
      <c r="A10" t="s">
        <v>56</v>
      </c>
      <c r="B10">
        <v>26.684277432135882</v>
      </c>
      <c r="C10">
        <v>321.77583103357108</v>
      </c>
      <c r="D10">
        <v>8.292815947805568E-2</v>
      </c>
      <c r="E10" t="s">
        <v>74</v>
      </c>
      <c r="F10">
        <f t="shared" si="0"/>
        <v>64.355166206714216</v>
      </c>
      <c r="H10">
        <f t="shared" si="1"/>
        <v>37.67088877457833</v>
      </c>
    </row>
    <row r="11" spans="1:8" x14ac:dyDescent="0.4">
      <c r="A11" t="s">
        <v>57</v>
      </c>
      <c r="B11">
        <v>17.257988548538322</v>
      </c>
      <c r="C11">
        <v>230.25246668674026</v>
      </c>
      <c r="D11">
        <v>7.4952458911191205E-2</v>
      </c>
      <c r="E11" t="s">
        <v>74</v>
      </c>
      <c r="F11">
        <f t="shared" si="0"/>
        <v>46.050493337348058</v>
      </c>
      <c r="H11">
        <f t="shared" si="1"/>
        <v>28.792504788809737</v>
      </c>
    </row>
    <row r="12" spans="1:8" x14ac:dyDescent="0.4">
      <c r="A12" t="s">
        <v>61</v>
      </c>
      <c r="B12">
        <v>11.384896696083926</v>
      </c>
      <c r="C12">
        <v>228.04434364977479</v>
      </c>
      <c r="D12">
        <v>4.9924047726299173E-2</v>
      </c>
      <c r="E12" t="s">
        <v>73</v>
      </c>
      <c r="F12">
        <f t="shared" si="0"/>
        <v>45.608868729954963</v>
      </c>
      <c r="H12">
        <f t="shared" si="1"/>
        <v>34.223972033871036</v>
      </c>
    </row>
    <row r="13" spans="1:8" x14ac:dyDescent="0.4">
      <c r="A13" t="s">
        <v>62</v>
      </c>
      <c r="B13">
        <v>6.454844760145912</v>
      </c>
      <c r="C13">
        <v>176.66257766799009</v>
      </c>
      <c r="D13">
        <v>3.6537702808100037E-2</v>
      </c>
      <c r="E13" t="s">
        <v>73</v>
      </c>
      <c r="F13">
        <f t="shared" si="0"/>
        <v>35.33251553359802</v>
      </c>
      <c r="H13">
        <f t="shared" si="1"/>
        <v>28.87767077345211</v>
      </c>
    </row>
    <row r="14" spans="1:8" x14ac:dyDescent="0.4">
      <c r="A14" t="s">
        <v>25</v>
      </c>
      <c r="B14">
        <v>15.530845404610801</v>
      </c>
      <c r="C14">
        <v>284.40950578917887</v>
      </c>
      <c r="D14">
        <v>5.4607335860719024E-2</v>
      </c>
      <c r="E14" t="s">
        <v>73</v>
      </c>
      <c r="F14">
        <f t="shared" si="0"/>
        <v>56.881901157835777</v>
      </c>
      <c r="H14">
        <f t="shared" si="1"/>
        <v>41.351055753224976</v>
      </c>
    </row>
    <row r="15" spans="1:8" x14ac:dyDescent="0.4">
      <c r="A15" t="s">
        <v>26</v>
      </c>
      <c r="B15">
        <v>29.030497264722758</v>
      </c>
      <c r="C15">
        <v>300.95975269244985</v>
      </c>
      <c r="D15">
        <v>9.645973258885869E-2</v>
      </c>
      <c r="E15" t="s">
        <v>73</v>
      </c>
      <c r="F15">
        <f t="shared" si="0"/>
        <v>60.191950538489976</v>
      </c>
      <c r="H15">
        <f t="shared" si="1"/>
        <v>31.161453273767219</v>
      </c>
    </row>
    <row r="16" spans="1:8" x14ac:dyDescent="0.4">
      <c r="A16" t="s">
        <v>27</v>
      </c>
      <c r="B16">
        <v>16.069780842163141</v>
      </c>
      <c r="C16">
        <v>260.03895808874177</v>
      </c>
      <c r="D16">
        <v>6.1797589716072902E-2</v>
      </c>
      <c r="E16" t="s">
        <v>73</v>
      </c>
      <c r="F16">
        <f t="shared" si="0"/>
        <v>52.007791617748353</v>
      </c>
      <c r="H16">
        <f t="shared" si="1"/>
        <v>35.938010775585212</v>
      </c>
    </row>
    <row r="17" spans="1:8" x14ac:dyDescent="0.4">
      <c r="A17" t="s">
        <v>28</v>
      </c>
      <c r="B17">
        <v>30.810713064244744</v>
      </c>
      <c r="C17">
        <v>441.53861060773818</v>
      </c>
      <c r="D17">
        <v>6.9780337039690749E-2</v>
      </c>
      <c r="E17" t="s">
        <v>73</v>
      </c>
      <c r="F17">
        <f t="shared" si="0"/>
        <v>88.307722121547641</v>
      </c>
      <c r="H17">
        <f t="shared" si="1"/>
        <v>57.497009057302897</v>
      </c>
    </row>
    <row r="18" spans="1:8" x14ac:dyDescent="0.4">
      <c r="A18" t="s">
        <v>29</v>
      </c>
      <c r="B18">
        <v>54.238514628554171</v>
      </c>
      <c r="C18">
        <v>355.31716641804115</v>
      </c>
      <c r="D18">
        <v>0.15264816832615669</v>
      </c>
      <c r="E18" t="s">
        <v>73</v>
      </c>
      <c r="F18">
        <f t="shared" si="0"/>
        <v>71.063433283608234</v>
      </c>
      <c r="H18">
        <f t="shared" si="1"/>
        <v>16.824918655054063</v>
      </c>
    </row>
    <row r="19" spans="1:8" x14ac:dyDescent="0.4">
      <c r="A19" t="s">
        <v>30</v>
      </c>
      <c r="B19">
        <v>39.52031691297173</v>
      </c>
      <c r="C19">
        <v>379.92447870881864</v>
      </c>
      <c r="D19">
        <v>0.10402150724081365</v>
      </c>
      <c r="E19" t="s">
        <v>73</v>
      </c>
      <c r="F19">
        <f t="shared" si="0"/>
        <v>75.984895741763737</v>
      </c>
      <c r="H19">
        <f t="shared" si="1"/>
        <v>36.464578828792007</v>
      </c>
    </row>
    <row r="20" spans="1:8" x14ac:dyDescent="0.4">
      <c r="A20" t="s">
        <v>31</v>
      </c>
      <c r="B20">
        <v>83.851261556895111</v>
      </c>
      <c r="C20">
        <v>680.66764369499526</v>
      </c>
      <c r="D20">
        <v>0.12318972751769079</v>
      </c>
      <c r="E20" t="s">
        <v>73</v>
      </c>
      <c r="F20">
        <f t="shared" si="0"/>
        <v>136.13352873899905</v>
      </c>
      <c r="H20">
        <f t="shared" si="1"/>
        <v>52.282267182103936</v>
      </c>
    </row>
    <row r="21" spans="1:8" x14ac:dyDescent="0.4">
      <c r="A21" t="s">
        <v>32</v>
      </c>
      <c r="B21">
        <v>94.923407154738726</v>
      </c>
      <c r="C21">
        <v>884.33993831522116</v>
      </c>
      <c r="D21">
        <v>0.10733814344694163</v>
      </c>
      <c r="E21" t="s">
        <v>73</v>
      </c>
      <c r="F21">
        <f t="shared" si="0"/>
        <v>176.86798766304423</v>
      </c>
      <c r="H21">
        <f t="shared" si="1"/>
        <v>81.944580508305506</v>
      </c>
    </row>
    <row r="22" spans="1:8" x14ac:dyDescent="0.4">
      <c r="A22" t="s">
        <v>33</v>
      </c>
      <c r="B22">
        <v>66.216053508553841</v>
      </c>
      <c r="C22">
        <v>562.13769208478971</v>
      </c>
      <c r="D22">
        <v>0.11779329947255375</v>
      </c>
      <c r="E22" t="s">
        <v>73</v>
      </c>
      <c r="F22">
        <f t="shared" si="0"/>
        <v>112.42753841695794</v>
      </c>
      <c r="H22">
        <f t="shared" si="1"/>
        <v>46.211484908404103</v>
      </c>
    </row>
    <row r="23" spans="1:8" x14ac:dyDescent="0.4">
      <c r="A23" t="s">
        <v>34</v>
      </c>
      <c r="B23">
        <v>114.75871536180497</v>
      </c>
      <c r="C23">
        <v>873.52334679289208</v>
      </c>
      <c r="D23">
        <v>0.13137452568742125</v>
      </c>
      <c r="E23" t="s">
        <v>73</v>
      </c>
      <c r="F23">
        <f t="shared" si="0"/>
        <v>174.70466935857843</v>
      </c>
      <c r="H23">
        <f t="shared" si="1"/>
        <v>59.945953996773454</v>
      </c>
    </row>
    <row r="24" spans="1:8" x14ac:dyDescent="0.4">
      <c r="A24" t="s">
        <v>35</v>
      </c>
      <c r="B24">
        <v>37.448568336598242</v>
      </c>
      <c r="C24">
        <v>284.07017580479607</v>
      </c>
      <c r="D24">
        <v>0.13182858154856672</v>
      </c>
      <c r="E24" t="s">
        <v>73</v>
      </c>
      <c r="F24">
        <f t="shared" si="0"/>
        <v>56.814035160959214</v>
      </c>
      <c r="H24">
        <f t="shared" si="1"/>
        <v>19.365466824360972</v>
      </c>
    </row>
    <row r="25" spans="1:8" x14ac:dyDescent="0.4">
      <c r="A25" t="s">
        <v>36</v>
      </c>
      <c r="B25">
        <v>70.01280989264049</v>
      </c>
      <c r="C25">
        <v>508.25415279542591</v>
      </c>
      <c r="D25">
        <v>0.13775157469460145</v>
      </c>
      <c r="E25" t="s">
        <v>73</v>
      </c>
      <c r="F25">
        <f t="shared" si="0"/>
        <v>101.65083055908519</v>
      </c>
      <c r="H25">
        <f t="shared" si="1"/>
        <v>31.638020666444703</v>
      </c>
    </row>
    <row r="26" spans="1:8" x14ac:dyDescent="0.4">
      <c r="A26" t="s">
        <v>37</v>
      </c>
      <c r="B26">
        <v>29.325279572013816</v>
      </c>
      <c r="C26">
        <v>485.76340789098106</v>
      </c>
      <c r="D26">
        <v>6.036947018988971E-2</v>
      </c>
      <c r="E26" t="s">
        <v>73</v>
      </c>
      <c r="F26">
        <f t="shared" si="0"/>
        <v>97.152681578196223</v>
      </c>
      <c r="H26">
        <f t="shared" si="1"/>
        <v>67.82740200618241</v>
      </c>
    </row>
    <row r="27" spans="1:8" x14ac:dyDescent="0.4">
      <c r="A27" t="s">
        <v>38</v>
      </c>
      <c r="B27">
        <v>13.426692112050176</v>
      </c>
      <c r="C27">
        <v>333.9293724502549</v>
      </c>
      <c r="D27">
        <v>4.0208179392935361E-2</v>
      </c>
      <c r="E27" t="s">
        <v>73</v>
      </c>
      <c r="F27">
        <f t="shared" si="0"/>
        <v>66.785874490050986</v>
      </c>
      <c r="H27">
        <f t="shared" si="1"/>
        <v>53.35918237800081</v>
      </c>
    </row>
    <row r="28" spans="1:8" x14ac:dyDescent="0.4">
      <c r="A28" t="s">
        <v>39</v>
      </c>
      <c r="B28">
        <v>7.5566913639748012</v>
      </c>
      <c r="C28">
        <v>190.57524444926443</v>
      </c>
      <c r="D28">
        <v>3.9652009293298159E-2</v>
      </c>
      <c r="E28" t="s">
        <v>73</v>
      </c>
      <c r="F28">
        <f t="shared" si="0"/>
        <v>38.115048889852886</v>
      </c>
      <c r="H28">
        <f t="shared" si="1"/>
        <v>30.558357525878087</v>
      </c>
    </row>
    <row r="29" spans="1:8" x14ac:dyDescent="0.4">
      <c r="A29" t="s">
        <v>42</v>
      </c>
      <c r="B29">
        <v>94.715729306257003</v>
      </c>
      <c r="C29">
        <v>545.52152977286084</v>
      </c>
      <c r="D29">
        <v>0.17362418188278261</v>
      </c>
      <c r="E29" t="s">
        <v>73</v>
      </c>
      <c r="F29">
        <f t="shared" si="0"/>
        <v>109.10430595457217</v>
      </c>
      <c r="H29">
        <f t="shared" si="1"/>
        <v>14.388576648315166</v>
      </c>
    </row>
    <row r="30" spans="1:8" ht="20.25" customHeight="1" x14ac:dyDescent="0.4">
      <c r="A30" t="s">
        <v>43</v>
      </c>
      <c r="B30">
        <v>7.0021133894520622</v>
      </c>
      <c r="C30">
        <v>189.91659712746466</v>
      </c>
      <c r="D30">
        <v>3.6869412654611307E-2</v>
      </c>
      <c r="E30" t="s">
        <v>73</v>
      </c>
      <c r="F30">
        <f t="shared" si="0"/>
        <v>37.98331942549293</v>
      </c>
      <c r="H30">
        <f t="shared" si="1"/>
        <v>30.981206036040867</v>
      </c>
    </row>
    <row r="31" spans="1:8" x14ac:dyDescent="0.4">
      <c r="A31" t="s">
        <v>44</v>
      </c>
      <c r="B31">
        <v>14.215178707586661</v>
      </c>
      <c r="C31">
        <v>283.33005141170611</v>
      </c>
      <c r="D31">
        <v>5.017180012059725E-2</v>
      </c>
      <c r="E31" t="s">
        <v>73</v>
      </c>
      <c r="F31">
        <f t="shared" si="0"/>
        <v>56.666010282341226</v>
      </c>
      <c r="H31">
        <f t="shared" si="1"/>
        <v>42.450831574754567</v>
      </c>
    </row>
    <row r="32" spans="1:8" x14ac:dyDescent="0.4">
      <c r="A32" t="s">
        <v>45</v>
      </c>
      <c r="B32">
        <v>8.9511345328373988</v>
      </c>
      <c r="C32">
        <v>219.62007745388135</v>
      </c>
      <c r="D32">
        <v>4.0757359876248442E-2</v>
      </c>
      <c r="E32" t="s">
        <v>73</v>
      </c>
      <c r="F32">
        <f t="shared" si="0"/>
        <v>43.92401549077627</v>
      </c>
      <c r="H32">
        <f t="shared" si="1"/>
        <v>34.97288095793887</v>
      </c>
    </row>
    <row r="33" spans="1:8" x14ac:dyDescent="0.4">
      <c r="A33" t="s">
        <v>46</v>
      </c>
      <c r="B33">
        <v>20.341142774869038</v>
      </c>
      <c r="C33">
        <v>387.3534740606255</v>
      </c>
      <c r="D33">
        <v>5.2513128542860062E-2</v>
      </c>
      <c r="E33" t="s">
        <v>73</v>
      </c>
      <c r="F33">
        <f t="shared" si="0"/>
        <v>77.470694812125103</v>
      </c>
      <c r="H33">
        <f t="shared" si="1"/>
        <v>57.129552037256062</v>
      </c>
    </row>
    <row r="34" spans="1:8" x14ac:dyDescent="0.4">
      <c r="A34" t="s">
        <v>47</v>
      </c>
      <c r="B34">
        <v>16.20706561000793</v>
      </c>
      <c r="C34">
        <v>268.10817544926687</v>
      </c>
      <c r="D34">
        <v>6.0449725499231312E-2</v>
      </c>
      <c r="E34" t="s">
        <v>73</v>
      </c>
      <c r="F34">
        <f t="shared" si="0"/>
        <v>53.621635089853378</v>
      </c>
      <c r="H34">
        <f t="shared" si="1"/>
        <v>37.414569479845447</v>
      </c>
    </row>
    <row r="35" spans="1:8" x14ac:dyDescent="0.4">
      <c r="A35" t="s">
        <v>50</v>
      </c>
      <c r="B35">
        <v>118.09933684770675</v>
      </c>
      <c r="C35">
        <v>1273.5487337107911</v>
      </c>
      <c r="D35">
        <v>9.2732483431235399E-2</v>
      </c>
      <c r="E35" t="s">
        <v>73</v>
      </c>
      <c r="F35">
        <f t="shared" si="0"/>
        <v>254.70974674215825</v>
      </c>
      <c r="H35">
        <f t="shared" si="1"/>
        <v>136.61040989445149</v>
      </c>
    </row>
    <row r="36" spans="1:8" x14ac:dyDescent="0.4">
      <c r="A36" t="s">
        <v>51</v>
      </c>
      <c r="B36">
        <v>41.137709397067972</v>
      </c>
      <c r="C36">
        <v>440.16785871564804</v>
      </c>
      <c r="D36">
        <v>9.3459139695257168E-2</v>
      </c>
      <c r="E36" t="s">
        <v>73</v>
      </c>
      <c r="F36">
        <f t="shared" si="0"/>
        <v>88.033571743129613</v>
      </c>
      <c r="H36">
        <f t="shared" si="1"/>
        <v>46.895862346061641</v>
      </c>
    </row>
    <row r="38" spans="1:8" x14ac:dyDescent="0.4">
      <c r="A38" t="s">
        <v>70</v>
      </c>
      <c r="B38">
        <f>MEDIAN(B2:B36)</f>
        <v>30.810713064244744</v>
      </c>
      <c r="C38">
        <f t="shared" ref="C38:H38" si="2">MEDIAN(C2:C36)</f>
        <v>376.94350849645747</v>
      </c>
      <c r="D38">
        <f t="shared" si="2"/>
        <v>9.2732483431235399E-2</v>
      </c>
      <c r="F38">
        <f t="shared" si="2"/>
        <v>75.388701699291502</v>
      </c>
      <c r="H38">
        <f t="shared" si="2"/>
        <v>37.888191590527754</v>
      </c>
    </row>
    <row r="39" spans="1:8" x14ac:dyDescent="0.4">
      <c r="A39" t="s">
        <v>63</v>
      </c>
      <c r="B39">
        <f>AVERAGE(B2:B36)</f>
        <v>44.20957996605042</v>
      </c>
      <c r="C39">
        <f>AVERAGE(C2:C36)</f>
        <v>440.44293777095953</v>
      </c>
      <c r="D39">
        <f>AVERAGE(D2:D36)</f>
        <v>8.8893217990358361E-2</v>
      </c>
      <c r="F39">
        <f>AVERAGE(F2:F36)</f>
        <v>88.088587554191918</v>
      </c>
      <c r="H39">
        <f>AVERAGE(H2:H36)</f>
        <v>43.879007588141512</v>
      </c>
    </row>
    <row r="40" spans="1:8" x14ac:dyDescent="0.4">
      <c r="A40" t="s">
        <v>67</v>
      </c>
      <c r="B40">
        <f>MAX(B2:B36)</f>
        <v>135.99102258098134</v>
      </c>
      <c r="C40">
        <f t="shared" ref="C40:D40" si="3">MAX(C2:C36)</f>
        <v>1273.5487337107911</v>
      </c>
      <c r="D40">
        <f t="shared" si="3"/>
        <v>0.17362418188278261</v>
      </c>
      <c r="F40">
        <f t="shared" ref="F40" si="4">MAX(F2:F36)</f>
        <v>254.70974674215825</v>
      </c>
      <c r="H40">
        <f t="shared" ref="H40" si="5">MAX(H2:H36)</f>
        <v>136.61040989445149</v>
      </c>
    </row>
    <row r="41" spans="1:8" x14ac:dyDescent="0.4">
      <c r="A41" t="s">
        <v>68</v>
      </c>
      <c r="B41">
        <f>MIN(B2:B36)</f>
        <v>6.454844760145912</v>
      </c>
      <c r="C41">
        <f t="shared" ref="C41:D41" si="6">MIN(C2:C36)</f>
        <v>176.66257766799009</v>
      </c>
      <c r="D41">
        <f t="shared" si="6"/>
        <v>3.6537702808100037E-2</v>
      </c>
      <c r="F41">
        <f t="shared" ref="F41" si="7">MIN(F2:F36)</f>
        <v>35.33251553359802</v>
      </c>
      <c r="H41">
        <f t="shared" ref="H41" si="8">MIN(H2:H36)</f>
        <v>14.388576648315166</v>
      </c>
    </row>
    <row r="42" spans="1:8" x14ac:dyDescent="0.4">
      <c r="A42" t="s">
        <v>75</v>
      </c>
      <c r="B42">
        <f>STDEV(B2:B36)</f>
        <v>35.942950710718883</v>
      </c>
      <c r="C42">
        <f t="shared" ref="C42:D42" si="9">STDEV(C2:C36)</f>
        <v>242.24129706743821</v>
      </c>
      <c r="D42">
        <f t="shared" si="9"/>
        <v>3.9119512144624585E-2</v>
      </c>
    </row>
  </sheetData>
  <sortState xmlns:xlrd2="http://schemas.microsoft.com/office/spreadsheetml/2017/richdata2" ref="A2:F36">
    <sortCondition ref="E2"/>
  </sortState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workbookViewId="0">
      <selection activeCell="D27" sqref="D27:E30"/>
    </sheetView>
  </sheetViews>
  <sheetFormatPr defaultRowHeight="18.75" x14ac:dyDescent="0.4"/>
  <cols>
    <col min="1" max="2" width="12.75" style="1" customWidth="1"/>
    <col min="3" max="3" width="12.25" style="3" customWidth="1"/>
    <col min="5" max="5" width="15.625" customWidth="1"/>
    <col min="6" max="6" width="12.25" style="5" customWidth="1"/>
  </cols>
  <sheetData>
    <row r="1" spans="1:9" x14ac:dyDescent="0.4">
      <c r="A1" s="1" t="s">
        <v>16</v>
      </c>
      <c r="B1" s="1" t="s">
        <v>69</v>
      </c>
      <c r="C1" s="3" t="s">
        <v>17</v>
      </c>
      <c r="E1" t="s">
        <v>65</v>
      </c>
      <c r="F1" s="5" t="s">
        <v>66</v>
      </c>
      <c r="H1" t="s">
        <v>0</v>
      </c>
    </row>
    <row r="2" spans="1:9" x14ac:dyDescent="0.4">
      <c r="A2" s="1">
        <v>1213</v>
      </c>
      <c r="B2" s="1">
        <f>A2*C2</f>
        <v>243.42483999999999</v>
      </c>
      <c r="C2" s="3">
        <v>0.20068</v>
      </c>
      <c r="E2">
        <f>0.2*A2</f>
        <v>242.60000000000002</v>
      </c>
      <c r="F2" s="5">
        <f>E2-B2</f>
        <v>-0.82483999999996627</v>
      </c>
      <c r="H2" t="s">
        <v>1</v>
      </c>
      <c r="I2" t="s">
        <v>2</v>
      </c>
    </row>
    <row r="3" spans="1:9" x14ac:dyDescent="0.4">
      <c r="A3" s="1">
        <v>1263</v>
      </c>
      <c r="B3" s="1">
        <f t="shared" ref="B3:B25" si="0">A3*C3</f>
        <v>182.52876000000001</v>
      </c>
      <c r="C3" s="3">
        <v>0.14452000000000001</v>
      </c>
      <c r="E3">
        <f t="shared" ref="E3:E25" si="1">0.2*A3</f>
        <v>252.60000000000002</v>
      </c>
      <c r="F3" s="5">
        <f t="shared" ref="F3:F25" si="2">E3-B3</f>
        <v>70.071240000000017</v>
      </c>
      <c r="H3" t="s">
        <v>3</v>
      </c>
    </row>
    <row r="4" spans="1:9" x14ac:dyDescent="0.4">
      <c r="A4" s="1">
        <v>1203</v>
      </c>
      <c r="B4" s="1">
        <f t="shared" si="0"/>
        <v>178.81392</v>
      </c>
      <c r="C4" s="3">
        <v>0.14863999999999999</v>
      </c>
      <c r="E4">
        <f t="shared" si="1"/>
        <v>240.60000000000002</v>
      </c>
      <c r="F4" s="5">
        <f t="shared" si="2"/>
        <v>61.786080000000027</v>
      </c>
      <c r="H4" t="s">
        <v>4</v>
      </c>
      <c r="I4" t="s">
        <v>5</v>
      </c>
    </row>
    <row r="5" spans="1:9" x14ac:dyDescent="0.4">
      <c r="A5" s="1">
        <v>2406</v>
      </c>
      <c r="B5" s="1">
        <f t="shared" si="0"/>
        <v>436.97772000000003</v>
      </c>
      <c r="C5" s="3">
        <v>0.18162</v>
      </c>
      <c r="E5">
        <f t="shared" si="1"/>
        <v>481.20000000000005</v>
      </c>
      <c r="F5" s="5">
        <f t="shared" si="2"/>
        <v>44.222280000000012</v>
      </c>
      <c r="H5" t="s">
        <v>6</v>
      </c>
      <c r="I5" t="s">
        <v>7</v>
      </c>
    </row>
    <row r="6" spans="1:9" x14ac:dyDescent="0.4">
      <c r="A6" s="1">
        <v>3198</v>
      </c>
      <c r="B6" s="1">
        <f t="shared" si="0"/>
        <v>500.90273999999999</v>
      </c>
      <c r="C6" s="3">
        <v>0.15662999999999999</v>
      </c>
      <c r="E6">
        <f t="shared" si="1"/>
        <v>639.6</v>
      </c>
      <c r="F6" s="5">
        <f t="shared" si="2"/>
        <v>138.69726000000003</v>
      </c>
      <c r="H6" t="s">
        <v>8</v>
      </c>
    </row>
    <row r="7" spans="1:9" x14ac:dyDescent="0.4">
      <c r="A7" s="1">
        <v>4201</v>
      </c>
      <c r="B7" s="1">
        <f t="shared" si="0"/>
        <v>860.36480000000006</v>
      </c>
      <c r="C7" s="3">
        <v>0.20480000000000001</v>
      </c>
      <c r="E7">
        <f t="shared" si="1"/>
        <v>840.2</v>
      </c>
      <c r="F7" s="5">
        <f t="shared" si="2"/>
        <v>-20.164800000000014</v>
      </c>
      <c r="H7" t="s">
        <v>9</v>
      </c>
    </row>
    <row r="8" spans="1:9" x14ac:dyDescent="0.4">
      <c r="A8" s="1">
        <v>1965</v>
      </c>
      <c r="B8" s="1">
        <f t="shared" si="0"/>
        <v>232.85249999999999</v>
      </c>
      <c r="C8" s="3">
        <v>0.11849999999999999</v>
      </c>
      <c r="E8">
        <f t="shared" si="1"/>
        <v>393</v>
      </c>
      <c r="F8" s="5">
        <f t="shared" si="2"/>
        <v>160.14750000000001</v>
      </c>
      <c r="H8" t="s">
        <v>10</v>
      </c>
    </row>
    <row r="9" spans="1:9" x14ac:dyDescent="0.4">
      <c r="A9" s="1">
        <v>1103</v>
      </c>
      <c r="B9" s="1">
        <f t="shared" si="0"/>
        <v>97.177609000000004</v>
      </c>
      <c r="C9" s="3">
        <v>8.8103000000000001E-2</v>
      </c>
      <c r="E9">
        <f t="shared" si="1"/>
        <v>220.60000000000002</v>
      </c>
      <c r="F9" s="5">
        <f t="shared" si="2"/>
        <v>123.42239100000002</v>
      </c>
    </row>
    <row r="10" spans="1:9" x14ac:dyDescent="0.4">
      <c r="A10" s="1">
        <v>2356</v>
      </c>
      <c r="B10" s="1">
        <f t="shared" si="0"/>
        <v>209.99734800000002</v>
      </c>
      <c r="C10" s="3">
        <v>8.9133000000000004E-2</v>
      </c>
      <c r="E10">
        <f t="shared" si="1"/>
        <v>471.20000000000005</v>
      </c>
      <c r="F10" s="5">
        <f t="shared" si="2"/>
        <v>261.20265200000006</v>
      </c>
    </row>
    <row r="11" spans="1:9" x14ac:dyDescent="0.4">
      <c r="A11" s="1">
        <v>2436</v>
      </c>
      <c r="B11" s="1">
        <f t="shared" si="0"/>
        <v>168.18144000000001</v>
      </c>
      <c r="C11" s="3">
        <v>6.9040000000000004E-2</v>
      </c>
      <c r="E11">
        <f t="shared" si="1"/>
        <v>487.20000000000005</v>
      </c>
      <c r="F11" s="5">
        <f t="shared" si="2"/>
        <v>319.01856000000004</v>
      </c>
    </row>
    <row r="12" spans="1:9" x14ac:dyDescent="0.4">
      <c r="A12" s="1">
        <v>2226</v>
      </c>
      <c r="B12" s="1">
        <f t="shared" si="0"/>
        <v>140.49399</v>
      </c>
      <c r="C12" s="3">
        <v>6.3115000000000004E-2</v>
      </c>
      <c r="E12">
        <f t="shared" si="1"/>
        <v>445.20000000000005</v>
      </c>
      <c r="F12" s="5">
        <f t="shared" si="2"/>
        <v>304.70601000000005</v>
      </c>
    </row>
    <row r="13" spans="1:9" x14ac:dyDescent="0.4">
      <c r="A13" s="1">
        <v>2185</v>
      </c>
      <c r="B13" s="1">
        <f t="shared" si="0"/>
        <v>131.15025499999999</v>
      </c>
      <c r="C13" s="3">
        <v>6.0023E-2</v>
      </c>
      <c r="E13">
        <f t="shared" si="1"/>
        <v>437</v>
      </c>
      <c r="F13" s="5">
        <f t="shared" si="2"/>
        <v>305.84974499999998</v>
      </c>
    </row>
    <row r="14" spans="1:9" x14ac:dyDescent="0.4">
      <c r="A14" s="1">
        <v>1073</v>
      </c>
      <c r="B14" s="1">
        <f t="shared" si="0"/>
        <v>67.722395000000006</v>
      </c>
      <c r="C14" s="3">
        <v>6.3115000000000004E-2</v>
      </c>
      <c r="E14">
        <f t="shared" si="1"/>
        <v>214.60000000000002</v>
      </c>
      <c r="F14" s="5">
        <f t="shared" si="2"/>
        <v>146.87760500000002</v>
      </c>
    </row>
    <row r="15" spans="1:9" x14ac:dyDescent="0.4">
      <c r="A15" s="1">
        <v>1073</v>
      </c>
      <c r="B15" s="1">
        <f t="shared" si="0"/>
        <v>50.584438999999996</v>
      </c>
      <c r="C15" s="3">
        <v>4.7142999999999997E-2</v>
      </c>
      <c r="E15">
        <f t="shared" si="1"/>
        <v>214.60000000000002</v>
      </c>
      <c r="F15" s="5">
        <f t="shared" si="2"/>
        <v>164.01556100000002</v>
      </c>
    </row>
    <row r="16" spans="1:9" x14ac:dyDescent="0.4">
      <c r="A16" s="1">
        <v>771.9</v>
      </c>
      <c r="B16" s="1">
        <f t="shared" si="0"/>
        <v>30.026138100000001</v>
      </c>
      <c r="C16" s="3">
        <v>3.8899000000000003E-2</v>
      </c>
      <c r="E16">
        <f t="shared" si="1"/>
        <v>154.38</v>
      </c>
      <c r="F16" s="5">
        <f t="shared" si="2"/>
        <v>124.3538619</v>
      </c>
    </row>
    <row r="17" spans="1:6" x14ac:dyDescent="0.4">
      <c r="A17" s="1">
        <v>1323</v>
      </c>
      <c r="B17" s="1">
        <f t="shared" si="0"/>
        <v>43.624602000000003</v>
      </c>
      <c r="C17" s="3">
        <v>3.2974000000000003E-2</v>
      </c>
      <c r="E17">
        <f t="shared" si="1"/>
        <v>264.60000000000002</v>
      </c>
      <c r="F17" s="5">
        <f t="shared" si="2"/>
        <v>220.97539800000001</v>
      </c>
    </row>
    <row r="18" spans="1:6" x14ac:dyDescent="0.4">
      <c r="A18" s="1">
        <v>1494</v>
      </c>
      <c r="B18" s="1">
        <f t="shared" si="0"/>
        <v>32.714117999999999</v>
      </c>
      <c r="C18" s="3">
        <v>2.1897E-2</v>
      </c>
      <c r="E18">
        <f t="shared" si="1"/>
        <v>298.8</v>
      </c>
      <c r="F18" s="5">
        <f t="shared" si="2"/>
        <v>266.08588200000003</v>
      </c>
    </row>
    <row r="19" spans="1:6" x14ac:dyDescent="0.4">
      <c r="A19" s="1">
        <v>1313</v>
      </c>
      <c r="B19" s="1">
        <f t="shared" si="0"/>
        <v>23.677329</v>
      </c>
      <c r="C19" s="3">
        <v>1.8033E-2</v>
      </c>
      <c r="E19">
        <f t="shared" si="1"/>
        <v>262.60000000000002</v>
      </c>
      <c r="F19" s="5">
        <f t="shared" si="2"/>
        <v>238.92267100000004</v>
      </c>
    </row>
    <row r="20" spans="1:6" x14ac:dyDescent="0.4">
      <c r="A20" s="1">
        <v>1614</v>
      </c>
      <c r="B20" s="1">
        <f t="shared" si="0"/>
        <v>61.120565999999997</v>
      </c>
      <c r="C20" s="3">
        <v>3.7869E-2</v>
      </c>
      <c r="E20">
        <f t="shared" si="1"/>
        <v>322.8</v>
      </c>
      <c r="F20" s="5">
        <f t="shared" si="2"/>
        <v>261.67943400000001</v>
      </c>
    </row>
    <row r="21" spans="1:6" x14ac:dyDescent="0.4">
      <c r="A21" s="1">
        <v>2997</v>
      </c>
      <c r="B21" s="1">
        <f t="shared" si="0"/>
        <v>128.93393699999999</v>
      </c>
      <c r="C21" s="3">
        <v>4.3020999999999997E-2</v>
      </c>
      <c r="E21">
        <f t="shared" si="1"/>
        <v>599.4</v>
      </c>
      <c r="F21" s="5">
        <f t="shared" si="2"/>
        <v>470.46606299999996</v>
      </c>
    </row>
    <row r="22" spans="1:6" x14ac:dyDescent="0.4">
      <c r="A22" s="1">
        <v>3709</v>
      </c>
      <c r="B22" s="1">
        <f t="shared" si="0"/>
        <v>55.416168999999996</v>
      </c>
      <c r="C22" s="3">
        <v>1.4940999999999999E-2</v>
      </c>
      <c r="E22">
        <f t="shared" si="1"/>
        <v>741.80000000000007</v>
      </c>
      <c r="F22" s="5">
        <f t="shared" si="2"/>
        <v>686.3838310000001</v>
      </c>
    </row>
    <row r="23" spans="1:6" x14ac:dyDescent="0.4">
      <c r="A23" s="1">
        <v>3569</v>
      </c>
      <c r="B23" s="1">
        <f t="shared" si="0"/>
        <v>225.25743500000002</v>
      </c>
      <c r="C23" s="3">
        <v>6.3115000000000004E-2</v>
      </c>
      <c r="E23">
        <f t="shared" si="1"/>
        <v>713.80000000000007</v>
      </c>
      <c r="F23" s="5">
        <f t="shared" si="2"/>
        <v>488.54256500000008</v>
      </c>
    </row>
    <row r="24" spans="1:6" x14ac:dyDescent="0.4">
      <c r="A24" s="1">
        <v>6125</v>
      </c>
      <c r="B24" s="1">
        <f t="shared" si="0"/>
        <v>683.24374999999998</v>
      </c>
      <c r="C24" s="3">
        <v>0.11155</v>
      </c>
      <c r="E24">
        <f t="shared" si="1"/>
        <v>1225</v>
      </c>
      <c r="F24" s="5">
        <f t="shared" si="2"/>
        <v>541.75625000000002</v>
      </c>
    </row>
    <row r="25" spans="1:6" x14ac:dyDescent="0.4">
      <c r="A25" s="1">
        <v>7689</v>
      </c>
      <c r="B25" s="1">
        <f t="shared" si="0"/>
        <v>972.58160999999996</v>
      </c>
      <c r="C25" s="3">
        <v>0.12648999999999999</v>
      </c>
      <c r="E25">
        <f t="shared" si="1"/>
        <v>1537.8000000000002</v>
      </c>
      <c r="F25" s="5">
        <f t="shared" si="2"/>
        <v>565.21839000000023</v>
      </c>
    </row>
    <row r="27" spans="1:6" x14ac:dyDescent="0.4">
      <c r="A27" s="4">
        <f>MEDIAN(A2:A25)</f>
        <v>2075</v>
      </c>
      <c r="B27" s="4">
        <f t="shared" ref="B27:C27" si="3">MEDIAN(B2:B25)</f>
        <v>154.337715</v>
      </c>
      <c r="C27" s="4">
        <f t="shared" si="3"/>
        <v>6.6077500000000011E-2</v>
      </c>
      <c r="D27" t="s">
        <v>71</v>
      </c>
      <c r="E27" s="4">
        <f t="shared" ref="E27:F27" si="4">MEDIAN(E2:E25)</f>
        <v>415</v>
      </c>
      <c r="F27" s="5">
        <f t="shared" si="4"/>
        <v>229.94903450000004</v>
      </c>
    </row>
    <row r="28" spans="1:6" x14ac:dyDescent="0.4">
      <c r="A28" s="4">
        <f>AVERAGE(A2:A25)</f>
        <v>2437.7458333333334</v>
      </c>
      <c r="B28" s="4">
        <f>AVERAGE(B2:B25)</f>
        <v>239.90701708749998</v>
      </c>
      <c r="C28" s="4">
        <f>AVERAGE(C2:C25)</f>
        <v>8.9327125000000007E-2</v>
      </c>
      <c r="D28" t="s">
        <v>64</v>
      </c>
      <c r="E28" s="4">
        <f>AVERAGE(E2:E25)</f>
        <v>487.54916666666668</v>
      </c>
      <c r="F28" s="5">
        <f>AVERAGE(F2:F25)</f>
        <v>247.6421495791667</v>
      </c>
    </row>
    <row r="29" spans="1:6" x14ac:dyDescent="0.4">
      <c r="A29" s="4">
        <f>MAX(A2:A25)</f>
        <v>7689</v>
      </c>
      <c r="B29" s="4">
        <f>MAX(B2:B25)</f>
        <v>972.58160999999996</v>
      </c>
      <c r="C29" s="4">
        <f>MAX(C2:C25)</f>
        <v>0.20480000000000001</v>
      </c>
      <c r="D29" t="s">
        <v>67</v>
      </c>
      <c r="E29" s="4">
        <f>MAX(E2:E25)</f>
        <v>1537.8000000000002</v>
      </c>
      <c r="F29" s="5">
        <f>MAX(F2:F25)</f>
        <v>686.3838310000001</v>
      </c>
    </row>
    <row r="30" spans="1:6" x14ac:dyDescent="0.4">
      <c r="A30" s="4">
        <f>MIN(A2:A25)</f>
        <v>771.9</v>
      </c>
      <c r="B30" s="4">
        <f>MIN(B2:B25)</f>
        <v>23.677329</v>
      </c>
      <c r="C30" s="4">
        <f>MIN(C2:C25)</f>
        <v>1.4940999999999999E-2</v>
      </c>
      <c r="D30" t="s">
        <v>68</v>
      </c>
      <c r="E30" s="4">
        <f>MIN(E2:E25)</f>
        <v>154.38</v>
      </c>
      <c r="F30" s="5">
        <f>MIN(F2:F25)</f>
        <v>-20.164800000000014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6FD3-6C51-494D-915D-041C2BA36594}">
  <dimension ref="A1:G24"/>
  <sheetViews>
    <sheetView workbookViewId="0">
      <selection activeCell="F21" sqref="F21:G24"/>
    </sheetView>
  </sheetViews>
  <sheetFormatPr defaultRowHeight="18.75" x14ac:dyDescent="0.4"/>
  <cols>
    <col min="4" max="4" width="10.5" customWidth="1"/>
    <col min="5" max="5" width="11" customWidth="1"/>
    <col min="6" max="6" width="21.5" customWidth="1"/>
    <col min="7" max="7" width="9" customWidth="1"/>
  </cols>
  <sheetData>
    <row r="1" spans="1:7" ht="43.5" thickBot="1" x14ac:dyDescent="0.45">
      <c r="A1" s="9" t="s">
        <v>104</v>
      </c>
      <c r="B1" s="9" t="s">
        <v>103</v>
      </c>
      <c r="C1" s="9" t="s">
        <v>102</v>
      </c>
      <c r="D1" s="9" t="s">
        <v>101</v>
      </c>
      <c r="E1" s="9" t="s">
        <v>100</v>
      </c>
      <c r="F1" s="9" t="s">
        <v>107</v>
      </c>
      <c r="G1" s="8" t="s">
        <v>99</v>
      </c>
    </row>
    <row r="2" spans="1:7" x14ac:dyDescent="0.4">
      <c r="A2" s="7">
        <v>1</v>
      </c>
      <c r="B2" s="7" t="s">
        <v>98</v>
      </c>
      <c r="C2" s="7">
        <v>60.2</v>
      </c>
      <c r="D2" s="7">
        <v>89.3</v>
      </c>
      <c r="E2" s="7">
        <v>3.9</v>
      </c>
      <c r="F2" s="7">
        <f>E2*1000</f>
        <v>3900</v>
      </c>
      <c r="G2" s="7">
        <v>0.1</v>
      </c>
    </row>
    <row r="3" spans="1:7" x14ac:dyDescent="0.4">
      <c r="A3" s="7">
        <v>2</v>
      </c>
      <c r="B3" s="7" t="s">
        <v>97</v>
      </c>
      <c r="C3" s="7" t="s">
        <v>96</v>
      </c>
      <c r="D3" s="7">
        <v>179.7</v>
      </c>
      <c r="E3" s="7">
        <v>1.7</v>
      </c>
      <c r="F3" s="7">
        <f t="shared" ref="F3:F18" si="0">E3*1000</f>
        <v>1700</v>
      </c>
      <c r="G3" s="7">
        <v>0.06</v>
      </c>
    </row>
    <row r="4" spans="1:7" x14ac:dyDescent="0.4">
      <c r="A4" s="7">
        <v>3</v>
      </c>
      <c r="B4" s="7" t="s">
        <v>95</v>
      </c>
      <c r="C4" s="7">
        <v>39.299999999999997</v>
      </c>
      <c r="D4" s="7">
        <v>91.5</v>
      </c>
      <c r="E4" s="7">
        <v>5.0999999999999996</v>
      </c>
      <c r="F4" s="7">
        <f t="shared" si="0"/>
        <v>5100</v>
      </c>
      <c r="G4" s="7">
        <v>0.15</v>
      </c>
    </row>
    <row r="5" spans="1:7" x14ac:dyDescent="0.4">
      <c r="A5" s="7">
        <v>4</v>
      </c>
      <c r="B5" s="7" t="s">
        <v>94</v>
      </c>
      <c r="C5" s="7">
        <v>59.5</v>
      </c>
      <c r="D5" s="7">
        <v>350.4</v>
      </c>
      <c r="E5" s="7">
        <v>1.9</v>
      </c>
      <c r="F5" s="7">
        <f t="shared" si="0"/>
        <v>1900</v>
      </c>
      <c r="G5" s="7">
        <v>0.11</v>
      </c>
    </row>
    <row r="6" spans="1:7" x14ac:dyDescent="0.4">
      <c r="A6" s="7">
        <v>5</v>
      </c>
      <c r="B6" s="7" t="s">
        <v>93</v>
      </c>
      <c r="C6" s="7">
        <v>80.900000000000006</v>
      </c>
      <c r="D6" s="7">
        <v>212.2</v>
      </c>
      <c r="E6" s="7">
        <v>2.9</v>
      </c>
      <c r="F6" s="7">
        <f t="shared" si="0"/>
        <v>2900</v>
      </c>
      <c r="G6" s="7">
        <v>0.11</v>
      </c>
    </row>
    <row r="7" spans="1:7" x14ac:dyDescent="0.4">
      <c r="A7" s="7">
        <v>6</v>
      </c>
      <c r="B7" s="7" t="s">
        <v>92</v>
      </c>
      <c r="C7" s="7">
        <v>63.1</v>
      </c>
      <c r="D7" s="7">
        <v>168</v>
      </c>
      <c r="E7" s="7">
        <v>6.7</v>
      </c>
      <c r="F7" s="7">
        <f t="shared" si="0"/>
        <v>6700</v>
      </c>
      <c r="G7" s="7">
        <v>0.13</v>
      </c>
    </row>
    <row r="8" spans="1:7" x14ac:dyDescent="0.4">
      <c r="A8" s="7">
        <v>7</v>
      </c>
      <c r="B8" s="7" t="s">
        <v>91</v>
      </c>
      <c r="C8" s="7" t="s">
        <v>90</v>
      </c>
      <c r="D8" s="7">
        <v>328.9</v>
      </c>
      <c r="E8" s="7">
        <v>5.6</v>
      </c>
      <c r="F8" s="7">
        <f t="shared" si="0"/>
        <v>5600</v>
      </c>
      <c r="G8" s="7">
        <v>0.08</v>
      </c>
    </row>
    <row r="9" spans="1:7" x14ac:dyDescent="0.4">
      <c r="A9" s="7">
        <v>8</v>
      </c>
      <c r="B9" s="7" t="s">
        <v>89</v>
      </c>
      <c r="C9" s="7" t="s">
        <v>88</v>
      </c>
      <c r="D9" s="7">
        <v>53</v>
      </c>
      <c r="E9" s="7">
        <v>1.9</v>
      </c>
      <c r="F9" s="7">
        <f t="shared" si="0"/>
        <v>1900</v>
      </c>
      <c r="G9" s="7">
        <v>0.14000000000000001</v>
      </c>
    </row>
    <row r="10" spans="1:7" x14ac:dyDescent="0.4">
      <c r="A10" s="7">
        <v>9</v>
      </c>
      <c r="B10" s="7" t="s">
        <v>87</v>
      </c>
      <c r="C10" s="7" t="s">
        <v>86</v>
      </c>
      <c r="D10" s="7">
        <v>296.89999999999998</v>
      </c>
      <c r="E10" s="7">
        <v>2</v>
      </c>
      <c r="F10" s="7">
        <f t="shared" si="0"/>
        <v>2000</v>
      </c>
      <c r="G10" s="7">
        <v>0.06</v>
      </c>
    </row>
    <row r="11" spans="1:7" x14ac:dyDescent="0.4">
      <c r="A11" s="7">
        <v>10</v>
      </c>
      <c r="B11" s="7" t="s">
        <v>85</v>
      </c>
      <c r="C11" s="7">
        <v>44.2</v>
      </c>
      <c r="D11" s="7">
        <v>36.6</v>
      </c>
      <c r="E11" s="7">
        <v>3.3</v>
      </c>
      <c r="F11" s="7">
        <f t="shared" si="0"/>
        <v>3300</v>
      </c>
      <c r="G11" s="7">
        <v>0.09</v>
      </c>
    </row>
    <row r="12" spans="1:7" x14ac:dyDescent="0.4">
      <c r="A12" s="7">
        <v>11</v>
      </c>
      <c r="B12" s="7" t="s">
        <v>84</v>
      </c>
      <c r="C12" s="7">
        <v>54.6</v>
      </c>
      <c r="D12" s="7">
        <v>184.5</v>
      </c>
      <c r="E12" s="7">
        <v>2.9</v>
      </c>
      <c r="F12" s="7">
        <f t="shared" si="0"/>
        <v>2900</v>
      </c>
      <c r="G12" s="7">
        <v>0.12</v>
      </c>
    </row>
    <row r="13" spans="1:7" x14ac:dyDescent="0.4">
      <c r="A13" s="7">
        <v>12</v>
      </c>
      <c r="B13" s="7" t="s">
        <v>83</v>
      </c>
      <c r="C13" s="7" t="s">
        <v>82</v>
      </c>
      <c r="D13" s="7">
        <v>153</v>
      </c>
      <c r="E13" s="7">
        <v>1.9</v>
      </c>
      <c r="F13" s="7">
        <f t="shared" si="0"/>
        <v>1900</v>
      </c>
      <c r="G13" s="7">
        <v>0.05</v>
      </c>
    </row>
    <row r="14" spans="1:7" ht="28.5" x14ac:dyDescent="0.4">
      <c r="A14" s="7">
        <v>13</v>
      </c>
      <c r="B14" s="7" t="s">
        <v>81</v>
      </c>
      <c r="C14" s="7">
        <v>26.4</v>
      </c>
      <c r="D14" s="7">
        <v>248.8</v>
      </c>
      <c r="E14" s="7">
        <v>2.4</v>
      </c>
      <c r="F14" s="7">
        <f t="shared" si="0"/>
        <v>2400</v>
      </c>
      <c r="G14" s="7">
        <v>0.05</v>
      </c>
    </row>
    <row r="15" spans="1:7" x14ac:dyDescent="0.4">
      <c r="A15" s="7">
        <v>14</v>
      </c>
      <c r="B15" s="7" t="s">
        <v>80</v>
      </c>
      <c r="C15" s="7">
        <v>51.5</v>
      </c>
      <c r="D15" s="7">
        <v>319.8</v>
      </c>
      <c r="E15" s="7">
        <v>1.7</v>
      </c>
      <c r="F15" s="7">
        <f t="shared" si="0"/>
        <v>1700</v>
      </c>
      <c r="G15" s="7">
        <v>0.09</v>
      </c>
    </row>
    <row r="16" spans="1:7" x14ac:dyDescent="0.4">
      <c r="A16" s="7">
        <v>15</v>
      </c>
      <c r="B16" s="7" t="s">
        <v>79</v>
      </c>
      <c r="C16" s="7">
        <v>1.3</v>
      </c>
      <c r="D16" s="7">
        <v>48.2</v>
      </c>
      <c r="E16" s="7">
        <v>8.1</v>
      </c>
      <c r="F16" s="7">
        <f t="shared" si="0"/>
        <v>8100</v>
      </c>
      <c r="G16" s="7">
        <v>0.14000000000000001</v>
      </c>
    </row>
    <row r="17" spans="1:7" x14ac:dyDescent="0.4">
      <c r="A17" s="7">
        <v>16</v>
      </c>
      <c r="B17" s="7" t="s">
        <v>78</v>
      </c>
      <c r="C17" s="7" t="s">
        <v>77</v>
      </c>
      <c r="D17" s="7">
        <v>153.69999999999999</v>
      </c>
      <c r="E17" s="7">
        <v>2.1</v>
      </c>
      <c r="F17" s="7">
        <f t="shared" si="0"/>
        <v>2100</v>
      </c>
      <c r="G17" s="7">
        <v>0.21</v>
      </c>
    </row>
    <row r="18" spans="1:7" ht="19.5" thickBot="1" x14ac:dyDescent="0.45">
      <c r="A18" s="6">
        <v>17</v>
      </c>
      <c r="B18" s="6" t="s">
        <v>76</v>
      </c>
      <c r="C18" s="6">
        <v>1.4</v>
      </c>
      <c r="D18" s="6">
        <v>131.5</v>
      </c>
      <c r="E18" s="6">
        <v>1.5</v>
      </c>
      <c r="F18" s="7">
        <f t="shared" si="0"/>
        <v>1500</v>
      </c>
      <c r="G18" s="6">
        <v>0.04</v>
      </c>
    </row>
    <row r="20" spans="1:7" x14ac:dyDescent="0.4">
      <c r="A20" t="s">
        <v>106</v>
      </c>
    </row>
    <row r="21" spans="1:7" x14ac:dyDescent="0.4">
      <c r="E21" t="s">
        <v>71</v>
      </c>
      <c r="F21" s="4">
        <f>MEDIAN(F2:F18)</f>
        <v>2400</v>
      </c>
      <c r="G21" s="4">
        <f>MEDIAN(G2:G18)</f>
        <v>0.1</v>
      </c>
    </row>
    <row r="22" spans="1:7" x14ac:dyDescent="0.4">
      <c r="E22" t="s">
        <v>64</v>
      </c>
      <c r="F22" s="4">
        <f>AVERAGE(F2:F18)</f>
        <v>3270.5882352941176</v>
      </c>
      <c r="G22" s="4">
        <f>AVERAGE(G2:G18)</f>
        <v>0.10176470588235294</v>
      </c>
    </row>
    <row r="23" spans="1:7" x14ac:dyDescent="0.4">
      <c r="E23" t="s">
        <v>67</v>
      </c>
      <c r="F23" s="4">
        <f>MAX(F2:F18)</f>
        <v>8100</v>
      </c>
      <c r="G23" s="4">
        <f>MAX(G2:G18)</f>
        <v>0.21</v>
      </c>
    </row>
    <row r="24" spans="1:7" x14ac:dyDescent="0.4">
      <c r="E24" t="s">
        <v>68</v>
      </c>
      <c r="F24" s="4">
        <f>MIN(F2:F18)</f>
        <v>1500</v>
      </c>
      <c r="G24" s="4">
        <f>MIN(G2:G18)</f>
        <v>0.04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34CE-9335-4ACF-BD5E-243D1B5344B9}">
  <dimension ref="A1:J33"/>
  <sheetViews>
    <sheetView workbookViewId="0">
      <selection activeCell="A34" sqref="A34"/>
    </sheetView>
  </sheetViews>
  <sheetFormatPr defaultRowHeight="18.75" x14ac:dyDescent="0.4"/>
  <cols>
    <col min="1" max="1" width="13.375" style="2" customWidth="1"/>
    <col min="2" max="3" width="13.125" customWidth="1"/>
    <col min="4" max="4" width="9.75" style="3" bestFit="1" customWidth="1"/>
    <col min="6" max="6" width="14" customWidth="1"/>
    <col min="7" max="7" width="16.125" customWidth="1"/>
  </cols>
  <sheetData>
    <row r="1" spans="1:10" x14ac:dyDescent="0.4">
      <c r="A1" s="2" t="s">
        <v>24</v>
      </c>
      <c r="B1" s="2" t="s">
        <v>16</v>
      </c>
      <c r="C1" s="2" t="s">
        <v>69</v>
      </c>
      <c r="D1" s="3" t="s">
        <v>17</v>
      </c>
      <c r="I1" t="s">
        <v>0</v>
      </c>
    </row>
    <row r="2" spans="1:10" x14ac:dyDescent="0.4">
      <c r="A2" s="2">
        <v>3.5329999999999999</v>
      </c>
      <c r="B2">
        <f>A2*1000</f>
        <v>3533</v>
      </c>
      <c r="C2">
        <f>B2*D2</f>
        <v>1379.2832000000001</v>
      </c>
      <c r="D2" s="3">
        <v>0.39040000000000002</v>
      </c>
      <c r="I2" t="s">
        <v>1</v>
      </c>
      <c r="J2" t="s">
        <v>18</v>
      </c>
    </row>
    <row r="3" spans="1:10" x14ac:dyDescent="0.4">
      <c r="A3" s="2">
        <v>3.2490000000000001</v>
      </c>
      <c r="B3">
        <f t="shared" ref="B3:B26" si="0">A3*1000</f>
        <v>3249</v>
      </c>
      <c r="C3">
        <f t="shared" ref="C3:C26" si="1">B3*D3</f>
        <v>1023.24006</v>
      </c>
      <c r="D3" s="3">
        <v>0.31494</v>
      </c>
      <c r="I3" t="s">
        <v>12</v>
      </c>
    </row>
    <row r="4" spans="1:10" x14ac:dyDescent="0.4">
      <c r="A4" s="2">
        <v>2.1709999999999998</v>
      </c>
      <c r="B4">
        <f t="shared" si="0"/>
        <v>2171</v>
      </c>
      <c r="C4">
        <f t="shared" si="1"/>
        <v>618.66986999999995</v>
      </c>
      <c r="D4" s="3">
        <v>0.28497</v>
      </c>
      <c r="I4" t="s">
        <v>19</v>
      </c>
      <c r="J4" t="s">
        <v>20</v>
      </c>
    </row>
    <row r="5" spans="1:10" x14ac:dyDescent="0.4">
      <c r="A5" s="2">
        <v>2.0950000000000002</v>
      </c>
      <c r="B5">
        <f t="shared" si="0"/>
        <v>2095</v>
      </c>
      <c r="C5">
        <f t="shared" si="1"/>
        <v>625.16895</v>
      </c>
      <c r="D5" s="3">
        <v>0.29841000000000001</v>
      </c>
      <c r="I5" t="s">
        <v>21</v>
      </c>
      <c r="J5" t="s">
        <v>13</v>
      </c>
    </row>
    <row r="6" spans="1:10" x14ac:dyDescent="0.4">
      <c r="A6" s="2">
        <v>1.9590000000000001</v>
      </c>
      <c r="B6">
        <f t="shared" si="0"/>
        <v>1959</v>
      </c>
      <c r="C6">
        <f t="shared" si="1"/>
        <v>505.61790000000002</v>
      </c>
      <c r="D6" s="3">
        <v>0.2581</v>
      </c>
      <c r="I6" t="s">
        <v>14</v>
      </c>
    </row>
    <row r="7" spans="1:10" x14ac:dyDescent="0.4">
      <c r="A7" s="2">
        <v>2.4159999999999999</v>
      </c>
      <c r="B7">
        <f t="shared" si="0"/>
        <v>2416</v>
      </c>
      <c r="C7">
        <f t="shared" si="1"/>
        <v>635.21471999999994</v>
      </c>
      <c r="D7" s="3">
        <v>0.26291999999999999</v>
      </c>
      <c r="I7" t="s">
        <v>22</v>
      </c>
    </row>
    <row r="8" spans="1:10" x14ac:dyDescent="0.4">
      <c r="A8" s="2">
        <v>2.536</v>
      </c>
      <c r="B8">
        <f t="shared" si="0"/>
        <v>2536</v>
      </c>
      <c r="C8">
        <f t="shared" si="1"/>
        <v>646.68000000000006</v>
      </c>
      <c r="D8" s="3">
        <v>0.255</v>
      </c>
      <c r="I8" t="s">
        <v>23</v>
      </c>
    </row>
    <row r="9" spans="1:10" x14ac:dyDescent="0.4">
      <c r="A9" s="2">
        <v>1.9530000000000001</v>
      </c>
      <c r="B9">
        <f t="shared" si="0"/>
        <v>1953</v>
      </c>
      <c r="C9">
        <f t="shared" si="1"/>
        <v>441.49518</v>
      </c>
      <c r="D9" s="3">
        <v>0.22606000000000001</v>
      </c>
      <c r="I9" t="s">
        <v>11</v>
      </c>
    </row>
    <row r="10" spans="1:10" x14ac:dyDescent="0.4">
      <c r="A10" s="2">
        <v>1.9530000000000001</v>
      </c>
      <c r="B10">
        <f t="shared" si="0"/>
        <v>1953</v>
      </c>
      <c r="C10">
        <f t="shared" si="1"/>
        <v>258.46002000000004</v>
      </c>
      <c r="D10" s="3">
        <v>0.13234000000000001</v>
      </c>
    </row>
    <row r="11" spans="1:10" x14ac:dyDescent="0.4">
      <c r="A11" s="2">
        <v>2.1819999999999999</v>
      </c>
      <c r="B11">
        <f t="shared" si="0"/>
        <v>2182</v>
      </c>
      <c r="C11">
        <f t="shared" si="1"/>
        <v>166.23348799999999</v>
      </c>
      <c r="D11" s="3">
        <v>7.6184000000000002E-2</v>
      </c>
    </row>
    <row r="12" spans="1:10" x14ac:dyDescent="0.4">
      <c r="A12" s="2">
        <v>2.4209999999999998</v>
      </c>
      <c r="B12">
        <f t="shared" si="0"/>
        <v>2421</v>
      </c>
      <c r="C12">
        <f t="shared" si="1"/>
        <v>180.272502</v>
      </c>
      <c r="D12" s="3">
        <v>7.4462E-2</v>
      </c>
    </row>
    <row r="13" spans="1:10" x14ac:dyDescent="0.4">
      <c r="A13" s="2">
        <v>2.9279999999999999</v>
      </c>
      <c r="B13">
        <f t="shared" si="0"/>
        <v>2928</v>
      </c>
      <c r="C13">
        <f t="shared" si="1"/>
        <v>391.53216000000003</v>
      </c>
      <c r="D13" s="3">
        <v>0.13372000000000001</v>
      </c>
    </row>
    <row r="14" spans="1:10" x14ac:dyDescent="0.4">
      <c r="A14" s="2">
        <v>2.677</v>
      </c>
      <c r="B14">
        <f t="shared" si="0"/>
        <v>2677</v>
      </c>
      <c r="C14">
        <f t="shared" si="1"/>
        <v>484.32283999999999</v>
      </c>
      <c r="D14" s="3">
        <v>0.18092</v>
      </c>
    </row>
    <row r="15" spans="1:10" x14ac:dyDescent="0.4">
      <c r="A15" s="2">
        <v>2.923</v>
      </c>
      <c r="B15">
        <f t="shared" si="0"/>
        <v>2923</v>
      </c>
      <c r="C15">
        <f t="shared" si="1"/>
        <v>582.20313999999996</v>
      </c>
      <c r="D15" s="3">
        <v>0.19918</v>
      </c>
    </row>
    <row r="16" spans="1:10" x14ac:dyDescent="0.4">
      <c r="A16" s="2">
        <v>3.07</v>
      </c>
      <c r="B16">
        <f t="shared" si="0"/>
        <v>3070</v>
      </c>
      <c r="C16">
        <f t="shared" si="1"/>
        <v>645.34469999999999</v>
      </c>
      <c r="D16" s="3">
        <v>0.21021000000000001</v>
      </c>
    </row>
    <row r="17" spans="1:6" x14ac:dyDescent="0.4">
      <c r="A17" s="2">
        <v>2.895</v>
      </c>
      <c r="B17">
        <f t="shared" si="0"/>
        <v>2895</v>
      </c>
      <c r="C17">
        <f t="shared" si="1"/>
        <v>677.37209999999993</v>
      </c>
      <c r="D17" s="3">
        <v>0.23397999999999999</v>
      </c>
    </row>
    <row r="18" spans="1:6" x14ac:dyDescent="0.4">
      <c r="A18" s="2">
        <v>3.32</v>
      </c>
      <c r="B18">
        <f t="shared" si="0"/>
        <v>3320</v>
      </c>
      <c r="C18">
        <f t="shared" si="1"/>
        <v>695.60640000000001</v>
      </c>
      <c r="D18" s="3">
        <v>0.20952000000000001</v>
      </c>
    </row>
    <row r="19" spans="1:6" x14ac:dyDescent="0.4">
      <c r="A19" s="2">
        <v>3.8380000000000001</v>
      </c>
      <c r="B19">
        <f t="shared" si="0"/>
        <v>3838</v>
      </c>
      <c r="C19">
        <f t="shared" si="1"/>
        <v>759.15639999999996</v>
      </c>
      <c r="D19" s="3">
        <v>0.1978</v>
      </c>
    </row>
    <row r="20" spans="1:6" x14ac:dyDescent="0.4">
      <c r="A20" s="2">
        <v>4.2190000000000003</v>
      </c>
      <c r="B20">
        <f t="shared" si="0"/>
        <v>4219</v>
      </c>
      <c r="C20">
        <f t="shared" si="1"/>
        <v>734.23257000000001</v>
      </c>
      <c r="D20" s="3">
        <v>0.17402999999999999</v>
      </c>
    </row>
    <row r="21" spans="1:6" x14ac:dyDescent="0.4">
      <c r="A21" s="2">
        <v>5.4820000000000002</v>
      </c>
      <c r="B21">
        <f t="shared" si="0"/>
        <v>5482</v>
      </c>
      <c r="C21">
        <f t="shared" si="1"/>
        <v>829.37178000000006</v>
      </c>
      <c r="D21" s="3">
        <v>0.15129000000000001</v>
      </c>
    </row>
    <row r="22" spans="1:6" x14ac:dyDescent="0.4">
      <c r="A22" s="2">
        <v>5.0679999999999996</v>
      </c>
      <c r="B22">
        <f t="shared" si="0"/>
        <v>5068</v>
      </c>
      <c r="C22">
        <f t="shared" si="1"/>
        <v>1332.47856</v>
      </c>
      <c r="D22" s="3">
        <v>0.26291999999999999</v>
      </c>
    </row>
    <row r="23" spans="1:6" x14ac:dyDescent="0.4">
      <c r="A23" s="2">
        <v>5.6020000000000003</v>
      </c>
      <c r="B23">
        <f t="shared" si="0"/>
        <v>5602</v>
      </c>
      <c r="C23">
        <f t="shared" si="1"/>
        <v>2383.8750799999998</v>
      </c>
      <c r="D23" s="3">
        <v>0.42553999999999997</v>
      </c>
    </row>
    <row r="24" spans="1:6" x14ac:dyDescent="0.4">
      <c r="A24" s="2">
        <v>6.06</v>
      </c>
      <c r="B24">
        <f t="shared" si="0"/>
        <v>6060</v>
      </c>
      <c r="C24">
        <f t="shared" si="1"/>
        <v>1301.0213999999999</v>
      </c>
      <c r="D24" s="3">
        <v>0.21468999999999999</v>
      </c>
    </row>
    <row r="25" spans="1:6" x14ac:dyDescent="0.4">
      <c r="A25" s="2">
        <v>6.6589999999999998</v>
      </c>
      <c r="B25">
        <f t="shared" si="0"/>
        <v>6659</v>
      </c>
      <c r="C25">
        <f t="shared" si="1"/>
        <v>1470.90651</v>
      </c>
      <c r="D25" s="3">
        <v>0.22089</v>
      </c>
    </row>
    <row r="26" spans="1:6" x14ac:dyDescent="0.4">
      <c r="A26" s="2">
        <v>8.0690000000000008</v>
      </c>
      <c r="B26">
        <f t="shared" si="0"/>
        <v>8069.0000000000009</v>
      </c>
      <c r="C26">
        <f t="shared" si="1"/>
        <v>1662.7788300000002</v>
      </c>
      <c r="D26" s="3">
        <v>0.20607</v>
      </c>
    </row>
    <row r="28" spans="1:6" x14ac:dyDescent="0.4">
      <c r="A28" s="2">
        <f>MEDIAN(A2:A26)</f>
        <v>2.9279999999999999</v>
      </c>
      <c r="B28" s="2">
        <f t="shared" ref="B28:D28" si="2">MEDIAN(B2:B26)</f>
        <v>2928</v>
      </c>
      <c r="C28" s="2">
        <f t="shared" si="2"/>
        <v>646.68000000000006</v>
      </c>
      <c r="D28" s="2">
        <f t="shared" si="2"/>
        <v>0.21468999999999999</v>
      </c>
      <c r="F28" s="2"/>
    </row>
    <row r="29" spans="1:6" x14ac:dyDescent="0.4">
      <c r="A29" s="3">
        <f>AVERAGE(A2:A26)</f>
        <v>3.571120000000001</v>
      </c>
      <c r="B29" s="3">
        <f>AVERAGE(B2:B26)</f>
        <v>3571.12</v>
      </c>
      <c r="C29" s="3">
        <f>AVERAGE(C2:C26)</f>
        <v>817.2215344</v>
      </c>
      <c r="D29" s="3">
        <f>AVERAGE(D2:D26)</f>
        <v>0.22378184000000001</v>
      </c>
      <c r="F29" s="3"/>
    </row>
    <row r="30" spans="1:6" x14ac:dyDescent="0.4">
      <c r="A30" s="2">
        <f>MAX(A2:A26)</f>
        <v>8.0690000000000008</v>
      </c>
      <c r="B30" s="2">
        <f>MAX(B2:B26)</f>
        <v>8069.0000000000009</v>
      </c>
      <c r="C30" s="2">
        <f>MAX(C2:C26)</f>
        <v>2383.8750799999998</v>
      </c>
      <c r="D30" s="2">
        <f>MAX(D2:D26)</f>
        <v>0.42553999999999997</v>
      </c>
      <c r="F30" s="2"/>
    </row>
    <row r="31" spans="1:6" x14ac:dyDescent="0.4">
      <c r="A31" s="2">
        <f>MIN(A2:A26)</f>
        <v>1.9530000000000001</v>
      </c>
      <c r="B31" s="2">
        <f>MIN(B2:B26)</f>
        <v>1953</v>
      </c>
      <c r="C31" s="2">
        <f>MIN(C2:C26)</f>
        <v>166.23348799999999</v>
      </c>
      <c r="D31" s="2">
        <f>MIN(D2:D26)</f>
        <v>7.4462E-2</v>
      </c>
      <c r="F31" s="2"/>
    </row>
    <row r="33" spans="1:1" x14ac:dyDescent="0.4">
      <c r="A33" s="10" t="s">
        <v>105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all</vt:lpstr>
      <vt:lpstr>This study</vt:lpstr>
      <vt:lpstr>Basilevsky_Fig5b</vt:lpstr>
      <vt:lpstr>Karachevtseva_Table2</vt:lpstr>
      <vt:lpstr>Karachevtseva_Fig5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Ryodo Hemmi</cp:lastModifiedBy>
  <cp:lastPrinted>2019-01-22T03:30:30Z</cp:lastPrinted>
  <dcterms:created xsi:type="dcterms:W3CDTF">2019-01-22T02:17:16Z</dcterms:created>
  <dcterms:modified xsi:type="dcterms:W3CDTF">2020-01-19T08:51:41Z</dcterms:modified>
</cp:coreProperties>
</file>